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28646\Downloads\"/>
    </mc:Choice>
  </mc:AlternateContent>
  <xr:revisionPtr revIDLastSave="0" documentId="8_{FC88BA5A-59C9-49E0-BDEF-8F3E0B89CCA6}" xr6:coauthVersionLast="47" xr6:coauthVersionMax="47" xr10:uidLastSave="{00000000-0000-0000-0000-000000000000}"/>
  <bookViews>
    <workbookView xWindow="2205" yWindow="2205" windowWidth="21600" windowHeight="11175" xr2:uid="{00000000-000D-0000-FFFF-FFFF00000000}"/>
  </bookViews>
  <sheets>
    <sheet name="Guide" sheetId="1" r:id="rId1"/>
    <sheet name="Décompte collections fruitières" sheetId="3" r:id="rId2"/>
    <sheet name="Décompte collections de vigne" sheetId="4" r:id="rId3"/>
    <sheet name="Décompte autres projets" sheetId="2" r:id="rId4"/>
    <sheet name="Tabelle1"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9" i="2" l="1"/>
  <c r="E28" i="4"/>
  <c r="C26" i="4"/>
  <c r="E41" i="3"/>
  <c r="C39" i="3"/>
  <c r="E39" i="3"/>
  <c r="G31" i="3"/>
  <c r="G32" i="3"/>
  <c r="E40" i="3"/>
  <c r="A29" i="4" l="1"/>
  <c r="A42" i="3"/>
  <c r="E27" i="4" l="1"/>
  <c r="F44" i="2"/>
  <c r="D62" i="2" s="1"/>
  <c r="F11" i="2"/>
  <c r="F13" i="2"/>
  <c r="F15" i="2"/>
  <c r="F17" i="2"/>
  <c r="F19" i="2"/>
  <c r="F21" i="2"/>
  <c r="F22" i="2" l="1"/>
  <c r="F46" i="2"/>
  <c r="F50" i="2"/>
  <c r="F48" i="2"/>
  <c r="B10" i="2"/>
  <c r="F23" i="2" l="1"/>
  <c r="D61" i="2" s="1"/>
  <c r="C59" i="2"/>
  <c r="B21" i="4"/>
  <c r="B10" i="4"/>
  <c r="B34" i="3"/>
  <c r="C27" i="3" l="1"/>
  <c r="C25" i="3"/>
  <c r="C23" i="3"/>
  <c r="C21" i="3"/>
  <c r="C19" i="3"/>
  <c r="G19" i="3" s="1"/>
  <c r="C16" i="3" l="1"/>
  <c r="C14" i="3"/>
  <c r="C12" i="3"/>
  <c r="J42" i="5"/>
  <c r="I42" i="5"/>
  <c r="H42" i="5"/>
  <c r="G42" i="5"/>
  <c r="F42" i="5"/>
  <c r="E42" i="5"/>
  <c r="H36" i="5"/>
  <c r="G36" i="5"/>
  <c r="F36" i="5"/>
  <c r="E36" i="5"/>
  <c r="H30" i="5"/>
  <c r="G30" i="5"/>
  <c r="F30" i="5"/>
  <c r="E30" i="5"/>
  <c r="K8" i="5"/>
  <c r="J8" i="5"/>
  <c r="I8" i="5"/>
  <c r="G19" i="4" l="1"/>
  <c r="G14" i="4"/>
  <c r="G12" i="4"/>
  <c r="G25" i="3"/>
  <c r="G16" i="3"/>
  <c r="G14" i="3"/>
  <c r="G12" i="3"/>
  <c r="G23" i="3"/>
  <c r="F52" i="2"/>
  <c r="F53" i="2" s="1"/>
  <c r="D63" i="2" s="1"/>
  <c r="F56" i="2" l="1"/>
  <c r="D60" i="2" s="1"/>
  <c r="G15" i="4"/>
  <c r="C23" i="4" s="1"/>
  <c r="E23" i="4" s="1"/>
  <c r="G27" i="3"/>
  <c r="G21" i="3"/>
  <c r="D64" i="2" l="1"/>
  <c r="D66" i="2" s="1"/>
  <c r="C24" i="4"/>
  <c r="E24" i="4" s="1"/>
  <c r="F57" i="2"/>
  <c r="G18" i="4"/>
  <c r="G28" i="3"/>
  <c r="D67" i="2" l="1"/>
  <c r="D69" i="2" s="1"/>
  <c r="C37" i="3"/>
  <c r="E37" i="3" s="1"/>
  <c r="C36" i="3"/>
  <c r="E36" i="3" s="1"/>
  <c r="G20" i="4"/>
  <c r="C25" i="4"/>
  <c r="E25" i="4" s="1"/>
  <c r="E26" i="4" s="1"/>
  <c r="C38" i="3"/>
  <c r="E38" i="3" s="1"/>
  <c r="F76" i="2" l="1"/>
  <c r="G33" i="3"/>
</calcChain>
</file>

<file path=xl/sharedStrings.xml><?xml version="1.0" encoding="utf-8"?>
<sst xmlns="http://schemas.openxmlformats.org/spreadsheetml/2006/main" count="254" uniqueCount="156">
  <si>
    <t>Organisation</t>
  </si>
  <si>
    <t>Kultur</t>
  </si>
  <si>
    <t>Niederstamm</t>
  </si>
  <si>
    <t>Richttarif</t>
  </si>
  <si>
    <t>Halbstamm</t>
  </si>
  <si>
    <t>Hochstamm</t>
  </si>
  <si>
    <t xml:space="preserve"> </t>
  </si>
  <si>
    <t>Reben</t>
  </si>
  <si>
    <t>Rebstock</t>
  </si>
  <si>
    <t>Richttarife</t>
  </si>
  <si>
    <t>ohne Bäume</t>
  </si>
  <si>
    <t>Kern- / Steinobst</t>
  </si>
  <si>
    <t>Aufbau: einmalige Kosten pro Niederstamm</t>
  </si>
  <si>
    <t>Aufbau: einmalige Kosten pro Halbstamm</t>
  </si>
  <si>
    <t>Aufbau: einmalige Kosten pro Hochstamm</t>
  </si>
  <si>
    <t>Ø Alter der Hochstämme</t>
  </si>
  <si>
    <r>
      <t xml:space="preserve">Ø Alter der Hochstämme - </t>
    </r>
    <r>
      <rPr>
        <b/>
        <sz val="11"/>
        <rFont val="Arial"/>
        <family val="2"/>
      </rPr>
      <t>Direktzahlungsbeiträge Hochstamm</t>
    </r>
  </si>
  <si>
    <t>Erhaltung: Unterhalt eines Niederstammes</t>
  </si>
  <si>
    <t>-</t>
  </si>
  <si>
    <t>Erhaltung: Unterhalt eines Halbstammes</t>
  </si>
  <si>
    <t>1-3 Jahre</t>
  </si>
  <si>
    <t>4-6 Jahre</t>
  </si>
  <si>
    <t>&gt;7 Jahre</t>
  </si>
  <si>
    <t>Erhaltung: Unterhalt eines Hochstammes</t>
  </si>
  <si>
    <t>→</t>
  </si>
  <si>
    <t>Walnuss / Kastanie</t>
  </si>
  <si>
    <t>Aufbau: einmalige Kosten pro Rebstock</t>
  </si>
  <si>
    <t>Erhaltung: Unterhalt eines Rebstockes</t>
  </si>
  <si>
    <t>Unterhalt</t>
  </si>
  <si>
    <t>Aufbau</t>
  </si>
  <si>
    <t>Basse-tige</t>
  </si>
  <si>
    <t>Demi-tige</t>
  </si>
  <si>
    <t>Haute-tige &lt; 3 ans</t>
  </si>
  <si>
    <t>Weinrebe</t>
  </si>
  <si>
    <t>Haute-tige 3 - 7 ans</t>
  </si>
  <si>
    <t>Haute-tige &gt; 7 ans</t>
  </si>
  <si>
    <t>Rodung Kirschen</t>
  </si>
  <si>
    <t>Rodung Zwetschgen, Birnen, Quitten</t>
  </si>
  <si>
    <t>Rodung Äpfel</t>
  </si>
  <si>
    <t>anderes</t>
  </si>
  <si>
    <t>Matrix Aufbau mit Baum</t>
  </si>
  <si>
    <t>Frage Baumtyp Unterhalt 1</t>
  </si>
  <si>
    <t>Sammlung</t>
  </si>
  <si>
    <t>Frage Baumtyp Aufbau</t>
  </si>
  <si>
    <t>Frage Baumtyp Aufbau 2</t>
  </si>
  <si>
    <t>Frage Baumtyp Unterhalt 2</t>
  </si>
  <si>
    <t>Frage Baumtyp Unterhalt 3</t>
  </si>
  <si>
    <t>Matrix Aufbau ohne Baum</t>
  </si>
  <si>
    <t>Frage mit/ohne Baum2</t>
  </si>
  <si>
    <t>Frage Baumtyp Aufbau 3</t>
  </si>
  <si>
    <t>Frage mit/ohne Baum3</t>
  </si>
  <si>
    <t>Frage Rodung Baumtyp 1</t>
  </si>
  <si>
    <t>Frage Rodung Baumtyp 2</t>
  </si>
  <si>
    <t>Frage Rodung Baumtyp 3</t>
  </si>
  <si>
    <t>Matrix Unterhalt</t>
  </si>
  <si>
    <t>Frage mit/ohne Baum</t>
  </si>
  <si>
    <t>Frage Sammlungstyp</t>
  </si>
  <si>
    <t>Total</t>
  </si>
  <si>
    <r>
      <t xml:space="preserve">Departement fédéral de l'économie
de la formation et de la recherche DEFR
</t>
    </r>
    <r>
      <rPr>
        <b/>
        <sz val="7.5"/>
        <rFont val="Arial"/>
        <family val="2"/>
      </rPr>
      <t>Office fédéral de l'agriculture OFAG</t>
    </r>
    <r>
      <rPr>
        <sz val="7.5"/>
        <rFont val="Arial"/>
        <family val="2"/>
      </rPr>
      <t xml:space="preserve"> 
Secteur Ressources génétiques, sécurité de la production
et aliments pour animaux</t>
    </r>
  </si>
  <si>
    <t>Numéro et nom du projet</t>
  </si>
  <si>
    <t>Année de décompte</t>
  </si>
  <si>
    <t>Décompte</t>
  </si>
  <si>
    <t>Coûts de personnel</t>
  </si>
  <si>
    <t>Nom</t>
  </si>
  <si>
    <t>Taux</t>
  </si>
  <si>
    <t>Nombre d'heures</t>
  </si>
  <si>
    <t>Montant</t>
  </si>
  <si>
    <t>Total coûts de personnel</t>
  </si>
  <si>
    <t>Coûts accessoires</t>
  </si>
  <si>
    <t>forfait 10% des coûts de personnel</t>
  </si>
  <si>
    <t>Coûts pour équipements</t>
  </si>
  <si>
    <t>Description</t>
  </si>
  <si>
    <t>Tarif indicatif</t>
  </si>
  <si>
    <t>Nombre</t>
  </si>
  <si>
    <t>Total coûts pour équipements</t>
  </si>
  <si>
    <t>Total tarifs indicatifs</t>
  </si>
  <si>
    <t>Enregistrement dans le RPGAA-SIN</t>
  </si>
  <si>
    <t>Total dépenses</t>
  </si>
  <si>
    <t>Total coûts accessoires</t>
  </si>
  <si>
    <t>Total année</t>
  </si>
  <si>
    <t>Dépenses</t>
  </si>
  <si>
    <t>Décompte collection de vigne PAN-RPGAA phase VII</t>
  </si>
  <si>
    <t>Numéro et nom de la collection</t>
  </si>
  <si>
    <t>Année comptable</t>
  </si>
  <si>
    <t>Culture</t>
  </si>
  <si>
    <t>Vigne</t>
  </si>
  <si>
    <t>Plantation de la collection*</t>
  </si>
  <si>
    <t>Cep</t>
  </si>
  <si>
    <t>Entretien de la collection</t>
  </si>
  <si>
    <t>Total intermédiaire</t>
  </si>
  <si>
    <t>Coûts administratifs</t>
  </si>
  <si>
    <t>selon le travail effectué</t>
  </si>
  <si>
    <t>Direction du projet (10%, au moins Fr. 1000.- p.a.)</t>
  </si>
  <si>
    <t>Direction du projet</t>
  </si>
  <si>
    <t>TVA incluse</t>
  </si>
  <si>
    <t>Solde de l'année précédente***</t>
  </si>
  <si>
    <t>Gestion des données**</t>
  </si>
  <si>
    <t>** Le tarif indicatif pour l'enregistrement dans le RPGAA-SIN est de 1 franc pour les multiplicats existants, de 3 francs pour les nouveaux multiplicats, mais au moins de 200 francs par collection.</t>
  </si>
  <si>
    <t>Solde***</t>
  </si>
  <si>
    <r>
      <t>Total étape 1</t>
    </r>
    <r>
      <rPr>
        <sz val="9"/>
        <rFont val="Arial"/>
        <family val="2"/>
      </rPr>
      <t xml:space="preserve"> (trauvaux d'hiver)</t>
    </r>
  </si>
  <si>
    <r>
      <t>Total étape 2</t>
    </r>
    <r>
      <rPr>
        <sz val="9"/>
        <rFont val="Arial"/>
        <family val="2"/>
      </rPr>
      <t xml:space="preserve"> (entretien)</t>
    </r>
  </si>
  <si>
    <r>
      <t>Total étape 3</t>
    </r>
    <r>
      <rPr>
        <sz val="9"/>
        <rFont val="Arial"/>
        <family val="2"/>
      </rPr>
      <t xml:space="preserve"> (compte-rendu)</t>
    </r>
  </si>
  <si>
    <t>Décompte collection fruitière PAN-RPGAA phase VII</t>
  </si>
  <si>
    <t>Haute-tige</t>
  </si>
  <si>
    <t>Entretien de la collection**</t>
  </si>
  <si>
    <t>Autre (description)</t>
  </si>
  <si>
    <t>Gestion des données***</t>
  </si>
  <si>
    <t>Solde de l'année précédente****</t>
  </si>
  <si>
    <r>
      <t>Total étape 1</t>
    </r>
    <r>
      <rPr>
        <sz val="9"/>
        <rFont val="Arial"/>
        <family val="2"/>
      </rPr>
      <t xml:space="preserve"> (travaux d'hiver)</t>
    </r>
  </si>
  <si>
    <r>
      <t xml:space="preserve">Total étape 2 </t>
    </r>
    <r>
      <rPr>
        <sz val="9"/>
        <rFont val="Arial"/>
        <family val="2"/>
      </rPr>
      <t>(entretien)</t>
    </r>
  </si>
  <si>
    <r>
      <t xml:space="preserve">Total étape 3 </t>
    </r>
    <r>
      <rPr>
        <sz val="9"/>
        <rFont val="Arial"/>
        <family val="2"/>
      </rPr>
      <t>(compte-rendu)</t>
    </r>
  </si>
  <si>
    <t>** Pour les arbres hautes-tiges: L'âge moyen de la collection est généralement pris en compte. Pour les collections qui seraient mises en place en plusieurs fois dans le temps, l'âge de chaque partie/section de la collection doit être donné.</t>
  </si>
  <si>
    <t>*** Le tarif indicatif pour l'enregistrement dans le RPGAA-SIN est de 1 franc pour les multiplicats existants, de 3 francs pour les nouveaux multiplicats, mais au moins de 200 francs par collection.</t>
  </si>
  <si>
    <t>Guide pour remplir le modèle de décompte</t>
  </si>
  <si>
    <t>Les délais pour les décomptes sont définis dans le contrat. La règle est en général la suivante :
- Fin novembre pour les projets S
- Fin févier pour les projets P, O et NN</t>
  </si>
  <si>
    <r>
      <t xml:space="preserve">Pour les </t>
    </r>
    <r>
      <rPr>
        <b/>
        <sz val="10"/>
        <color theme="1"/>
        <rFont val="Arial"/>
        <family val="2"/>
      </rPr>
      <t>collections fruitières et de vigne</t>
    </r>
    <r>
      <rPr>
        <sz val="10"/>
        <color theme="1"/>
        <rFont val="Arial"/>
        <family val="2"/>
      </rPr>
      <t>, veuillez utiliser le formulaire approprié.</t>
    </r>
  </si>
  <si>
    <r>
      <t>Les</t>
    </r>
    <r>
      <rPr>
        <b/>
        <sz val="10"/>
        <rFont val="Arial"/>
        <family val="2"/>
      </rPr>
      <t xml:space="preserve"> coûts accessoires </t>
    </r>
    <r>
      <rPr>
        <sz val="10"/>
        <rFont val="Arial"/>
        <family val="2"/>
      </rPr>
      <t>ne doivent pas dépasser 10% des coûts de personnel imputables, a condition que le contrat ne prévoie pas d'autre dispositions. Font partie des coûts accessoires les dépenses telles que les frais de déplacement, les frais de repas, le téléphone, le fax, Internet, le matériel de bureau, l'utilisation de l'infrastructure, les frais de congrès, les abonnements à des périodiques, etc. qui sont nécessaires au traitement du projet.    </t>
    </r>
  </si>
  <si>
    <r>
      <rPr>
        <b/>
        <sz val="9"/>
        <rFont val="Arial"/>
        <family val="2"/>
      </rPr>
      <t xml:space="preserve">* </t>
    </r>
    <r>
      <rPr>
        <sz val="9"/>
        <rFont val="Arial"/>
        <family val="2"/>
      </rPr>
      <t>L'année pendant laquelle le cep est planté ne peut être décomptée comme frais d'entretien seulement s'il est planté avant la période de croissance.</t>
    </r>
  </si>
  <si>
    <r>
      <rPr>
        <b/>
        <sz val="8"/>
        <rFont val="Arial"/>
        <family val="2"/>
      </rPr>
      <t xml:space="preserve">* </t>
    </r>
    <r>
      <rPr>
        <sz val="8"/>
        <rFont val="Arial"/>
        <family val="2"/>
      </rPr>
      <t>L'année pendant laquelle l'arbre est planté ne peut être décomptée comme frais d'entretien seulement s'il est planté avant la période de croissance.</t>
    </r>
  </si>
  <si>
    <t>Fruits à noyau / à pépin</t>
  </si>
  <si>
    <t>Noix</t>
  </si>
  <si>
    <t>Châtaignier</t>
  </si>
  <si>
    <t xml:space="preserve">Date: </t>
  </si>
  <si>
    <t xml:space="preserve">Nom: </t>
  </si>
  <si>
    <r>
      <t>S'il existe des</t>
    </r>
    <r>
      <rPr>
        <b/>
        <sz val="10"/>
        <rFont val="Arial"/>
        <family val="2"/>
      </rPr>
      <t xml:space="preserve"> tarifs indicatifs </t>
    </r>
    <r>
      <rPr>
        <sz val="10"/>
        <rFont val="Arial"/>
        <family val="2"/>
      </rPr>
      <t>approuvés par l'OFAG, ils doivent être utilisés. Si le décompte est calculé selon les tarifs indicatifs, les coûts de personnel et les coûts pour équipements ne doivent pas être mentionnés pour cette partie.</t>
    </r>
  </si>
  <si>
    <t>Tarif indicatif (TI)</t>
  </si>
  <si>
    <t>TI</t>
  </si>
  <si>
    <t>Objectif partiel</t>
  </si>
  <si>
    <t>Veuillez utiliser le formulaire « Décompte autres projets » pour tous les autres projets.</t>
  </si>
  <si>
    <r>
      <t xml:space="preserve">Les </t>
    </r>
    <r>
      <rPr>
        <b/>
        <sz val="10"/>
        <rFont val="Arial"/>
        <family val="2"/>
      </rPr>
      <t xml:space="preserve">coûts pour équipements </t>
    </r>
    <r>
      <rPr>
        <sz val="10"/>
        <rFont val="Arial"/>
        <family val="2"/>
      </rPr>
      <t xml:space="preserve">doivent être détaillés (pas de montants forfaitaires). Ils comprennent : le matériel courant, le matériel de plantation, les frais de machines, les fermages, la location des entrepôts, les prestations fournies par des tiers, les analyses ainsi que les acquisitions pour le déroulement concret du projet. Vous pouvez ajouter des lignes supplémentaires si nécessaires. </t>
    </r>
    <r>
      <rPr>
        <sz val="10"/>
        <color rgb="FFFF0000"/>
        <rFont val="Arial"/>
        <family val="2"/>
      </rPr>
      <t xml:space="preserve">
</t>
    </r>
    <r>
      <rPr>
        <sz val="10"/>
        <rFont val="Arial"/>
        <family val="2"/>
      </rPr>
      <t xml:space="preserve">Sur demande, les coûts pour équipements doivent être attestés. </t>
    </r>
  </si>
  <si>
    <r>
      <t xml:space="preserve">Taux de TVA </t>
    </r>
    <r>
      <rPr>
        <sz val="9"/>
        <rFont val="Arial"/>
        <family val="2"/>
      </rPr>
      <t>(si soumis à la TVA)</t>
    </r>
  </si>
  <si>
    <r>
      <t>Taux de TVA</t>
    </r>
    <r>
      <rPr>
        <sz val="9"/>
        <rFont val="Arial"/>
        <family val="2"/>
      </rPr>
      <t xml:space="preserve"> (si soumis à la TVA)</t>
    </r>
  </si>
  <si>
    <r>
      <t xml:space="preserve">Les </t>
    </r>
    <r>
      <rPr>
        <b/>
        <sz val="10"/>
        <rFont val="Arial"/>
        <family val="2"/>
      </rPr>
      <t xml:space="preserve">coûts de personnel </t>
    </r>
    <r>
      <rPr>
        <sz val="10"/>
        <rFont val="Arial"/>
        <family val="2"/>
      </rPr>
      <t xml:space="preserve">doivent figurer dans le décompte, classés par personne et par organisation si plusieurs organisations participent au projet. Vous pouvez ajouter des lignes supplémentaires si nécessaires. 
Sur demande, les coûts de personnel doivent être attestés. </t>
    </r>
  </si>
  <si>
    <r>
      <rPr>
        <b/>
        <sz val="10"/>
        <rFont val="Arial"/>
        <family val="2"/>
      </rPr>
      <t>Mandats de prestation (projets P / projets S) :
TVA :</t>
    </r>
    <r>
      <rPr>
        <sz val="10"/>
        <rFont val="Arial"/>
        <family val="2"/>
      </rPr>
      <t xml:space="preserve"> si votre organisation est assujettie à la TVA, vous pouvez ajouter la TVA au total en remplissant le pourcentage de TVA.</t>
    </r>
  </si>
  <si>
    <r>
      <t xml:space="preserve">Aides financières (projets NN / projets O) : </t>
    </r>
    <r>
      <rPr>
        <sz val="10"/>
        <rFont val="Arial"/>
        <family val="2"/>
      </rPr>
      <t xml:space="preserve">
Le chiffre 2.2.1 du contrat précise la proportion maximale (pourcentage) de la participation de l’OFAG aux coûts du projet. Le reste des coûts doit être pris en charge par des tiers ou couverts par les fonds propres du projet. Le pourcentage doit être mentionné dans le formulaire.</t>
    </r>
  </si>
  <si>
    <r>
      <t>La</t>
    </r>
    <r>
      <rPr>
        <b/>
        <sz val="10"/>
        <color theme="1"/>
        <rFont val="Arial"/>
        <family val="2"/>
      </rPr>
      <t xml:space="preserve"> direction du projet </t>
    </r>
    <r>
      <rPr>
        <sz val="10"/>
        <color theme="1"/>
        <rFont val="Arial"/>
        <family val="2"/>
      </rPr>
      <t xml:space="preserve">est comptabilisée comme prévu dans le contrat. En règle générale, elle ne devrait pas représenter plus de 10 % des coûts de personnel, mais peut s'élever à au moins 1000 francs par an. La direction de projet inclut les rapports et une éventuelle participation aux séances. Ces coûts ne peuvent pas être facturés en plus des coûts de personnel. </t>
    </r>
  </si>
  <si>
    <r>
      <rPr>
        <b/>
        <sz val="10"/>
        <rFont val="Arial"/>
        <family val="2"/>
      </rPr>
      <t>Solde :</t>
    </r>
    <r>
      <rPr>
        <sz val="10"/>
        <rFont val="Arial"/>
        <family val="2"/>
      </rPr>
      <t xml:space="preserve">
Le solde de l'année précédente doit figurer en tant que dépense au décompte. Le solde est </t>
    </r>
    <r>
      <rPr>
        <b/>
        <sz val="10"/>
        <rFont val="Arial"/>
        <family val="2"/>
      </rPr>
      <t>positif</t>
    </r>
    <r>
      <rPr>
        <sz val="10"/>
        <rFont val="Arial"/>
        <family val="2"/>
      </rPr>
      <t xml:space="preserve"> s’il est en faveur du projet ; il est </t>
    </r>
    <r>
      <rPr>
        <b/>
        <sz val="10"/>
        <rFont val="Arial"/>
        <family val="2"/>
      </rPr>
      <t>négatif</t>
    </r>
    <r>
      <rPr>
        <sz val="10"/>
        <rFont val="Arial"/>
        <family val="2"/>
      </rPr>
      <t xml:space="preserve"> s’il est en faveur de l’OFAG. Un solde négatif de l’année précédente correspond à un report ordinaire ou extraordinaire pour des travaux non encore réalisés. Un solde positif de l’année précédente correspond à des travaux déjà effectués à l'avance l’année précédente.</t>
    </r>
  </si>
  <si>
    <t>Total, y compris le solde</t>
  </si>
  <si>
    <t>Récapitulation</t>
  </si>
  <si>
    <t>**** Le solde est positif s’il est en faveur du projet ; il est négatif s’il est en faveur de l’OFAG (travaux non encore réalisés ou déjà réalisés).</t>
  </si>
  <si>
    <t>*** Le solde est positif s’il est en faveur du projet ; il est négatif s’il est en faveur de l’OFAG (travaux non encore réalisés ou déjà réalisés).</t>
  </si>
  <si>
    <t>Selon le budget. Max. 10% sur les coûts de personnel et les tarifs indicatifs, au moins Fr. 1000</t>
  </si>
  <si>
    <t>Fonds (propres)</t>
  </si>
  <si>
    <t>Direction du projet et enregistrement dans le RPGAA-SIN inclus</t>
  </si>
  <si>
    <t>Total sans les fonds d'Agroscope</t>
  </si>
  <si>
    <t>dont Agroscope*</t>
  </si>
  <si>
    <t>TVA** (taux en %, si budgétée ; projets P / S)</t>
  </si>
  <si>
    <t>Total y compris le solde, sans les fonds d'Agroscope</t>
  </si>
  <si>
    <r>
      <t xml:space="preserve">Le cas échéant, versement OFAG ouvert à l'année </t>
    </r>
    <r>
      <rPr>
        <sz val="9"/>
        <rFont val="Arial"/>
        <family val="2"/>
      </rPr>
      <t>(p. ex. direction de projet)</t>
    </r>
  </si>
  <si>
    <r>
      <t>Versement(s) OFAG à l'année</t>
    </r>
    <r>
      <rPr>
        <sz val="9"/>
        <rFont val="Arial"/>
        <family val="2"/>
      </rPr>
      <t xml:space="preserve"> (sans direction de projet de l'année précédente)</t>
    </r>
  </si>
  <si>
    <t>Aides financières (projets NN / projets O) :</t>
  </si>
  <si>
    <t>Part maximale de l'OFAG aux dépenses</t>
  </si>
  <si>
    <r>
      <rPr>
        <sz val="9"/>
        <rFont val="Arial"/>
        <family val="2"/>
      </rPr>
      <t xml:space="preserve"> en %</t>
    </r>
    <r>
      <rPr>
        <i/>
        <sz val="9"/>
        <rFont val="Arial"/>
        <family val="2"/>
      </rPr>
      <t xml:space="preserve"> (ch. 2.2.1 du contrat)</t>
    </r>
  </si>
  <si>
    <t xml:space="preserve">Le chiffre 2.2.1 du contrat précise la proportion maximale (pourcentage) de la participation de l’OFAG aux coûts du projet. Le reste des coûts doit être pris en charge par des tiers ou couverts par les fonds propres du projet. Le pourcentage doit être mentionné dans le formulaire. La part maximale correspond au total multiplié par le pourcentage. </t>
  </si>
  <si>
    <r>
      <t>**</t>
    </r>
    <r>
      <rPr>
        <b/>
        <sz val="9"/>
        <rFont val="Arial"/>
        <family val="2"/>
      </rPr>
      <t xml:space="preserve"> Mandats de prestation (projets P / projets S) :
</t>
    </r>
    <r>
      <rPr>
        <sz val="9"/>
        <rFont val="Arial"/>
        <family val="2"/>
      </rPr>
      <t>TVA : si votre organisation est assujettie à la TVA, vous pouvez ajouter la TVA au total en remplissant le pourcentage de TVA.</t>
    </r>
  </si>
  <si>
    <t>* Les fonds d'Agroscope ne sont pas pris en compte. Ils ne sont pas considérés ni comme des fonds propres du projet ni comme des fonds fédéraux.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</si>
</sst>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
    <numFmt numFmtId="165" formatCode="&quot;Fr.&quot;\ #,##0"/>
    <numFmt numFmtId="166" formatCode="0.0%"/>
  </numFmts>
  <fonts count="32" x14ac:knownFonts="1">
    <font>
      <sz val="11"/>
      <color theme="1"/>
      <name val="Arial"/>
      <family val="2"/>
    </font>
    <font>
      <sz val="10"/>
      <name val="Arial"/>
      <family val="2"/>
    </font>
    <font>
      <sz val="7.5"/>
      <name val="Arial"/>
      <family val="2"/>
    </font>
    <font>
      <b/>
      <sz val="7.5"/>
      <name val="Arial"/>
      <family val="2"/>
    </font>
    <font>
      <b/>
      <sz val="12"/>
      <name val="Arial"/>
      <family val="2"/>
    </font>
    <font>
      <sz val="9"/>
      <name val="Arial"/>
      <family val="2"/>
    </font>
    <font>
      <b/>
      <sz val="11"/>
      <name val="Arial"/>
      <family val="2"/>
    </font>
    <font>
      <i/>
      <sz val="9"/>
      <name val="Arial"/>
      <family val="2"/>
    </font>
    <font>
      <b/>
      <sz val="9"/>
      <name val="Arial"/>
      <family val="2"/>
    </font>
    <font>
      <b/>
      <u/>
      <sz val="9"/>
      <name val="Arial"/>
      <family val="2"/>
    </font>
    <font>
      <b/>
      <i/>
      <sz val="9"/>
      <name val="Arial"/>
      <family val="2"/>
    </font>
    <font>
      <sz val="8"/>
      <color theme="1"/>
      <name val="Arial"/>
      <family val="2"/>
    </font>
    <font>
      <sz val="10"/>
      <color theme="1"/>
      <name val="Arial"/>
      <family val="2"/>
    </font>
    <font>
      <sz val="11"/>
      <name val="Arial"/>
      <family val="2"/>
    </font>
    <font>
      <b/>
      <sz val="10"/>
      <name val="Arial"/>
      <family val="2"/>
    </font>
    <font>
      <b/>
      <u val="doubleAccounting"/>
      <sz val="9"/>
      <name val="Arial"/>
      <family val="2"/>
    </font>
    <font>
      <b/>
      <sz val="16"/>
      <color theme="1"/>
      <name val="Arial"/>
      <family val="2"/>
    </font>
    <font>
      <b/>
      <sz val="10"/>
      <color theme="1"/>
      <name val="Arial"/>
      <family val="2"/>
    </font>
    <font>
      <sz val="8"/>
      <color rgb="FF000000"/>
      <name val="Segoe UI"/>
      <family val="2"/>
    </font>
    <font>
      <sz val="9"/>
      <color theme="1"/>
      <name val="Arial"/>
      <family val="2"/>
    </font>
    <font>
      <b/>
      <sz val="9"/>
      <color theme="1"/>
      <name val="Arial"/>
      <family val="2"/>
    </font>
    <font>
      <u/>
      <sz val="11"/>
      <color theme="10"/>
      <name val="Arial"/>
      <family val="2"/>
    </font>
    <font>
      <sz val="11"/>
      <color theme="1"/>
      <name val="Arial"/>
      <family val="2"/>
    </font>
    <font>
      <b/>
      <sz val="9"/>
      <color theme="0" tint="-4.9989318521683403E-2"/>
      <name val="Arial"/>
      <family val="2"/>
    </font>
    <font>
      <b/>
      <u val="singleAccounting"/>
      <sz val="9"/>
      <name val="Arial"/>
      <family val="2"/>
    </font>
    <font>
      <sz val="12"/>
      <name val="Arial"/>
      <family val="2"/>
    </font>
    <font>
      <b/>
      <sz val="12"/>
      <color rgb="FFFF0000"/>
      <name val="Arial"/>
      <family val="2"/>
    </font>
    <font>
      <sz val="10"/>
      <color rgb="FFFF0000"/>
      <name val="Arial"/>
      <family val="2"/>
    </font>
    <font>
      <sz val="8"/>
      <name val="Arial"/>
      <family val="2"/>
    </font>
    <font>
      <b/>
      <sz val="8"/>
      <name val="Arial"/>
      <family val="2"/>
    </font>
    <font>
      <b/>
      <u val="doubleAccounting"/>
      <sz val="10"/>
      <name val="Arial"/>
      <family val="2"/>
    </font>
    <font>
      <b/>
      <u val="singleAccounting"/>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s>
  <cellStyleXfs count="4">
    <xf numFmtId="0" fontId="0" fillId="0" borderId="0"/>
    <xf numFmtId="0" fontId="1" fillId="0" borderId="0"/>
    <xf numFmtId="0" fontId="21" fillId="0" borderId="0" applyNumberFormat="0" applyFill="0" applyBorder="0" applyAlignment="0" applyProtection="0"/>
    <xf numFmtId="9" fontId="22" fillId="0" borderId="0" applyFont="0" applyFill="0" applyBorder="0" applyAlignment="0" applyProtection="0"/>
  </cellStyleXfs>
  <cellXfs count="208">
    <xf numFmtId="0" fontId="0" fillId="0" borderId="0" xfId="0"/>
    <xf numFmtId="0" fontId="1" fillId="0" borderId="0" xfId="1"/>
    <xf numFmtId="0" fontId="4" fillId="2" borderId="0" xfId="1" applyFont="1" applyFill="1" applyAlignment="1"/>
    <xf numFmtId="0" fontId="1" fillId="2" borderId="0" xfId="1" applyFill="1" applyAlignment="1">
      <alignment vertical="center"/>
    </xf>
    <xf numFmtId="0" fontId="1" fillId="0" borderId="0" xfId="1" applyAlignment="1">
      <alignment vertical="center"/>
    </xf>
    <xf numFmtId="0" fontId="1" fillId="2" borderId="0" xfId="1" applyFont="1" applyFill="1"/>
    <xf numFmtId="0" fontId="1" fillId="2" borderId="0" xfId="1" applyFill="1" applyBorder="1" applyAlignment="1" applyProtection="1">
      <alignment wrapText="1"/>
    </xf>
    <xf numFmtId="0" fontId="1" fillId="2" borderId="0" xfId="1" applyFill="1" applyBorder="1"/>
    <xf numFmtId="0" fontId="5" fillId="2" borderId="0" xfId="1" applyFont="1" applyFill="1" applyAlignment="1"/>
    <xf numFmtId="164" fontId="7" fillId="2" borderId="0" xfId="1" applyNumberFormat="1" applyFont="1" applyFill="1" applyAlignment="1">
      <alignment shrinkToFit="1"/>
    </xf>
    <xf numFmtId="165" fontId="5" fillId="2" borderId="0" xfId="1" applyNumberFormat="1" applyFont="1" applyFill="1" applyAlignment="1">
      <alignment shrinkToFit="1"/>
    </xf>
    <xf numFmtId="165" fontId="8" fillId="2" borderId="0" xfId="1" applyNumberFormat="1" applyFont="1" applyFill="1" applyAlignment="1">
      <alignment shrinkToFit="1"/>
    </xf>
    <xf numFmtId="0" fontId="1" fillId="2" borderId="0" xfId="1" applyFill="1" applyAlignment="1"/>
    <xf numFmtId="0" fontId="6" fillId="2" borderId="0" xfId="1" applyFont="1" applyFill="1" applyAlignment="1"/>
    <xf numFmtId="0" fontId="8" fillId="2" borderId="0" xfId="1" applyFont="1" applyFill="1" applyAlignment="1"/>
    <xf numFmtId="0" fontId="5" fillId="0" borderId="0" xfId="1" applyFont="1" applyFill="1" applyAlignment="1"/>
    <xf numFmtId="0" fontId="5" fillId="0" borderId="0" xfId="1" applyFont="1" applyFill="1" applyAlignment="1">
      <alignment vertical="center"/>
    </xf>
    <xf numFmtId="0" fontId="1" fillId="0" borderId="0" xfId="1" applyFill="1" applyAlignment="1">
      <alignment vertical="center"/>
    </xf>
    <xf numFmtId="0" fontId="1" fillId="0" borderId="0" xfId="1" applyFill="1" applyAlignment="1"/>
    <xf numFmtId="0" fontId="11" fillId="0" borderId="0" xfId="0" applyFont="1" applyAlignment="1">
      <alignment vertical="center"/>
    </xf>
    <xf numFmtId="0" fontId="12" fillId="0" borderId="0" xfId="0" applyFont="1" applyAlignment="1">
      <alignment vertical="center"/>
    </xf>
    <xf numFmtId="0" fontId="8" fillId="2" borderId="0" xfId="1" applyFont="1" applyFill="1" applyBorder="1" applyAlignment="1"/>
    <xf numFmtId="0" fontId="10" fillId="2" borderId="0" xfId="1" applyFont="1" applyFill="1" applyAlignment="1"/>
    <xf numFmtId="0" fontId="14" fillId="0" borderId="0" xfId="1" applyFont="1" applyFill="1" applyAlignment="1"/>
    <xf numFmtId="164" fontId="10" fillId="2" borderId="0" xfId="1" applyNumberFormat="1" applyFont="1" applyFill="1" applyBorder="1" applyAlignment="1">
      <alignment shrinkToFit="1"/>
    </xf>
    <xf numFmtId="0" fontId="14" fillId="2" borderId="0" xfId="1" applyFont="1" applyFill="1" applyAlignment="1">
      <alignment vertical="center"/>
    </xf>
    <xf numFmtId="0" fontId="14" fillId="2" borderId="0" xfId="1" applyFont="1" applyFill="1" applyAlignment="1"/>
    <xf numFmtId="0" fontId="13" fillId="2" borderId="0" xfId="1" applyFont="1" applyFill="1" applyAlignment="1">
      <alignment vertical="center"/>
    </xf>
    <xf numFmtId="0" fontId="7" fillId="2" borderId="0" xfId="1" applyFont="1" applyFill="1" applyAlignment="1">
      <alignment horizontal="left"/>
    </xf>
    <xf numFmtId="165" fontId="15" fillId="2" borderId="0" xfId="1" applyNumberFormat="1" applyFont="1" applyFill="1" applyAlignment="1">
      <alignment shrinkToFit="1"/>
    </xf>
    <xf numFmtId="0" fontId="13" fillId="2" borderId="0" xfId="1" applyFont="1" applyFill="1" applyBorder="1" applyAlignment="1" applyProtection="1">
      <alignment vertical="center" wrapText="1"/>
    </xf>
    <xf numFmtId="0" fontId="16" fillId="0" borderId="0" xfId="0" applyFont="1"/>
    <xf numFmtId="0" fontId="5" fillId="2" borderId="0" xfId="1" applyFont="1" applyFill="1" applyAlignment="1">
      <alignment vertical="center"/>
    </xf>
    <xf numFmtId="0" fontId="5" fillId="2" borderId="0" xfId="1" applyFont="1" applyFill="1" applyAlignment="1">
      <alignment vertical="top"/>
    </xf>
    <xf numFmtId="0" fontId="1" fillId="2" borderId="0" xfId="1" applyFill="1" applyBorder="1" applyAlignment="1" applyProtection="1">
      <alignment vertical="center" wrapText="1"/>
    </xf>
    <xf numFmtId="0" fontId="1" fillId="2" borderId="0" xfId="1" applyFill="1" applyAlignment="1">
      <alignment vertical="top"/>
    </xf>
    <xf numFmtId="0" fontId="1" fillId="2" borderId="0" xfId="1" applyFill="1" applyAlignment="1" applyProtection="1">
      <alignment vertical="top"/>
    </xf>
    <xf numFmtId="0" fontId="1" fillId="0" borderId="0" xfId="1" applyAlignment="1">
      <alignment vertical="top"/>
    </xf>
    <xf numFmtId="0" fontId="5" fillId="0" borderId="0" xfId="1" applyFont="1" applyAlignment="1"/>
    <xf numFmtId="0" fontId="5" fillId="0" borderId="0" xfId="1" applyFont="1" applyAlignment="1">
      <alignment vertical="center"/>
    </xf>
    <xf numFmtId="165" fontId="5" fillId="2" borderId="0" xfId="1" applyNumberFormat="1" applyFont="1" applyFill="1" applyBorder="1" applyAlignment="1" applyProtection="1">
      <alignment shrinkToFit="1"/>
    </xf>
    <xf numFmtId="0" fontId="1" fillId="0" borderId="0" xfId="1" applyAlignment="1"/>
    <xf numFmtId="165" fontId="5" fillId="0" borderId="4" xfId="1" applyNumberFormat="1" applyFont="1" applyFill="1" applyBorder="1" applyAlignment="1" applyProtection="1">
      <alignment vertical="center" shrinkToFit="1"/>
      <protection locked="0"/>
    </xf>
    <xf numFmtId="165" fontId="8" fillId="2" borderId="0" xfId="1" applyNumberFormat="1" applyFont="1" applyFill="1" applyAlignment="1">
      <alignment vertical="center" shrinkToFit="1"/>
    </xf>
    <xf numFmtId="0" fontId="8" fillId="0" borderId="0" xfId="1" applyFont="1" applyAlignment="1">
      <alignment vertical="center"/>
    </xf>
    <xf numFmtId="0" fontId="8" fillId="2" borderId="0" xfId="1" applyFont="1" applyFill="1" applyAlignment="1">
      <alignment vertical="center"/>
    </xf>
    <xf numFmtId="165" fontId="9" fillId="2" borderId="0" xfId="1" applyNumberFormat="1" applyFont="1" applyFill="1" applyAlignment="1">
      <alignment vertical="center" shrinkToFit="1"/>
    </xf>
    <xf numFmtId="0" fontId="4" fillId="2" borderId="0" xfId="1" applyFont="1" applyFill="1" applyAlignment="1">
      <alignment vertical="center"/>
    </xf>
    <xf numFmtId="0" fontId="5" fillId="0" borderId="4" xfId="1" applyFont="1" applyFill="1" applyBorder="1" applyAlignment="1" applyProtection="1">
      <alignment vertical="center" shrinkToFit="1"/>
      <protection locked="0"/>
    </xf>
    <xf numFmtId="164" fontId="7" fillId="2" borderId="0" xfId="1" applyNumberFormat="1" applyFont="1" applyFill="1" applyAlignment="1">
      <alignment vertical="center" shrinkToFit="1"/>
    </xf>
    <xf numFmtId="165" fontId="5" fillId="2" borderId="0" xfId="1" applyNumberFormat="1" applyFont="1" applyFill="1" applyAlignment="1">
      <alignment vertical="center" shrinkToFit="1"/>
    </xf>
    <xf numFmtId="0" fontId="5" fillId="0" borderId="4" xfId="1" applyFont="1" applyFill="1" applyBorder="1" applyAlignment="1" applyProtection="1">
      <alignment vertical="center"/>
      <protection locked="0"/>
    </xf>
    <xf numFmtId="0" fontId="7" fillId="2" borderId="0" xfId="1" applyFont="1" applyFill="1" applyAlignment="1">
      <alignment vertical="center"/>
    </xf>
    <xf numFmtId="165" fontId="5" fillId="2" borderId="0" xfId="1" applyNumberFormat="1" applyFont="1" applyFill="1" applyAlignment="1">
      <alignment vertical="center"/>
    </xf>
    <xf numFmtId="164" fontId="5" fillId="2" borderId="0" xfId="1" applyNumberFormat="1" applyFont="1" applyFill="1" applyAlignment="1">
      <alignment vertical="center"/>
    </xf>
    <xf numFmtId="0" fontId="19" fillId="0" borderId="0" xfId="0" applyFont="1" applyAlignment="1">
      <alignment horizontal="left" vertical="center" indent="3"/>
    </xf>
    <xf numFmtId="0" fontId="21" fillId="0" borderId="0" xfId="2" applyAlignment="1">
      <alignment horizontal="left" vertical="center" indent="3"/>
    </xf>
    <xf numFmtId="0" fontId="20" fillId="0" borderId="0" xfId="0" applyFont="1" applyAlignment="1">
      <alignment horizontal="left" vertical="center" indent="3"/>
    </xf>
    <xf numFmtId="0" fontId="1" fillId="0" borderId="0" xfId="1" applyFont="1"/>
    <xf numFmtId="0" fontId="6" fillId="0" borderId="1" xfId="1" applyFont="1" applyBorder="1"/>
    <xf numFmtId="0" fontId="6" fillId="0" borderId="4" xfId="1" applyFont="1" applyFill="1" applyBorder="1"/>
    <xf numFmtId="0" fontId="13" fillId="0" borderId="4" xfId="1" applyFont="1" applyFill="1" applyBorder="1"/>
    <xf numFmtId="0" fontId="13" fillId="0" borderId="9" xfId="1" applyFont="1" applyBorder="1"/>
    <xf numFmtId="164" fontId="6" fillId="3" borderId="10" xfId="1" applyNumberFormat="1" applyFont="1" applyFill="1" applyBorder="1" applyAlignment="1">
      <alignment horizontal="right"/>
    </xf>
    <xf numFmtId="0" fontId="13" fillId="0" borderId="0" xfId="1" applyFont="1"/>
    <xf numFmtId="0" fontId="13" fillId="0" borderId="11" xfId="1" applyFont="1" applyBorder="1"/>
    <xf numFmtId="164" fontId="6" fillId="3" borderId="12" xfId="1" applyNumberFormat="1" applyFont="1" applyFill="1" applyBorder="1" applyAlignment="1">
      <alignment horizontal="right"/>
    </xf>
    <xf numFmtId="0" fontId="13" fillId="0" borderId="13" xfId="1" applyFont="1" applyBorder="1"/>
    <xf numFmtId="0" fontId="13" fillId="0" borderId="14" xfId="1" applyFont="1" applyBorder="1"/>
    <xf numFmtId="0" fontId="13" fillId="0" borderId="15" xfId="1" applyFont="1" applyBorder="1"/>
    <xf numFmtId="0" fontId="13" fillId="0" borderId="16" xfId="1" applyFont="1" applyBorder="1" applyAlignment="1">
      <alignment wrapText="1"/>
    </xf>
    <xf numFmtId="0" fontId="1" fillId="0" borderId="6" xfId="1" applyBorder="1" applyAlignment="1">
      <alignment wrapText="1"/>
    </xf>
    <xf numFmtId="0" fontId="1" fillId="0" borderId="17" xfId="1" applyBorder="1" applyAlignment="1">
      <alignment wrapText="1"/>
    </xf>
    <xf numFmtId="164" fontId="13" fillId="0" borderId="12" xfId="1" applyNumberFormat="1" applyFont="1" applyBorder="1" applyAlignment="1">
      <alignment horizontal="right"/>
    </xf>
    <xf numFmtId="0" fontId="13" fillId="0" borderId="18" xfId="1" applyFont="1" applyBorder="1"/>
    <xf numFmtId="0" fontId="13" fillId="0" borderId="19" xfId="1" applyFont="1" applyBorder="1"/>
    <xf numFmtId="0" fontId="13" fillId="0" borderId="20" xfId="1" applyFont="1" applyBorder="1"/>
    <xf numFmtId="0" fontId="1" fillId="0" borderId="9" xfId="1" applyBorder="1" applyAlignment="1">
      <alignment wrapText="1"/>
    </xf>
    <xf numFmtId="0" fontId="1" fillId="0" borderId="7" xfId="1" applyBorder="1" applyAlignment="1">
      <alignment wrapText="1"/>
    </xf>
    <xf numFmtId="0" fontId="1" fillId="0" borderId="21" xfId="1" applyBorder="1" applyAlignment="1">
      <alignment wrapText="1"/>
    </xf>
    <xf numFmtId="0" fontId="13" fillId="0" borderId="8" xfId="1" applyFont="1" applyBorder="1"/>
    <xf numFmtId="0" fontId="13" fillId="0" borderId="22" xfId="1" applyFont="1" applyBorder="1"/>
    <xf numFmtId="164" fontId="6" fillId="3" borderId="23" xfId="1" applyNumberFormat="1" applyFont="1" applyFill="1" applyBorder="1" applyAlignment="1">
      <alignment horizontal="right"/>
    </xf>
    <xf numFmtId="164" fontId="13" fillId="0" borderId="23" xfId="1" applyNumberFormat="1" applyFont="1" applyBorder="1" applyAlignment="1">
      <alignment horizontal="right"/>
    </xf>
    <xf numFmtId="0" fontId="6" fillId="3" borderId="24" xfId="1" applyFont="1" applyFill="1" applyBorder="1" applyAlignment="1">
      <alignment horizontal="center"/>
    </xf>
    <xf numFmtId="164" fontId="6" fillId="3" borderId="25" xfId="1" applyNumberFormat="1" applyFont="1" applyFill="1" applyBorder="1"/>
    <xf numFmtId="164" fontId="6" fillId="3" borderId="26" xfId="1" applyNumberFormat="1" applyFont="1" applyFill="1" applyBorder="1"/>
    <xf numFmtId="164" fontId="6" fillId="3" borderId="27" xfId="1" applyNumberFormat="1" applyFont="1" applyFill="1" applyBorder="1"/>
    <xf numFmtId="164" fontId="6" fillId="3" borderId="28" xfId="1" applyNumberFormat="1" applyFont="1" applyFill="1" applyBorder="1"/>
    <xf numFmtId="0" fontId="1" fillId="0" borderId="0" xfId="1" applyProtection="1">
      <protection hidden="1"/>
    </xf>
    <xf numFmtId="0" fontId="1" fillId="0" borderId="0" xfId="1" applyFont="1" applyProtection="1">
      <protection hidden="1"/>
    </xf>
    <xf numFmtId="0" fontId="1" fillId="0" borderId="0" xfId="1" applyFont="1" applyFill="1" applyBorder="1" applyProtection="1">
      <protection hidden="1"/>
    </xf>
    <xf numFmtId="0" fontId="1" fillId="0" borderId="0" xfId="1" applyProtection="1">
      <protection locked="0" hidden="1"/>
    </xf>
    <xf numFmtId="165" fontId="15" fillId="2" borderId="0" xfId="1" applyNumberFormat="1" applyFont="1" applyFill="1" applyAlignment="1">
      <alignment vertical="center"/>
    </xf>
    <xf numFmtId="165" fontId="24" fillId="2" borderId="0" xfId="1" applyNumberFormat="1" applyFont="1" applyFill="1" applyAlignment="1">
      <alignment vertical="center" shrinkToFit="1"/>
    </xf>
    <xf numFmtId="165" fontId="15" fillId="2" borderId="0" xfId="1" applyNumberFormat="1" applyFont="1" applyFill="1" applyAlignment="1">
      <alignment vertical="center" shrinkToFit="1"/>
    </xf>
    <xf numFmtId="0" fontId="8" fillId="2" borderId="0" xfId="1" applyFont="1" applyFill="1" applyBorder="1" applyAlignment="1">
      <alignment vertical="center"/>
    </xf>
    <xf numFmtId="0" fontId="14" fillId="0" borderId="0" xfId="1" applyFont="1" applyFill="1" applyAlignment="1">
      <alignment vertical="center"/>
    </xf>
    <xf numFmtId="0" fontId="0" fillId="0" borderId="0" xfId="0" applyBorder="1"/>
    <xf numFmtId="0" fontId="5" fillId="2" borderId="0" xfId="1" applyFont="1" applyFill="1" applyAlignment="1">
      <alignment horizontal="left" vertical="center" wrapText="1"/>
    </xf>
    <xf numFmtId="165" fontId="5" fillId="2" borderId="0" xfId="1" applyNumberFormat="1" applyFont="1" applyFill="1" applyBorder="1" applyAlignment="1" applyProtection="1">
      <alignment vertical="center" shrinkToFit="1"/>
    </xf>
    <xf numFmtId="0" fontId="4" fillId="2" borderId="0" xfId="1" applyFont="1" applyFill="1" applyAlignment="1">
      <alignment horizontal="right"/>
    </xf>
    <xf numFmtId="0" fontId="7" fillId="2" borderId="0" xfId="1" applyFont="1" applyFill="1" applyAlignment="1">
      <alignment horizontal="right"/>
    </xf>
    <xf numFmtId="0" fontId="14" fillId="2" borderId="0" xfId="1" applyFont="1" applyFill="1" applyAlignment="1">
      <alignment horizontal="right"/>
    </xf>
    <xf numFmtId="0" fontId="5" fillId="2" borderId="0" xfId="1" applyFont="1" applyFill="1" applyAlignment="1">
      <alignment horizontal="left" vertical="center"/>
    </xf>
    <xf numFmtId="0" fontId="1" fillId="2" borderId="0" xfId="1" applyFill="1" applyAlignment="1">
      <alignment horizontal="left" vertical="center"/>
    </xf>
    <xf numFmtId="0" fontId="4" fillId="2" borderId="29" xfId="1" applyFont="1" applyFill="1" applyBorder="1" applyAlignment="1"/>
    <xf numFmtId="0" fontId="4" fillId="2" borderId="29" xfId="1" applyFont="1" applyFill="1" applyBorder="1" applyAlignment="1">
      <alignment horizontal="left"/>
    </xf>
    <xf numFmtId="0" fontId="4" fillId="2" borderId="29" xfId="1" applyFont="1" applyFill="1" applyBorder="1" applyAlignment="1">
      <alignment horizontal="right"/>
    </xf>
    <xf numFmtId="0" fontId="4" fillId="2" borderId="29" xfId="1" quotePrefix="1" applyFont="1" applyFill="1" applyBorder="1" applyAlignment="1">
      <alignment horizontal="right"/>
    </xf>
    <xf numFmtId="0" fontId="4" fillId="0" borderId="0" xfId="1" applyFont="1" applyAlignment="1"/>
    <xf numFmtId="0" fontId="1" fillId="2" borderId="0" xfId="1" applyFont="1" applyFill="1" applyAlignment="1"/>
    <xf numFmtId="0" fontId="1" fillId="0" borderId="0" xfId="1" applyFont="1" applyAlignment="1"/>
    <xf numFmtId="164" fontId="1" fillId="2" borderId="0" xfId="1" applyNumberFormat="1" applyFont="1" applyFill="1" applyAlignment="1"/>
    <xf numFmtId="0" fontId="5" fillId="4" borderId="4" xfId="1" applyFont="1" applyFill="1" applyBorder="1" applyAlignment="1" applyProtection="1">
      <alignment vertical="center"/>
      <protection locked="0"/>
    </xf>
    <xf numFmtId="164" fontId="5" fillId="4" borderId="4" xfId="1" applyNumberFormat="1" applyFont="1" applyFill="1" applyBorder="1" applyAlignment="1" applyProtection="1">
      <alignment vertical="center" shrinkToFit="1"/>
      <protection locked="0"/>
    </xf>
    <xf numFmtId="0" fontId="5" fillId="4" borderId="4" xfId="1" applyNumberFormat="1" applyFont="1" applyFill="1" applyBorder="1" applyAlignment="1" applyProtection="1">
      <alignment vertical="center" shrinkToFit="1"/>
      <protection locked="0"/>
    </xf>
    <xf numFmtId="0" fontId="1" fillId="2" borderId="0" xfId="1" applyFont="1" applyFill="1" applyAlignment="1">
      <alignment vertical="center"/>
    </xf>
    <xf numFmtId="0" fontId="1" fillId="2" borderId="0" xfId="1" applyFont="1" applyFill="1" applyBorder="1" applyAlignment="1">
      <alignment vertical="center"/>
    </xf>
    <xf numFmtId="0" fontId="1" fillId="2" borderId="0" xfId="1" applyFill="1" applyBorder="1" applyAlignment="1">
      <alignment vertical="center"/>
    </xf>
    <xf numFmtId="164" fontId="5" fillId="0" borderId="4" xfId="1" applyNumberFormat="1" applyFont="1" applyFill="1" applyBorder="1" applyAlignment="1" applyProtection="1">
      <alignment vertical="center" shrinkToFit="1"/>
      <protection locked="0"/>
    </xf>
    <xf numFmtId="0" fontId="5" fillId="0" borderId="4" xfId="1" applyNumberFormat="1" applyFont="1" applyFill="1" applyBorder="1" applyAlignment="1" applyProtection="1">
      <alignment vertical="center" shrinkToFit="1"/>
      <protection locked="0"/>
    </xf>
    <xf numFmtId="164" fontId="7" fillId="2" borderId="0" xfId="1" applyNumberFormat="1" applyFont="1" applyFill="1" applyBorder="1" applyAlignment="1" applyProtection="1">
      <alignment vertical="center" shrinkToFit="1"/>
      <protection locked="0"/>
    </xf>
    <xf numFmtId="0" fontId="14" fillId="2" borderId="0" xfId="1" applyFont="1" applyFill="1" applyBorder="1" applyAlignment="1">
      <alignment vertical="center"/>
    </xf>
    <xf numFmtId="9" fontId="7" fillId="2" borderId="0" xfId="1" applyNumberFormat="1" applyFont="1" applyFill="1" applyAlignment="1">
      <alignment horizontal="left" vertical="center"/>
    </xf>
    <xf numFmtId="164" fontId="10" fillId="2" borderId="0" xfId="1" applyNumberFormat="1" applyFont="1" applyFill="1" applyBorder="1" applyAlignment="1">
      <alignment vertical="center" shrinkToFit="1"/>
    </xf>
    <xf numFmtId="0" fontId="10" fillId="2" borderId="0" xfId="1" applyFont="1" applyFill="1" applyAlignment="1">
      <alignment vertical="center"/>
    </xf>
    <xf numFmtId="165" fontId="24" fillId="2" borderId="0" xfId="1" applyNumberFormat="1" applyFont="1" applyFill="1" applyAlignment="1"/>
    <xf numFmtId="0" fontId="1" fillId="2" borderId="29" xfId="1" applyFill="1" applyBorder="1" applyAlignment="1">
      <alignment horizontal="right"/>
    </xf>
    <xf numFmtId="0" fontId="25" fillId="0" borderId="0" xfId="1" applyFont="1" applyAlignment="1"/>
    <xf numFmtId="166" fontId="5" fillId="0" borderId="4" xfId="3" applyNumberFormat="1" applyFont="1" applyFill="1" applyBorder="1" applyAlignment="1" applyProtection="1">
      <alignment vertical="center" shrinkToFit="1"/>
      <protection locked="0"/>
    </xf>
    <xf numFmtId="0" fontId="1" fillId="2" borderId="0" xfId="1" applyFill="1" applyBorder="1" applyAlignment="1" applyProtection="1">
      <alignment vertical="center"/>
    </xf>
    <xf numFmtId="0" fontId="1" fillId="2" borderId="0" xfId="1" applyFill="1" applyAlignment="1" applyProtection="1">
      <alignment vertical="center"/>
    </xf>
    <xf numFmtId="165" fontId="8" fillId="2" borderId="0" xfId="1" applyNumberFormat="1" applyFont="1" applyFill="1" applyAlignment="1">
      <alignment vertical="center"/>
    </xf>
    <xf numFmtId="0" fontId="23" fillId="2" borderId="0" xfId="1" applyFont="1" applyFill="1" applyAlignment="1" applyProtection="1">
      <alignment vertical="center"/>
    </xf>
    <xf numFmtId="0" fontId="2" fillId="0" borderId="0" xfId="1" applyFont="1" applyAlignment="1">
      <alignment vertical="top" wrapText="1"/>
    </xf>
    <xf numFmtId="0" fontId="14" fillId="2" borderId="0" xfId="1" applyFont="1" applyFill="1"/>
    <xf numFmtId="0" fontId="4" fillId="2" borderId="0" xfId="1" applyFont="1" applyFill="1"/>
    <xf numFmtId="0" fontId="26" fillId="2" borderId="0" xfId="1" applyFont="1" applyFill="1" applyAlignment="1"/>
    <xf numFmtId="0" fontId="1" fillId="2" borderId="0" xfId="1" applyFill="1" applyAlignment="1">
      <alignment horizontal="right" vertical="center"/>
    </xf>
    <xf numFmtId="14" fontId="5" fillId="0" borderId="4" xfId="1" applyNumberFormat="1" applyFont="1" applyFill="1" applyBorder="1" applyAlignment="1" applyProtection="1">
      <alignment vertical="center" shrinkToFit="1"/>
      <protection locked="0"/>
    </xf>
    <xf numFmtId="0" fontId="5" fillId="2" borderId="0" xfId="1" applyFont="1" applyFill="1" applyAlignment="1">
      <alignment horizontal="right" vertical="center"/>
    </xf>
    <xf numFmtId="0" fontId="1" fillId="0" borderId="0" xfId="1" applyFont="1" applyFill="1" applyAlignment="1">
      <alignment horizontal="left" vertical="center" wrapText="1"/>
    </xf>
    <xf numFmtId="0" fontId="14" fillId="0" borderId="0" xfId="0" applyFont="1" applyAlignment="1">
      <alignment horizontal="left" vertical="center" wrapText="1"/>
    </xf>
    <xf numFmtId="0" fontId="2" fillId="0" borderId="0" xfId="1"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Border="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wrapText="1"/>
    </xf>
    <xf numFmtId="0" fontId="1" fillId="4" borderId="0" xfId="1" applyFill="1" applyAlignment="1">
      <alignment horizontal="left" vertical="center" wrapText="1"/>
    </xf>
    <xf numFmtId="0" fontId="28" fillId="2" borderId="0" xfId="1" applyFont="1" applyFill="1" applyAlignment="1">
      <alignment horizontal="left" vertical="center" wrapText="1"/>
    </xf>
    <xf numFmtId="0" fontId="5" fillId="0" borderId="1"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protection locked="0"/>
    </xf>
    <xf numFmtId="0" fontId="5" fillId="0" borderId="3" xfId="1" applyFont="1" applyFill="1" applyBorder="1" applyAlignment="1" applyProtection="1">
      <alignment horizontal="left" vertical="center"/>
      <protection locked="0"/>
    </xf>
    <xf numFmtId="0" fontId="5" fillId="0" borderId="1" xfId="1" applyFont="1" applyFill="1" applyBorder="1" applyAlignment="1" applyProtection="1">
      <alignment horizontal="left" vertical="top" wrapText="1"/>
      <protection locked="0"/>
    </xf>
    <xf numFmtId="0" fontId="5" fillId="0" borderId="2" xfId="1" applyFont="1" applyFill="1" applyBorder="1" applyAlignment="1" applyProtection="1">
      <alignment horizontal="left" vertical="top" wrapText="1"/>
      <protection locked="0"/>
    </xf>
    <xf numFmtId="0" fontId="5" fillId="0" borderId="3" xfId="1" applyFont="1" applyFill="1" applyBorder="1" applyAlignment="1" applyProtection="1">
      <alignment horizontal="left" vertical="top" wrapText="1"/>
      <protection locked="0"/>
    </xf>
    <xf numFmtId="0" fontId="28"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left" vertical="top" wrapText="1"/>
    </xf>
    <xf numFmtId="0" fontId="5" fillId="2" borderId="0" xfId="1" applyFont="1" applyFill="1" applyAlignment="1">
      <alignment horizontal="left" wrapText="1"/>
    </xf>
    <xf numFmtId="0" fontId="5" fillId="0" borderId="5" xfId="1" applyFont="1" applyFill="1" applyBorder="1" applyAlignment="1" applyProtection="1">
      <alignment horizontal="left" vertical="top" wrapText="1"/>
      <protection locked="0"/>
    </xf>
    <xf numFmtId="0" fontId="5" fillId="0" borderId="5" xfId="1" applyFont="1" applyFill="1" applyBorder="1" applyAlignment="1" applyProtection="1">
      <alignment horizontal="left" vertical="center" wrapText="1"/>
      <protection locked="0"/>
    </xf>
    <xf numFmtId="49" fontId="5" fillId="4" borderId="1" xfId="1" applyNumberFormat="1" applyFont="1" applyFill="1" applyBorder="1" applyAlignment="1" applyProtection="1">
      <alignment horizontal="center" vertical="center"/>
      <protection locked="0"/>
    </xf>
    <xf numFmtId="49" fontId="5" fillId="4" borderId="5" xfId="1" applyNumberFormat="1" applyFont="1" applyFill="1" applyBorder="1" applyAlignment="1" applyProtection="1">
      <alignment horizontal="center" vertical="center"/>
      <protection locked="0"/>
    </xf>
    <xf numFmtId="0" fontId="7" fillId="2" borderId="0" xfId="1" applyFont="1" applyFill="1" applyAlignment="1">
      <alignment horizontal="left"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13" fillId="0" borderId="16" xfId="1" applyFont="1" applyBorder="1" applyAlignment="1">
      <alignment wrapText="1"/>
    </xf>
    <xf numFmtId="0" fontId="1" fillId="0" borderId="6" xfId="1" applyBorder="1" applyAlignment="1">
      <alignment wrapText="1"/>
    </xf>
    <xf numFmtId="0" fontId="1" fillId="0" borderId="17" xfId="1" applyBorder="1" applyAlignment="1">
      <alignment wrapText="1"/>
    </xf>
    <xf numFmtId="0" fontId="1" fillId="0" borderId="9" xfId="1" applyBorder="1" applyAlignment="1">
      <alignment wrapText="1"/>
    </xf>
    <xf numFmtId="0" fontId="1" fillId="0" borderId="7" xfId="1" applyBorder="1" applyAlignment="1">
      <alignment wrapText="1"/>
    </xf>
    <xf numFmtId="0" fontId="1" fillId="0" borderId="21" xfId="1" applyBorder="1" applyAlignment="1">
      <alignment wrapText="1"/>
    </xf>
    <xf numFmtId="165" fontId="5" fillId="0" borderId="4" xfId="1" applyNumberFormat="1" applyFont="1" applyFill="1" applyBorder="1" applyAlignment="1">
      <alignment shrinkToFit="1"/>
    </xf>
    <xf numFmtId="0" fontId="4" fillId="2" borderId="29" xfId="1" applyFont="1" applyFill="1" applyBorder="1" applyAlignment="1">
      <alignment horizontal="left" vertical="center"/>
    </xf>
    <xf numFmtId="0" fontId="1" fillId="2" borderId="29" xfId="1" applyFill="1" applyBorder="1" applyAlignment="1">
      <alignment vertical="center"/>
    </xf>
    <xf numFmtId="0" fontId="25" fillId="2" borderId="29" xfId="1" applyFont="1" applyFill="1" applyBorder="1" applyAlignment="1">
      <alignment horizontal="right" vertical="center"/>
    </xf>
    <xf numFmtId="0" fontId="25" fillId="2" borderId="29" xfId="1" applyFont="1" applyFill="1" applyBorder="1" applyAlignment="1">
      <alignment vertical="center"/>
    </xf>
    <xf numFmtId="165" fontId="5" fillId="2" borderId="0" xfId="1" applyNumberFormat="1" applyFont="1" applyFill="1" applyBorder="1" applyAlignment="1" applyProtection="1">
      <alignment vertical="top" shrinkToFit="1"/>
    </xf>
    <xf numFmtId="0" fontId="1" fillId="0" borderId="0" xfId="1" applyFill="1" applyAlignment="1">
      <alignment vertical="top"/>
    </xf>
    <xf numFmtId="165" fontId="5" fillId="0" borderId="4" xfId="1" applyNumberFormat="1" applyFont="1" applyBorder="1" applyAlignment="1" applyProtection="1">
      <alignment vertical="center" shrinkToFit="1"/>
      <protection locked="0"/>
    </xf>
    <xf numFmtId="165" fontId="9" fillId="2" borderId="0" xfId="1" applyNumberFormat="1" applyFont="1" applyFill="1" applyAlignment="1">
      <alignment vertical="center"/>
    </xf>
    <xf numFmtId="0" fontId="14" fillId="0" borderId="0" xfId="1" applyFont="1" applyAlignment="1">
      <alignment vertical="center"/>
    </xf>
    <xf numFmtId="165" fontId="30" fillId="2" borderId="0" xfId="1" applyNumberFormat="1" applyFont="1" applyFill="1" applyAlignment="1">
      <alignment vertical="center"/>
    </xf>
    <xf numFmtId="0" fontId="14" fillId="2" borderId="7" xfId="1" applyFont="1" applyFill="1" applyBorder="1" applyAlignment="1">
      <alignment vertical="center"/>
    </xf>
    <xf numFmtId="0" fontId="1" fillId="2" borderId="7" xfId="1" applyFill="1" applyBorder="1" applyAlignment="1">
      <alignment vertical="center"/>
    </xf>
    <xf numFmtId="165" fontId="15" fillId="2" borderId="7" xfId="1" applyNumberFormat="1" applyFont="1" applyFill="1" applyBorder="1" applyAlignment="1">
      <alignment vertical="center"/>
    </xf>
    <xf numFmtId="0" fontId="14" fillId="2" borderId="29" xfId="1" applyFont="1" applyFill="1" applyBorder="1"/>
    <xf numFmtId="165" fontId="30" fillId="2" borderId="29" xfId="1" applyNumberFormat="1" applyFont="1" applyFill="1" applyBorder="1" applyAlignment="1">
      <alignment vertical="center"/>
    </xf>
    <xf numFmtId="165" fontId="31" fillId="2" borderId="29" xfId="1" applyNumberFormat="1" applyFont="1" applyFill="1" applyBorder="1" applyAlignment="1">
      <alignment vertical="center" shrinkToFit="1"/>
    </xf>
    <xf numFmtId="0" fontId="25" fillId="2" borderId="0" xfId="1" applyFont="1" applyFill="1" applyAlignment="1">
      <alignment vertical="center"/>
    </xf>
    <xf numFmtId="0" fontId="25" fillId="0" borderId="0" xfId="1" applyFont="1" applyAlignment="1">
      <alignment vertical="center"/>
    </xf>
    <xf numFmtId="0" fontId="8" fillId="2" borderId="0" xfId="1" applyFont="1" applyFill="1" applyAlignment="1">
      <alignment vertical="center" wrapText="1"/>
    </xf>
    <xf numFmtId="165" fontId="7" fillId="2" borderId="0" xfId="1" applyNumberFormat="1" applyFont="1" applyFill="1" applyAlignment="1">
      <alignment horizontal="right" vertical="center" shrinkToFit="1"/>
    </xf>
    <xf numFmtId="0" fontId="5" fillId="2" borderId="0" xfId="1" applyFont="1" applyFill="1" applyBorder="1" applyAlignment="1"/>
    <xf numFmtId="0" fontId="7" fillId="2" borderId="0" xfId="1" applyFont="1" applyFill="1" applyAlignment="1">
      <alignment vertical="center" wrapText="1"/>
    </xf>
    <xf numFmtId="0" fontId="5" fillId="2" borderId="7" xfId="1" applyFont="1" applyFill="1" applyBorder="1" applyAlignment="1">
      <alignment vertical="center"/>
    </xf>
    <xf numFmtId="0" fontId="5" fillId="2" borderId="7" xfId="1" applyFont="1" applyFill="1" applyBorder="1" applyAlignment="1">
      <alignment horizontal="right" vertical="center"/>
    </xf>
    <xf numFmtId="14" fontId="5" fillId="2" borderId="7" xfId="1" applyNumberFormat="1" applyFont="1" applyFill="1" applyBorder="1" applyAlignment="1" applyProtection="1">
      <alignment vertical="center" shrinkToFit="1"/>
      <protection locked="0"/>
    </xf>
    <xf numFmtId="0" fontId="1" fillId="2" borderId="7" xfId="1" applyFill="1" applyBorder="1" applyAlignment="1">
      <alignment horizontal="right" vertical="center"/>
    </xf>
    <xf numFmtId="0" fontId="5" fillId="2" borderId="7" xfId="1" applyFont="1" applyFill="1" applyBorder="1" applyAlignment="1">
      <alignment horizontal="center" vertical="center"/>
    </xf>
    <xf numFmtId="0" fontId="5" fillId="2" borderId="29" xfId="1" applyFont="1" applyFill="1" applyBorder="1" applyAlignment="1">
      <alignment horizontal="left" vertical="center" wrapText="1"/>
    </xf>
  </cellXfs>
  <cellStyles count="4">
    <cellStyle name="Link" xfId="2" builtinId="8"/>
    <cellStyle name="Prozent" xfId="3" builtinId="5"/>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Tabelle1!$B$32" lockText="1" noThreeD="1"/>
</file>

<file path=xl/ctrlProps/ctrlProp2.xml><?xml version="1.0" encoding="utf-8"?>
<formControlPr xmlns="http://schemas.microsoft.com/office/spreadsheetml/2009/9/main" objectType="Drop" dropLines="3" dropStyle="combo" dx="16" fmlaLink="Tabelle1!$B$30" fmlaRange="Tabelle1!$A$22:$A$24" noThreeD="1" sel="1" val="0"/>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1141921</xdr:colOff>
      <xdr:row>2</xdr:row>
      <xdr:rowOff>145597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814" y="18814"/>
          <a:ext cx="1980357"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10</xdr:row>
          <xdr:rowOff>38100</xdr:rowOff>
        </xdr:from>
        <xdr:to>
          <xdr:col>2</xdr:col>
          <xdr:colOff>200025</xdr:colOff>
          <xdr:row>11</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Prix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8</xdr:row>
          <xdr:rowOff>38100</xdr:rowOff>
        </xdr:from>
        <xdr:to>
          <xdr:col>6</xdr:col>
          <xdr:colOff>171450</xdr:colOff>
          <xdr:row>8</xdr:row>
          <xdr:rowOff>209550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38100</xdr:rowOff>
        </xdr:from>
        <xdr:to>
          <xdr:col>2</xdr:col>
          <xdr:colOff>752475</xdr:colOff>
          <xdr:row>11</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xdr:twoCellAnchor editAs="oneCell">
    <xdr:from>
      <xdr:col>0</xdr:col>
      <xdr:colOff>18814</xdr:colOff>
      <xdr:row>0</xdr:row>
      <xdr:rowOff>11679</xdr:rowOff>
    </xdr:from>
    <xdr:to>
      <xdr:col>1</xdr:col>
      <xdr:colOff>36297</xdr:colOff>
      <xdr:row>3</xdr:row>
      <xdr:rowOff>14637</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8814" y="11679"/>
          <a:ext cx="1940285" cy="473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0</xdr:col>
      <xdr:colOff>1946510</xdr:colOff>
      <xdr:row>3</xdr:row>
      <xdr:rowOff>21772</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8814" y="18814"/>
          <a:ext cx="1971134" cy="488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293543</xdr:colOff>
      <xdr:row>3</xdr:row>
      <xdr:rowOff>21772</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8814" y="18814"/>
          <a:ext cx="1982416" cy="4982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I17"/>
  <sheetViews>
    <sheetView showGridLines="0" tabSelected="1" view="pageLayout" zoomScale="98" zoomScaleNormal="85" zoomScalePageLayoutView="98" workbookViewId="0">
      <selection activeCell="B4" sqref="B4"/>
    </sheetView>
  </sheetViews>
  <sheetFormatPr baseColWidth="10" defaultRowHeight="14.25" x14ac:dyDescent="0.2"/>
  <cols>
    <col min="2" max="2" width="24.75" customWidth="1"/>
    <col min="3" max="3" width="2.125" customWidth="1"/>
    <col min="4" max="4" width="9.5" customWidth="1"/>
    <col min="5" max="5" width="9.875" customWidth="1"/>
    <col min="7" max="7" width="4.25" customWidth="1"/>
    <col min="8" max="8" width="7.375" customWidth="1"/>
  </cols>
  <sheetData>
    <row r="1" spans="1:9" s="1" customFormat="1" ht="12.75" customHeight="1" x14ac:dyDescent="0.2">
      <c r="D1" s="144" t="s">
        <v>58</v>
      </c>
      <c r="E1" s="144"/>
      <c r="F1" s="144"/>
      <c r="G1" s="144"/>
      <c r="H1" s="144"/>
    </row>
    <row r="2" spans="1:9" s="1" customFormat="1" ht="12.75" x14ac:dyDescent="0.2">
      <c r="D2" s="144"/>
      <c r="E2" s="144"/>
      <c r="F2" s="144"/>
      <c r="G2" s="144"/>
      <c r="H2" s="144"/>
    </row>
    <row r="3" spans="1:9" s="1" customFormat="1" ht="12.75" x14ac:dyDescent="0.2">
      <c r="D3" s="144"/>
      <c r="E3" s="144"/>
      <c r="F3" s="144"/>
      <c r="G3" s="144"/>
      <c r="H3" s="144"/>
    </row>
    <row r="4" spans="1:9" s="1" customFormat="1" ht="21" customHeight="1" x14ac:dyDescent="0.2">
      <c r="D4" s="144"/>
      <c r="E4" s="144"/>
      <c r="F4" s="144"/>
      <c r="G4" s="144"/>
      <c r="H4" s="144"/>
    </row>
    <row r="5" spans="1:9" ht="28.5" customHeight="1" x14ac:dyDescent="0.3">
      <c r="A5" s="31" t="s">
        <v>113</v>
      </c>
    </row>
    <row r="6" spans="1:9" ht="5.25" customHeight="1" x14ac:dyDescent="0.2"/>
    <row r="7" spans="1:9" ht="44.25" customHeight="1" x14ac:dyDescent="0.2">
      <c r="A7" s="145" t="s">
        <v>114</v>
      </c>
      <c r="B7" s="145"/>
      <c r="C7" s="145"/>
      <c r="D7" s="145"/>
      <c r="E7" s="145"/>
      <c r="F7" s="145"/>
      <c r="G7" s="145"/>
      <c r="H7" s="145"/>
      <c r="I7" s="55"/>
    </row>
    <row r="8" spans="1:9" ht="21.75" customHeight="1" x14ac:dyDescent="0.2">
      <c r="A8" s="149" t="s">
        <v>115</v>
      </c>
      <c r="B8" s="149"/>
      <c r="C8" s="149"/>
      <c r="D8" s="149"/>
      <c r="E8" s="149"/>
      <c r="F8" s="149"/>
      <c r="G8" s="149"/>
      <c r="H8" s="149"/>
      <c r="I8" s="57"/>
    </row>
    <row r="9" spans="1:9" ht="15" customHeight="1" x14ac:dyDescent="0.2">
      <c r="A9" s="147" t="s">
        <v>128</v>
      </c>
      <c r="B9" s="147"/>
      <c r="C9" s="147"/>
      <c r="D9" s="147"/>
      <c r="E9" s="147"/>
      <c r="F9" s="147"/>
      <c r="G9" s="147"/>
      <c r="H9" s="147"/>
      <c r="I9" s="57"/>
    </row>
    <row r="10" spans="1:9" ht="62.1" customHeight="1" x14ac:dyDescent="0.2">
      <c r="A10" s="146" t="s">
        <v>132</v>
      </c>
      <c r="B10" s="146"/>
      <c r="C10" s="146"/>
      <c r="D10" s="146"/>
      <c r="E10" s="146"/>
      <c r="F10" s="146"/>
      <c r="G10" s="146"/>
      <c r="H10" s="146"/>
      <c r="I10" s="57"/>
    </row>
    <row r="11" spans="1:9" ht="81" customHeight="1" x14ac:dyDescent="0.2">
      <c r="A11" s="145" t="s">
        <v>116</v>
      </c>
      <c r="B11" s="145"/>
      <c r="C11" s="145"/>
      <c r="D11" s="145"/>
      <c r="E11" s="145"/>
      <c r="F11" s="145"/>
      <c r="G11" s="145"/>
      <c r="H11" s="145"/>
      <c r="I11" s="56"/>
    </row>
    <row r="12" spans="1:9" ht="75" customHeight="1" x14ac:dyDescent="0.2">
      <c r="A12" s="145" t="s">
        <v>129</v>
      </c>
      <c r="B12" s="145"/>
      <c r="C12" s="145"/>
      <c r="D12" s="145"/>
      <c r="E12" s="145"/>
      <c r="F12" s="145"/>
      <c r="G12" s="145"/>
      <c r="H12" s="145"/>
      <c r="I12" s="55"/>
    </row>
    <row r="13" spans="1:9" ht="51" customHeight="1" x14ac:dyDescent="0.2">
      <c r="A13" s="145" t="s">
        <v>124</v>
      </c>
      <c r="B13" s="145"/>
      <c r="C13" s="145"/>
      <c r="D13" s="145"/>
      <c r="E13" s="145"/>
      <c r="F13" s="145"/>
      <c r="G13" s="145"/>
      <c r="H13" s="145"/>
      <c r="I13" s="55"/>
    </row>
    <row r="14" spans="1:9" ht="67.5" customHeight="1" x14ac:dyDescent="0.2">
      <c r="A14" s="148" t="s">
        <v>135</v>
      </c>
      <c r="B14" s="148"/>
      <c r="C14" s="148"/>
      <c r="D14" s="148"/>
      <c r="E14" s="148"/>
      <c r="F14" s="148"/>
      <c r="G14" s="148"/>
      <c r="H14" s="148"/>
      <c r="I14" s="55"/>
    </row>
    <row r="15" spans="1:9" ht="51.75" customHeight="1" x14ac:dyDescent="0.2">
      <c r="A15" s="150" t="s">
        <v>133</v>
      </c>
      <c r="B15" s="150"/>
      <c r="C15" s="150"/>
      <c r="D15" s="150"/>
      <c r="E15" s="150"/>
      <c r="F15" s="150"/>
      <c r="G15" s="150"/>
      <c r="H15" s="150"/>
      <c r="I15" s="56"/>
    </row>
    <row r="16" spans="1:9" ht="88.5" customHeight="1" x14ac:dyDescent="0.2">
      <c r="A16" s="142" t="s">
        <v>136</v>
      </c>
      <c r="B16" s="142"/>
      <c r="C16" s="142"/>
      <c r="D16" s="142"/>
      <c r="E16" s="142"/>
      <c r="F16" s="142"/>
      <c r="G16" s="142"/>
      <c r="H16" s="142"/>
    </row>
    <row r="17" spans="1:9" ht="62.25" customHeight="1" x14ac:dyDescent="0.2">
      <c r="A17" s="143" t="s">
        <v>134</v>
      </c>
      <c r="B17" s="143"/>
      <c r="C17" s="143"/>
      <c r="D17" s="143"/>
      <c r="E17" s="143"/>
      <c r="F17" s="143"/>
      <c r="G17" s="143"/>
      <c r="H17" s="143"/>
      <c r="I17" s="98"/>
    </row>
  </sheetData>
  <sheetProtection sheet="1" formatCells="0" formatColumns="0" formatRows="0"/>
  <mergeCells count="12">
    <mergeCell ref="A16:H16"/>
    <mergeCell ref="A17:H17"/>
    <mergeCell ref="D1:H4"/>
    <mergeCell ref="A7:H7"/>
    <mergeCell ref="A13:H13"/>
    <mergeCell ref="A12:H12"/>
    <mergeCell ref="A11:H11"/>
    <mergeCell ref="A10:H10"/>
    <mergeCell ref="A9:H9"/>
    <mergeCell ref="A14:H14"/>
    <mergeCell ref="A8:H8"/>
    <mergeCell ref="A15:H15"/>
  </mergeCells>
  <pageMargins left="0.7" right="0.7" top="0.78740157499999996" bottom="1.0110294117647058" header="0.3" footer="0.3"/>
  <pageSetup paperSize="9" orientation="portrait" r:id="rId1"/>
  <headerFooter>
    <oddFooter xml:space="preserve">&amp;R&amp;7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G47"/>
  <sheetViews>
    <sheetView showWhiteSpace="0" view="pageLayout" zoomScaleNormal="100" workbookViewId="0">
      <selection activeCell="E12" sqref="E12"/>
    </sheetView>
  </sheetViews>
  <sheetFormatPr baseColWidth="10" defaultColWidth="11" defaultRowHeight="12.75" x14ac:dyDescent="0.2"/>
  <cols>
    <col min="1" max="1" width="24.875" style="1" customWidth="1"/>
    <col min="2" max="2" width="7.5" style="1" customWidth="1"/>
    <col min="3" max="3" width="13.375" style="1" customWidth="1"/>
    <col min="4" max="4" width="1.5" style="1" customWidth="1"/>
    <col min="5" max="5" width="12.375" style="1" customWidth="1"/>
    <col min="6" max="6" width="1.5" style="1" customWidth="1"/>
    <col min="7" max="7" width="14.875" style="1" customWidth="1"/>
    <col min="8" max="8" width="0.875" style="1" customWidth="1"/>
    <col min="9" max="10" width="7.625" style="1" customWidth="1"/>
    <col min="11" max="12" width="9.375" style="1" customWidth="1"/>
    <col min="13" max="16384" width="11" style="1"/>
  </cols>
  <sheetData>
    <row r="1" spans="1:7" ht="12.75" customHeight="1" x14ac:dyDescent="0.2">
      <c r="C1" s="144" t="s">
        <v>58</v>
      </c>
      <c r="D1" s="144"/>
      <c r="E1" s="144"/>
      <c r="F1" s="144"/>
      <c r="G1" s="144"/>
    </row>
    <row r="2" spans="1:7" x14ac:dyDescent="0.2">
      <c r="C2" s="144"/>
      <c r="D2" s="144"/>
      <c r="E2" s="144"/>
      <c r="F2" s="144"/>
      <c r="G2" s="144"/>
    </row>
    <row r="3" spans="1:7" x14ac:dyDescent="0.2">
      <c r="C3" s="144"/>
      <c r="D3" s="144"/>
      <c r="E3" s="144"/>
      <c r="F3" s="144"/>
      <c r="G3" s="144"/>
    </row>
    <row r="4" spans="1:7" ht="24.75" customHeight="1" x14ac:dyDescent="0.2">
      <c r="C4" s="144"/>
      <c r="D4" s="144"/>
      <c r="E4" s="144"/>
      <c r="F4" s="144"/>
      <c r="G4" s="144"/>
    </row>
    <row r="5" spans="1:7" s="4" customFormat="1" ht="35.25" customHeight="1" thickBot="1" x14ac:dyDescent="0.25">
      <c r="A5" s="47" t="s">
        <v>102</v>
      </c>
      <c r="B5" s="3"/>
      <c r="C5" s="3"/>
      <c r="D5" s="3"/>
      <c r="E5" s="3"/>
      <c r="F5" s="3"/>
      <c r="G5" s="3"/>
    </row>
    <row r="6" spans="1:7" s="4" customFormat="1" ht="15.75" customHeight="1" thickBot="1" x14ac:dyDescent="0.25">
      <c r="A6" s="32" t="s">
        <v>0</v>
      </c>
      <c r="B6" s="3"/>
      <c r="C6" s="152"/>
      <c r="D6" s="157"/>
      <c r="E6" s="157"/>
      <c r="F6" s="157"/>
      <c r="G6" s="158"/>
    </row>
    <row r="7" spans="1:7" s="4" customFormat="1" ht="30.6" customHeight="1" thickBot="1" x14ac:dyDescent="0.25">
      <c r="A7" s="33" t="s">
        <v>82</v>
      </c>
      <c r="B7" s="34"/>
      <c r="C7" s="159"/>
      <c r="D7" s="160"/>
      <c r="E7" s="160"/>
      <c r="F7" s="160"/>
      <c r="G7" s="161"/>
    </row>
    <row r="8" spans="1:7" ht="15.75" customHeight="1" thickBot="1" x14ac:dyDescent="0.25">
      <c r="A8" s="32" t="s">
        <v>83</v>
      </c>
      <c r="B8" s="6"/>
      <c r="C8" s="154">
        <v>2023</v>
      </c>
      <c r="D8" s="155"/>
      <c r="E8" s="155"/>
      <c r="F8" s="155"/>
      <c r="G8" s="156"/>
    </row>
    <row r="9" spans="1:7" s="4" customFormat="1" ht="20.25" customHeight="1" x14ac:dyDescent="0.2">
      <c r="A9" s="32" t="s">
        <v>1</v>
      </c>
      <c r="B9" s="3"/>
      <c r="C9" s="3"/>
      <c r="D9" s="3"/>
      <c r="E9" s="132"/>
      <c r="F9" s="3"/>
      <c r="G9" s="3"/>
    </row>
    <row r="10" spans="1:7" s="110" customFormat="1" ht="20.25" customHeight="1" x14ac:dyDescent="0.25">
      <c r="A10" s="2"/>
      <c r="B10" s="101"/>
      <c r="C10" s="101" t="s">
        <v>72</v>
      </c>
      <c r="D10" s="2"/>
      <c r="E10" s="101" t="s">
        <v>73</v>
      </c>
      <c r="F10" s="2"/>
      <c r="G10" s="101" t="s">
        <v>66</v>
      </c>
    </row>
    <row r="11" spans="1:7" s="112" customFormat="1" ht="19.5" customHeight="1" thickBot="1" x14ac:dyDescent="0.25">
      <c r="A11" s="26" t="s">
        <v>86</v>
      </c>
      <c r="B11" s="111"/>
      <c r="C11" s="111"/>
      <c r="D11" s="111"/>
      <c r="E11" s="111"/>
      <c r="F11" s="111"/>
      <c r="G11" s="111"/>
    </row>
    <row r="12" spans="1:7" s="39" customFormat="1" ht="14.25" customHeight="1" thickBot="1" x14ac:dyDescent="0.25">
      <c r="A12" s="32" t="s">
        <v>30</v>
      </c>
      <c r="B12" s="52"/>
      <c r="C12" s="49">
        <f>IF(Tabelle1!B30=1,IF(Tabelle1!B32=2,33.3,51.8),0)</f>
        <v>33.299999999999997</v>
      </c>
      <c r="D12" s="32"/>
      <c r="E12" s="51"/>
      <c r="F12" s="32"/>
      <c r="G12" s="50">
        <f>E12*$C12</f>
        <v>0</v>
      </c>
    </row>
    <row r="13" spans="1:7" s="39" customFormat="1" ht="2.25" customHeight="1" thickBot="1" x14ac:dyDescent="0.25">
      <c r="A13" s="32"/>
      <c r="B13" s="32"/>
      <c r="C13" s="32"/>
      <c r="D13" s="32"/>
      <c r="E13" s="32"/>
      <c r="F13" s="32"/>
      <c r="G13" s="32"/>
    </row>
    <row r="14" spans="1:7" s="39" customFormat="1" ht="14.25" customHeight="1" thickBot="1" x14ac:dyDescent="0.25">
      <c r="A14" s="32" t="s">
        <v>31</v>
      </c>
      <c r="B14" s="32"/>
      <c r="C14" s="49">
        <f>IF(Tabelle1!B30=1,IF(Tabelle1!B32=2,39.3,71.3),0)</f>
        <v>39.299999999999997</v>
      </c>
      <c r="D14" s="32"/>
      <c r="E14" s="51"/>
      <c r="F14" s="32"/>
      <c r="G14" s="50">
        <f>E14*$C14</f>
        <v>0</v>
      </c>
    </row>
    <row r="15" spans="1:7" s="39" customFormat="1" ht="2.25" customHeight="1" thickBot="1" x14ac:dyDescent="0.25">
      <c r="A15" s="32"/>
      <c r="B15" s="52"/>
      <c r="C15" s="32"/>
      <c r="D15" s="32"/>
      <c r="E15" s="32"/>
      <c r="F15" s="32"/>
      <c r="G15" s="32"/>
    </row>
    <row r="16" spans="1:7" s="4" customFormat="1" ht="14.25" customHeight="1" thickBot="1" x14ac:dyDescent="0.25">
      <c r="A16" s="32" t="s">
        <v>103</v>
      </c>
      <c r="B16" s="32"/>
      <c r="C16" s="49">
        <f>IF(Tabelle1!B32=2,94.2,VLOOKUP(Tabelle1!B30,Tabelle1!D30:G34,4,0))</f>
        <v>94.2</v>
      </c>
      <c r="D16" s="3"/>
      <c r="E16" s="121"/>
      <c r="F16" s="3"/>
      <c r="G16" s="50">
        <f>E16*$C16</f>
        <v>0</v>
      </c>
    </row>
    <row r="17" spans="1:7" s="4" customFormat="1" ht="2.25" customHeight="1" x14ac:dyDescent="0.2">
      <c r="A17" s="40"/>
      <c r="B17" s="102"/>
      <c r="C17" s="3"/>
      <c r="D17" s="3"/>
      <c r="E17" s="3"/>
      <c r="F17" s="3"/>
      <c r="G17" s="3"/>
    </row>
    <row r="18" spans="1:7" s="112" customFormat="1" ht="20.25" customHeight="1" thickBot="1" x14ac:dyDescent="0.25">
      <c r="A18" s="26" t="s">
        <v>104</v>
      </c>
      <c r="B18" s="111"/>
      <c r="C18" s="111"/>
      <c r="D18" s="111"/>
      <c r="E18" s="111"/>
      <c r="F18" s="111"/>
      <c r="G18" s="26"/>
    </row>
    <row r="19" spans="1:7" s="4" customFormat="1" ht="14.25" customHeight="1" thickBot="1" x14ac:dyDescent="0.25">
      <c r="A19" s="32" t="s">
        <v>30</v>
      </c>
      <c r="B19" s="32"/>
      <c r="C19" s="49">
        <f>IF(Tabelle1!B30=1,16.5,0)</f>
        <v>16.5</v>
      </c>
      <c r="D19" s="3"/>
      <c r="E19" s="51"/>
      <c r="F19" s="3"/>
      <c r="G19" s="50">
        <f>E19*$C19</f>
        <v>0</v>
      </c>
    </row>
    <row r="20" spans="1:7" s="4" customFormat="1" ht="2.25" customHeight="1" thickBot="1" x14ac:dyDescent="0.25">
      <c r="A20" s="32"/>
      <c r="B20" s="52"/>
      <c r="C20" s="3"/>
      <c r="D20" s="3"/>
      <c r="E20" s="3"/>
      <c r="F20" s="3"/>
      <c r="G20" s="3"/>
    </row>
    <row r="21" spans="1:7" s="4" customFormat="1" ht="14.25" customHeight="1" thickBot="1" x14ac:dyDescent="0.25">
      <c r="A21" s="32" t="s">
        <v>31</v>
      </c>
      <c r="B21" s="32"/>
      <c r="C21" s="49">
        <f>IF(Tabelle1!B30=1,37.45,0)</f>
        <v>37.450000000000003</v>
      </c>
      <c r="D21" s="3"/>
      <c r="E21" s="51"/>
      <c r="F21" s="3"/>
      <c r="G21" s="50">
        <f>E21*$C21</f>
        <v>0</v>
      </c>
    </row>
    <row r="22" spans="1:7" s="4" customFormat="1" ht="2.25" customHeight="1" thickBot="1" x14ac:dyDescent="0.25">
      <c r="A22" s="8"/>
      <c r="B22" s="102"/>
      <c r="C22" s="3"/>
      <c r="D22" s="3"/>
      <c r="E22" s="3"/>
      <c r="F22" s="3"/>
      <c r="G22" s="3"/>
    </row>
    <row r="23" spans="1:7" s="4" customFormat="1" ht="14.25" customHeight="1" thickBot="1" x14ac:dyDescent="0.25">
      <c r="A23" s="32" t="s">
        <v>32</v>
      </c>
      <c r="B23" s="32"/>
      <c r="C23" s="49">
        <f>IF(Tabelle1!B30=1,40,118)</f>
        <v>40</v>
      </c>
      <c r="D23" s="3"/>
      <c r="E23" s="51"/>
      <c r="F23" s="3"/>
      <c r="G23" s="50">
        <f>E23*$C23</f>
        <v>0</v>
      </c>
    </row>
    <row r="24" spans="1:7" s="4" customFormat="1" ht="2.25" customHeight="1" thickBot="1" x14ac:dyDescent="0.25">
      <c r="A24" s="8" t="s">
        <v>6</v>
      </c>
      <c r="B24" s="102"/>
      <c r="C24" s="3"/>
      <c r="D24" s="3"/>
      <c r="E24" s="3"/>
      <c r="F24" s="3"/>
      <c r="G24" s="3"/>
    </row>
    <row r="25" spans="1:7" s="4" customFormat="1" ht="14.25" customHeight="1" thickBot="1" x14ac:dyDescent="0.25">
      <c r="A25" s="32" t="s">
        <v>34</v>
      </c>
      <c r="B25" s="32"/>
      <c r="C25" s="49">
        <f>IF(Tabelle1!B30=1,60,90)</f>
        <v>60</v>
      </c>
      <c r="D25" s="3"/>
      <c r="E25" s="121"/>
      <c r="F25" s="3"/>
      <c r="G25" s="50">
        <f>E25*$C25</f>
        <v>0</v>
      </c>
    </row>
    <row r="26" spans="1:7" s="4" customFormat="1" ht="2.25" customHeight="1" thickBot="1" x14ac:dyDescent="0.25">
      <c r="A26" s="8"/>
      <c r="B26" s="102"/>
      <c r="C26" s="3"/>
      <c r="D26" s="3"/>
      <c r="E26" s="3"/>
      <c r="F26" s="3"/>
      <c r="G26" s="3"/>
    </row>
    <row r="27" spans="1:7" s="4" customFormat="1" ht="14.25" customHeight="1" thickBot="1" x14ac:dyDescent="0.25">
      <c r="A27" s="32" t="s">
        <v>35</v>
      </c>
      <c r="B27" s="32"/>
      <c r="C27" s="49">
        <f>IF(Tabelle1!B30=1,100,70)</f>
        <v>100</v>
      </c>
      <c r="D27" s="3"/>
      <c r="E27" s="121"/>
      <c r="F27" s="3"/>
      <c r="G27" s="50">
        <f>E27*$C27</f>
        <v>0</v>
      </c>
    </row>
    <row r="28" spans="1:7" s="112" customFormat="1" ht="16.5" customHeight="1" x14ac:dyDescent="0.2">
      <c r="A28" s="136" t="s">
        <v>89</v>
      </c>
      <c r="B28" s="111"/>
      <c r="C28" s="113"/>
      <c r="D28" s="111"/>
      <c r="E28" s="111"/>
      <c r="F28" s="111"/>
      <c r="G28" s="11">
        <f>G12+G14+G16+G19+G21+G23+G25+G27</f>
        <v>0</v>
      </c>
    </row>
    <row r="29" spans="1:7" s="112" customFormat="1" ht="20.25" customHeight="1" thickBot="1" x14ac:dyDescent="0.25">
      <c r="A29" s="136" t="s">
        <v>90</v>
      </c>
      <c r="B29" s="111"/>
      <c r="C29" s="111"/>
      <c r="D29" s="111"/>
      <c r="E29" s="111"/>
      <c r="F29" s="111"/>
      <c r="G29" s="26"/>
    </row>
    <row r="30" spans="1:7" s="4" customFormat="1" ht="16.5" customHeight="1" thickBot="1" x14ac:dyDescent="0.25">
      <c r="A30" s="42" t="s">
        <v>105</v>
      </c>
      <c r="B30" s="32" t="s">
        <v>91</v>
      </c>
      <c r="C30" s="32"/>
      <c r="D30" s="3"/>
      <c r="E30" s="3"/>
      <c r="F30" s="3"/>
      <c r="G30" s="42"/>
    </row>
    <row r="31" spans="1:7" s="44" customFormat="1" ht="13.5" customHeight="1" x14ac:dyDescent="0.2">
      <c r="A31" s="32" t="s">
        <v>92</v>
      </c>
      <c r="B31" s="45"/>
      <c r="C31" s="45"/>
      <c r="D31" s="45"/>
      <c r="E31" s="45"/>
      <c r="F31" s="45"/>
      <c r="G31" s="50">
        <f>IF((G28+G30)&gt;10000,(G28+G30)*0.1,IF(G28=0,0,1000))</f>
        <v>0</v>
      </c>
    </row>
    <row r="32" spans="1:7" s="4" customFormat="1" ht="13.5" customHeight="1" x14ac:dyDescent="0.2">
      <c r="A32" s="32" t="s">
        <v>106</v>
      </c>
      <c r="B32" s="3"/>
      <c r="C32" s="3"/>
      <c r="D32" s="3"/>
      <c r="E32" s="3"/>
      <c r="F32" s="3"/>
      <c r="G32" s="50">
        <f>IF(E19+E21+E23+E25+E27+(3*(E12+E14+E16))&gt;200,E19+E21+E23+E25+E27+(3*(E12+E14+E16)),IF(E19+E21+E23+E25+E27+(3*(E12+E14+E16))&lt;1,0,200))</f>
        <v>0</v>
      </c>
    </row>
    <row r="33" spans="1:7" s="4" customFormat="1" ht="24.75" customHeight="1" x14ac:dyDescent="0.2">
      <c r="A33" s="47" t="s">
        <v>57</v>
      </c>
      <c r="B33" s="3"/>
      <c r="C33" s="3"/>
      <c r="D33" s="3"/>
      <c r="E33" s="3"/>
      <c r="F33" s="3"/>
      <c r="G33" s="94">
        <f>G28+G30+G31+G32</f>
        <v>0</v>
      </c>
    </row>
    <row r="34" spans="1:7" s="41" customFormat="1" ht="23.25" customHeight="1" thickBot="1" x14ac:dyDescent="0.3">
      <c r="A34" s="106" t="s">
        <v>138</v>
      </c>
      <c r="B34" s="107">
        <f>C8</f>
        <v>2023</v>
      </c>
      <c r="C34" s="108" t="s">
        <v>80</v>
      </c>
      <c r="D34" s="128"/>
      <c r="E34" s="108" t="s">
        <v>94</v>
      </c>
      <c r="F34" s="128"/>
      <c r="G34" s="108"/>
    </row>
    <row r="35" spans="1:7" s="4" customFormat="1" ht="15" customHeight="1" thickBot="1" x14ac:dyDescent="0.25">
      <c r="A35" s="45" t="s">
        <v>130</v>
      </c>
      <c r="B35" s="130"/>
      <c r="C35" s="3"/>
      <c r="D35" s="43"/>
      <c r="E35" s="3"/>
      <c r="F35" s="43"/>
      <c r="G35" s="131"/>
    </row>
    <row r="36" spans="1:7" s="4" customFormat="1" ht="15" customHeight="1" x14ac:dyDescent="0.2">
      <c r="A36" s="45" t="s">
        <v>108</v>
      </c>
      <c r="B36" s="3"/>
      <c r="C36" s="50">
        <f>G28*0.7</f>
        <v>0</v>
      </c>
      <c r="D36" s="3"/>
      <c r="E36" s="43">
        <f>C36*(1+B$35)</f>
        <v>0</v>
      </c>
      <c r="F36" s="3"/>
      <c r="G36" s="100"/>
    </row>
    <row r="37" spans="1:7" s="4" customFormat="1" ht="15" customHeight="1" x14ac:dyDescent="0.2">
      <c r="A37" s="45" t="s">
        <v>109</v>
      </c>
      <c r="B37" s="3"/>
      <c r="C37" s="50">
        <f>G28*0.3</f>
        <v>0</v>
      </c>
      <c r="D37" s="3"/>
      <c r="E37" s="43">
        <f>C37*(1+B$35)</f>
        <v>0</v>
      </c>
      <c r="F37" s="3"/>
      <c r="G37" s="100"/>
    </row>
    <row r="38" spans="1:7" s="4" customFormat="1" ht="15" customHeight="1" x14ac:dyDescent="0.2">
      <c r="A38" s="45" t="s">
        <v>110</v>
      </c>
      <c r="B38" s="3"/>
      <c r="C38" s="50">
        <f>G32+G31+G30</f>
        <v>0</v>
      </c>
      <c r="D38" s="3"/>
      <c r="E38" s="43">
        <f>C38*(1+B$35)</f>
        <v>0</v>
      </c>
      <c r="F38" s="3"/>
      <c r="G38" s="100"/>
    </row>
    <row r="39" spans="1:7" s="97" customFormat="1" ht="15" customHeight="1" thickBot="1" x14ac:dyDescent="0.25">
      <c r="A39" s="96" t="s">
        <v>79</v>
      </c>
      <c r="B39" s="32"/>
      <c r="C39" s="94">
        <f>SUM(C36:C38)</f>
        <v>0</v>
      </c>
      <c r="D39" s="94"/>
      <c r="E39" s="94">
        <f>SUM(E36:E38)</f>
        <v>0</v>
      </c>
      <c r="F39" s="94"/>
      <c r="G39" s="94"/>
    </row>
    <row r="40" spans="1:7" s="4" customFormat="1" ht="15" customHeight="1" thickBot="1" x14ac:dyDescent="0.25">
      <c r="A40" s="45" t="s">
        <v>107</v>
      </c>
      <c r="B40" s="3"/>
      <c r="C40" s="42"/>
      <c r="D40" s="43"/>
      <c r="E40" s="133">
        <f>C40</f>
        <v>0</v>
      </c>
      <c r="F40" s="43"/>
      <c r="G40" s="131"/>
    </row>
    <row r="41" spans="1:7" s="4" customFormat="1" ht="26.25" customHeight="1" thickBot="1" x14ac:dyDescent="0.25">
      <c r="A41" s="25" t="s">
        <v>137</v>
      </c>
      <c r="B41" s="45"/>
      <c r="C41" s="3"/>
      <c r="D41" s="46"/>
      <c r="E41" s="95">
        <f>E39+E40</f>
        <v>0</v>
      </c>
      <c r="F41" s="46"/>
      <c r="G41" s="3"/>
    </row>
    <row r="42" spans="1:7" s="4" customFormat="1" ht="16.5" customHeight="1" thickBot="1" x14ac:dyDescent="0.25">
      <c r="A42" s="32" t="str">
        <f>"Pour "&amp;C6</f>
        <v xml:space="preserve">Pour </v>
      </c>
      <c r="B42" s="141" t="s">
        <v>122</v>
      </c>
      <c r="C42" s="140"/>
      <c r="D42" s="3"/>
      <c r="E42" s="141" t="s">
        <v>123</v>
      </c>
      <c r="F42" s="152"/>
      <c r="G42" s="153"/>
    </row>
    <row r="43" spans="1:7" s="38" customFormat="1" ht="24.95" customHeight="1" x14ac:dyDescent="0.2">
      <c r="A43" s="162" t="s">
        <v>118</v>
      </c>
      <c r="B43" s="162"/>
      <c r="C43" s="162"/>
      <c r="D43" s="162"/>
      <c r="E43" s="162"/>
      <c r="F43" s="162"/>
      <c r="G43" s="162"/>
    </row>
    <row r="44" spans="1:7" s="39" customFormat="1" ht="24.95" customHeight="1" x14ac:dyDescent="0.2">
      <c r="A44" s="151" t="s">
        <v>111</v>
      </c>
      <c r="B44" s="151"/>
      <c r="C44" s="151"/>
      <c r="D44" s="151"/>
      <c r="E44" s="151"/>
      <c r="F44" s="151"/>
      <c r="G44" s="151"/>
    </row>
    <row r="45" spans="1:7" s="39" customFormat="1" ht="24.75" customHeight="1" x14ac:dyDescent="0.2">
      <c r="A45" s="151" t="s">
        <v>112</v>
      </c>
      <c r="B45" s="151"/>
      <c r="C45" s="151"/>
      <c r="D45" s="151"/>
      <c r="E45" s="151"/>
      <c r="F45" s="151"/>
      <c r="G45" s="151"/>
    </row>
    <row r="46" spans="1:7" s="39" customFormat="1" ht="35.1" customHeight="1" x14ac:dyDescent="0.2">
      <c r="A46" s="151" t="s">
        <v>139</v>
      </c>
      <c r="B46" s="151"/>
      <c r="C46" s="151"/>
      <c r="D46" s="151"/>
      <c r="E46" s="151"/>
      <c r="F46" s="151"/>
      <c r="G46" s="151"/>
    </row>
    <row r="47" spans="1:7" ht="4.5" customHeight="1" x14ac:dyDescent="0.2"/>
  </sheetData>
  <sheetProtection sheet="1" formatCells="0" formatColumns="0" formatRows="0" insertRows="0" deleteColumns="0" deleteRows="0" selectLockedCells="1"/>
  <mergeCells count="9">
    <mergeCell ref="C1:G4"/>
    <mergeCell ref="A45:G45"/>
    <mergeCell ref="F42:G42"/>
    <mergeCell ref="A46:G46"/>
    <mergeCell ref="A44:G44"/>
    <mergeCell ref="C8:G8"/>
    <mergeCell ref="C6:G6"/>
    <mergeCell ref="C7:G7"/>
    <mergeCell ref="A43:G43"/>
  </mergeCells>
  <pageMargins left="0.76164874551971329"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0</xdr:col>
                    <xdr:colOff>1724025</xdr:colOff>
                    <xdr:row>10</xdr:row>
                    <xdr:rowOff>38100</xdr:rowOff>
                  </from>
                  <to>
                    <xdr:col>2</xdr:col>
                    <xdr:colOff>200025</xdr:colOff>
                    <xdr:row>11</xdr:row>
                    <xdr:rowOff>0</xdr:rowOff>
                  </to>
                </anchor>
              </controlPr>
            </control>
          </mc:Choice>
        </mc:AlternateContent>
        <mc:AlternateContent xmlns:mc="http://schemas.openxmlformats.org/markup-compatibility/2006">
          <mc:Choice Requires="x14">
            <control shapeId="3074" r:id="rId5" name="Drop Down 2">
              <controlPr locked="0" defaultSize="0" autoLine="0" autoPict="0">
                <anchor moveWithCells="1">
                  <from>
                    <xdr:col>1</xdr:col>
                    <xdr:colOff>571500</xdr:colOff>
                    <xdr:row>8</xdr:row>
                    <xdr:rowOff>38100</xdr:rowOff>
                  </from>
                  <to>
                    <xdr:col>6</xdr:col>
                    <xdr:colOff>171450</xdr:colOff>
                    <xdr:row>8</xdr:row>
                    <xdr:rowOff>209550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2</xdr:col>
                    <xdr:colOff>57150</xdr:colOff>
                    <xdr:row>10</xdr:row>
                    <xdr:rowOff>38100</xdr:rowOff>
                  </from>
                  <to>
                    <xdr:col>2</xdr:col>
                    <xdr:colOff>752475</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2"/>
  <sheetViews>
    <sheetView view="pageLayout" zoomScaleNormal="100" workbookViewId="0">
      <selection activeCell="C6" sqref="C6:G6"/>
    </sheetView>
  </sheetViews>
  <sheetFormatPr baseColWidth="10" defaultColWidth="11" defaultRowHeight="12.75" x14ac:dyDescent="0.2"/>
  <cols>
    <col min="1" max="1" width="26.75" style="1" customWidth="1"/>
    <col min="2" max="2" width="7.5" style="1" customWidth="1"/>
    <col min="3" max="3" width="13.375" style="1" customWidth="1"/>
    <col min="4" max="4" width="1.25" style="1" customWidth="1"/>
    <col min="5" max="5" width="13.375" style="1" customWidth="1"/>
    <col min="6" max="6" width="1.375" style="1" customWidth="1"/>
    <col min="7" max="7" width="13.25" style="1" customWidth="1"/>
    <col min="8" max="8" width="0.625" style="1" customWidth="1"/>
    <col min="9" max="10" width="7.625" style="1" customWidth="1"/>
    <col min="11" max="12" width="9.375" style="1" customWidth="1"/>
    <col min="13" max="16384" width="11" style="1"/>
  </cols>
  <sheetData>
    <row r="1" spans="1:9" ht="12.75" customHeight="1" x14ac:dyDescent="0.2">
      <c r="C1" s="144" t="s">
        <v>58</v>
      </c>
      <c r="D1" s="144"/>
      <c r="E1" s="144"/>
      <c r="F1" s="144"/>
      <c r="G1" s="144"/>
      <c r="H1" s="135"/>
      <c r="I1" s="135"/>
    </row>
    <row r="2" spans="1:9" x14ac:dyDescent="0.2">
      <c r="C2" s="144"/>
      <c r="D2" s="144"/>
      <c r="E2" s="144"/>
      <c r="F2" s="144"/>
      <c r="G2" s="144"/>
      <c r="H2" s="135"/>
      <c r="I2" s="135"/>
    </row>
    <row r="3" spans="1:9" x14ac:dyDescent="0.2">
      <c r="C3" s="144"/>
      <c r="D3" s="144"/>
      <c r="E3" s="144"/>
      <c r="F3" s="144"/>
      <c r="G3" s="144"/>
      <c r="H3" s="135"/>
      <c r="I3" s="135"/>
    </row>
    <row r="4" spans="1:9" ht="31.5" customHeight="1" x14ac:dyDescent="0.2">
      <c r="C4" s="144"/>
      <c r="D4" s="144"/>
      <c r="E4" s="144"/>
      <c r="F4" s="144"/>
      <c r="G4" s="144"/>
      <c r="H4" s="135"/>
      <c r="I4" s="135"/>
    </row>
    <row r="5" spans="1:9" s="4" customFormat="1" ht="35.450000000000003" customHeight="1" thickBot="1" x14ac:dyDescent="0.25">
      <c r="A5" s="47" t="s">
        <v>81</v>
      </c>
      <c r="B5" s="3"/>
      <c r="C5" s="3"/>
      <c r="D5" s="3"/>
      <c r="E5" s="3"/>
      <c r="F5" s="3"/>
      <c r="G5" s="3"/>
    </row>
    <row r="6" spans="1:9" s="4" customFormat="1" ht="16.5" customHeight="1" thickBot="1" x14ac:dyDescent="0.25">
      <c r="A6" s="32" t="s">
        <v>0</v>
      </c>
      <c r="B6" s="3"/>
      <c r="C6" s="152"/>
      <c r="D6" s="157"/>
      <c r="E6" s="157"/>
      <c r="F6" s="157"/>
      <c r="G6" s="153"/>
    </row>
    <row r="7" spans="1:9" s="4" customFormat="1" ht="30.6" customHeight="1" thickBot="1" x14ac:dyDescent="0.25">
      <c r="A7" s="33" t="s">
        <v>82</v>
      </c>
      <c r="B7" s="34"/>
      <c r="C7" s="159"/>
      <c r="D7" s="160"/>
      <c r="E7" s="160"/>
      <c r="F7" s="160"/>
      <c r="G7" s="166"/>
    </row>
    <row r="8" spans="1:9" ht="16.5" customHeight="1" thickBot="1" x14ac:dyDescent="0.25">
      <c r="A8" s="32" t="s">
        <v>83</v>
      </c>
      <c r="B8" s="6"/>
      <c r="C8" s="154">
        <v>2023</v>
      </c>
      <c r="D8" s="155"/>
      <c r="E8" s="155"/>
      <c r="F8" s="155"/>
      <c r="G8" s="167"/>
    </row>
    <row r="9" spans="1:9" s="37" customFormat="1" ht="24.6" customHeight="1" x14ac:dyDescent="0.2">
      <c r="A9" s="32" t="s">
        <v>84</v>
      </c>
      <c r="B9" s="35"/>
      <c r="C9" s="32" t="s">
        <v>85</v>
      </c>
      <c r="D9" s="33"/>
      <c r="E9" s="36"/>
      <c r="F9" s="35"/>
      <c r="G9" s="35"/>
    </row>
    <row r="10" spans="1:9" s="37" customFormat="1" ht="17.25" customHeight="1" x14ac:dyDescent="0.25">
      <c r="A10" s="138"/>
      <c r="B10" s="2">
        <f>C8</f>
        <v>2023</v>
      </c>
      <c r="C10" s="101" t="s">
        <v>72</v>
      </c>
      <c r="D10" s="101"/>
      <c r="E10" s="101" t="s">
        <v>73</v>
      </c>
      <c r="F10" s="101"/>
      <c r="G10" s="101" t="s">
        <v>66</v>
      </c>
    </row>
    <row r="11" spans="1:9" s="38" customFormat="1" ht="19.5" customHeight="1" thickBot="1" x14ac:dyDescent="0.25">
      <c r="A11" s="26" t="s">
        <v>86</v>
      </c>
      <c r="B11" s="8"/>
      <c r="C11" s="8"/>
      <c r="D11" s="8"/>
      <c r="E11" s="8"/>
      <c r="F11" s="8"/>
      <c r="G11" s="8"/>
    </row>
    <row r="12" spans="1:9" s="39" customFormat="1" ht="16.5" customHeight="1" thickBot="1" x14ac:dyDescent="0.25">
      <c r="A12" s="32" t="s">
        <v>87</v>
      </c>
      <c r="B12" s="32"/>
      <c r="C12" s="49">
        <v>20</v>
      </c>
      <c r="D12" s="32"/>
      <c r="E12" s="48"/>
      <c r="F12" s="32"/>
      <c r="G12" s="50">
        <f>E12*$C12</f>
        <v>0</v>
      </c>
    </row>
    <row r="13" spans="1:9" s="41" customFormat="1" ht="18.75" customHeight="1" thickBot="1" x14ac:dyDescent="0.3">
      <c r="A13" s="26" t="s">
        <v>88</v>
      </c>
      <c r="B13" s="12"/>
      <c r="C13" s="12"/>
      <c r="D13" s="12"/>
      <c r="E13" s="12"/>
      <c r="F13" s="12"/>
      <c r="G13" s="13"/>
    </row>
    <row r="14" spans="1:9" s="4" customFormat="1" ht="16.5" customHeight="1" thickBot="1" x14ac:dyDescent="0.25">
      <c r="A14" s="32" t="s">
        <v>87</v>
      </c>
      <c r="B14" s="32"/>
      <c r="C14" s="49">
        <v>9</v>
      </c>
      <c r="D14" s="32"/>
      <c r="E14" s="51"/>
      <c r="F14" s="3"/>
      <c r="G14" s="53">
        <f>E14*$C14</f>
        <v>0</v>
      </c>
    </row>
    <row r="15" spans="1:9" s="4" customFormat="1" ht="18.75" customHeight="1" x14ac:dyDescent="0.2">
      <c r="A15" s="26" t="s">
        <v>89</v>
      </c>
      <c r="B15" s="32"/>
      <c r="C15" s="54"/>
      <c r="D15" s="54"/>
      <c r="E15" s="3"/>
      <c r="F15" s="3"/>
      <c r="G15" s="43">
        <f>G12+G14</f>
        <v>0</v>
      </c>
    </row>
    <row r="16" spans="1:9" s="41" customFormat="1" ht="25.15" customHeight="1" thickBot="1" x14ac:dyDescent="0.3">
      <c r="A16" s="26" t="s">
        <v>90</v>
      </c>
      <c r="B16" s="12"/>
      <c r="C16" s="12"/>
      <c r="D16" s="12"/>
      <c r="E16" s="12"/>
      <c r="F16" s="12"/>
      <c r="G16" s="13"/>
    </row>
    <row r="17" spans="1:7" s="4" customFormat="1" ht="16.5" customHeight="1" thickBot="1" x14ac:dyDescent="0.25">
      <c r="A17" s="42" t="s">
        <v>105</v>
      </c>
      <c r="B17" s="32" t="s">
        <v>91</v>
      </c>
      <c r="C17" s="32"/>
      <c r="D17" s="32"/>
      <c r="E17" s="3"/>
      <c r="F17" s="3"/>
      <c r="G17" s="42"/>
    </row>
    <row r="18" spans="1:7" s="44" customFormat="1" ht="16.5" customHeight="1" x14ac:dyDescent="0.2">
      <c r="A18" s="32" t="s">
        <v>92</v>
      </c>
      <c r="B18" s="45"/>
      <c r="C18" s="45"/>
      <c r="D18" s="45"/>
      <c r="E18" s="45"/>
      <c r="F18" s="45"/>
      <c r="G18" s="50">
        <f>IF((G15+G17)&gt;10000,(G15+G17)*0.1,IF(G15=0,0,1000))</f>
        <v>0</v>
      </c>
    </row>
    <row r="19" spans="1:7" s="4" customFormat="1" ht="16.5" customHeight="1" x14ac:dyDescent="0.2">
      <c r="A19" s="104" t="s">
        <v>96</v>
      </c>
      <c r="B19" s="104"/>
      <c r="C19" s="104"/>
      <c r="D19" s="99"/>
      <c r="E19" s="105"/>
      <c r="F19" s="3"/>
      <c r="G19" s="50">
        <f>IF(3*E12+E14&gt;200,3*E12+E14,IF(3*E12+E14&lt;1,0,200))</f>
        <v>0</v>
      </c>
    </row>
    <row r="20" spans="1:7" s="4" customFormat="1" ht="24.75" customHeight="1" x14ac:dyDescent="0.2">
      <c r="A20" s="47" t="s">
        <v>57</v>
      </c>
      <c r="B20" s="3"/>
      <c r="C20" s="3"/>
      <c r="D20" s="3"/>
      <c r="E20" s="3"/>
      <c r="F20" s="3"/>
      <c r="G20" s="94">
        <f>G15+G17+G18+G19</f>
        <v>0</v>
      </c>
    </row>
    <row r="21" spans="1:7" s="129" customFormat="1" ht="29.25" customHeight="1" thickBot="1" x14ac:dyDescent="0.3">
      <c r="A21" s="106" t="s">
        <v>138</v>
      </c>
      <c r="B21" s="106">
        <f>C8</f>
        <v>2023</v>
      </c>
      <c r="C21" s="108" t="s">
        <v>80</v>
      </c>
      <c r="D21" s="106"/>
      <c r="E21" s="108" t="s">
        <v>94</v>
      </c>
      <c r="F21" s="106"/>
      <c r="G21" s="109"/>
    </row>
    <row r="22" spans="1:7" s="4" customFormat="1" ht="16.5" customHeight="1" thickBot="1" x14ac:dyDescent="0.25">
      <c r="A22" s="45" t="s">
        <v>131</v>
      </c>
      <c r="B22" s="130"/>
      <c r="C22" s="3"/>
      <c r="D22" s="43"/>
      <c r="E22" s="3"/>
      <c r="F22" s="43"/>
      <c r="G22" s="131"/>
    </row>
    <row r="23" spans="1:7" s="41" customFormat="1" ht="16.5" customHeight="1" x14ac:dyDescent="0.2">
      <c r="A23" s="45" t="s">
        <v>99</v>
      </c>
      <c r="B23" s="12"/>
      <c r="C23" s="50">
        <f>G15*0.5</f>
        <v>0</v>
      </c>
      <c r="D23" s="14"/>
      <c r="E23" s="43">
        <f>C23*(1+B$22)</f>
        <v>0</v>
      </c>
      <c r="F23" s="43"/>
      <c r="G23" s="100"/>
    </row>
    <row r="24" spans="1:7" s="41" customFormat="1" ht="16.5" customHeight="1" x14ac:dyDescent="0.2">
      <c r="A24" s="45" t="s">
        <v>100</v>
      </c>
      <c r="B24" s="12"/>
      <c r="C24" s="50">
        <f>IF($B26=TRUE,(G15*0.5)*1.077,G15*0.5)</f>
        <v>0</v>
      </c>
      <c r="D24" s="14"/>
      <c r="E24" s="43">
        <f t="shared" ref="E24:E25" si="0">C24*(1+B$22)</f>
        <v>0</v>
      </c>
      <c r="F24" s="11"/>
      <c r="G24" s="100"/>
    </row>
    <row r="25" spans="1:7" s="41" customFormat="1" ht="16.5" customHeight="1" x14ac:dyDescent="0.2">
      <c r="A25" s="45" t="s">
        <v>101</v>
      </c>
      <c r="B25" s="12"/>
      <c r="C25" s="50">
        <f>IF($B26=TRUE,(G19+G18+G17)*1.077,G18+G19+G17)</f>
        <v>0</v>
      </c>
      <c r="D25" s="14"/>
      <c r="E25" s="43">
        <f t="shared" si="0"/>
        <v>0</v>
      </c>
      <c r="F25" s="11"/>
      <c r="G25" s="100"/>
    </row>
    <row r="26" spans="1:7" s="4" customFormat="1" ht="21" customHeight="1" thickBot="1" x14ac:dyDescent="0.25">
      <c r="A26" s="45" t="s">
        <v>79</v>
      </c>
      <c r="B26" s="134"/>
      <c r="C26" s="94">
        <f>SUM(C23:C25)</f>
        <v>0</v>
      </c>
      <c r="D26" s="45"/>
      <c r="E26" s="94">
        <f>SUM(E23:E25)</f>
        <v>0</v>
      </c>
      <c r="F26" s="94"/>
      <c r="G26" s="94"/>
    </row>
    <row r="27" spans="1:7" s="41" customFormat="1" ht="16.5" customHeight="1" thickBot="1" x14ac:dyDescent="0.25">
      <c r="A27" s="45" t="s">
        <v>95</v>
      </c>
      <c r="B27" s="12"/>
      <c r="C27" s="42"/>
      <c r="D27" s="14"/>
      <c r="E27" s="133">
        <f>C27</f>
        <v>0</v>
      </c>
      <c r="F27" s="43"/>
      <c r="G27" s="100"/>
    </row>
    <row r="28" spans="1:7" ht="32.25" customHeight="1" thickBot="1" x14ac:dyDescent="0.25">
      <c r="A28" s="25" t="s">
        <v>98</v>
      </c>
      <c r="B28" s="45"/>
      <c r="C28" s="93"/>
      <c r="D28" s="45"/>
      <c r="E28" s="95">
        <f>E26+E27</f>
        <v>0</v>
      </c>
      <c r="F28" s="45"/>
      <c r="G28" s="93"/>
    </row>
    <row r="29" spans="1:7" s="4" customFormat="1" ht="16.5" customHeight="1" thickBot="1" x14ac:dyDescent="0.25">
      <c r="A29" s="32" t="str">
        <f>"Pour "&amp;C6</f>
        <v xml:space="preserve">Pour </v>
      </c>
      <c r="B29" s="141" t="s">
        <v>122</v>
      </c>
      <c r="C29" s="140"/>
      <c r="D29" s="3"/>
      <c r="E29" s="141" t="s">
        <v>123</v>
      </c>
      <c r="F29" s="152"/>
      <c r="G29" s="153"/>
    </row>
    <row r="30" spans="1:7" s="41" customFormat="1" ht="40.5" customHeight="1" x14ac:dyDescent="0.2">
      <c r="A30" s="165" t="s">
        <v>117</v>
      </c>
      <c r="B30" s="165"/>
      <c r="C30" s="165"/>
      <c r="D30" s="165"/>
      <c r="E30" s="165"/>
      <c r="F30" s="165"/>
      <c r="G30" s="165"/>
    </row>
    <row r="31" spans="1:7" ht="40.5" customHeight="1" x14ac:dyDescent="0.2">
      <c r="A31" s="163" t="s">
        <v>97</v>
      </c>
      <c r="B31" s="163"/>
      <c r="C31" s="163"/>
      <c r="D31" s="163"/>
      <c r="E31" s="163"/>
      <c r="F31" s="163"/>
      <c r="G31" s="163"/>
    </row>
    <row r="32" spans="1:7" s="37" customFormat="1" ht="39.75" customHeight="1" x14ac:dyDescent="0.2">
      <c r="A32" s="164" t="s">
        <v>140</v>
      </c>
      <c r="B32" s="164"/>
      <c r="C32" s="164"/>
      <c r="D32" s="164"/>
      <c r="E32" s="164"/>
      <c r="F32" s="164"/>
      <c r="G32" s="164"/>
    </row>
  </sheetData>
  <sheetProtection sheet="1" formatCells="0" formatColumns="0" formatRows="0" insertRows="0" deleteColumns="0" deleteRows="0" selectLockedCells="1"/>
  <mergeCells count="8">
    <mergeCell ref="C1:G4"/>
    <mergeCell ref="A31:G31"/>
    <mergeCell ref="F29:G29"/>
    <mergeCell ref="A32:G32"/>
    <mergeCell ref="A30:G30"/>
    <mergeCell ref="C6:G6"/>
    <mergeCell ref="C7:G7"/>
    <mergeCell ref="C8:G8"/>
  </mergeCells>
  <pageMargins left="0.76164874551971329"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G86"/>
  <sheetViews>
    <sheetView view="pageLayout" zoomScaleNormal="100" workbookViewId="0">
      <selection activeCell="A82" sqref="A82:F82"/>
    </sheetView>
  </sheetViews>
  <sheetFormatPr baseColWidth="10" defaultColWidth="11.25" defaultRowHeight="12.75" x14ac:dyDescent="0.2"/>
  <cols>
    <col min="1" max="1" width="21.875" style="1" customWidth="1"/>
    <col min="2" max="2" width="15.5" style="1" customWidth="1"/>
    <col min="3" max="3" width="11.5" style="1" customWidth="1"/>
    <col min="4" max="4" width="14.875" style="1" customWidth="1"/>
    <col min="5" max="5" width="1.875" style="1" customWidth="1"/>
    <col min="6" max="6" width="13.625" style="1" customWidth="1"/>
    <col min="7" max="7" width="0.875" style="1" customWidth="1"/>
    <col min="8" max="9" width="7.875" style="1" customWidth="1"/>
    <col min="10" max="11" width="9.75" style="1" customWidth="1"/>
    <col min="12" max="16384" width="11.25" style="1"/>
  </cols>
  <sheetData>
    <row r="1" spans="1:7" ht="12.75" customHeight="1" x14ac:dyDescent="0.2">
      <c r="C1" s="144" t="s">
        <v>58</v>
      </c>
      <c r="D1" s="144"/>
      <c r="E1" s="144"/>
      <c r="F1" s="144"/>
      <c r="G1" s="135"/>
    </row>
    <row r="2" spans="1:7" x14ac:dyDescent="0.2">
      <c r="C2" s="144"/>
      <c r="D2" s="144"/>
      <c r="E2" s="144"/>
      <c r="F2" s="144"/>
      <c r="G2" s="135"/>
    </row>
    <row r="3" spans="1:7" x14ac:dyDescent="0.2">
      <c r="C3" s="144"/>
      <c r="D3" s="144"/>
      <c r="E3" s="144"/>
      <c r="F3" s="144"/>
      <c r="G3" s="135"/>
    </row>
    <row r="4" spans="1:7" ht="28.5" customHeight="1" x14ac:dyDescent="0.2">
      <c r="C4" s="144"/>
      <c r="D4" s="144"/>
      <c r="E4" s="144"/>
      <c r="F4" s="144"/>
      <c r="G4" s="135"/>
    </row>
    <row r="5" spans="1:7" s="4" customFormat="1" ht="34.5" customHeight="1" thickBot="1" x14ac:dyDescent="0.25">
      <c r="A5" s="47" t="s">
        <v>61</v>
      </c>
      <c r="B5" s="3"/>
      <c r="C5" s="3"/>
      <c r="D5" s="3"/>
      <c r="E5" s="3"/>
      <c r="F5" s="3"/>
    </row>
    <row r="6" spans="1:7" s="4" customFormat="1" ht="16.5" customHeight="1" thickBot="1" x14ac:dyDescent="0.25">
      <c r="A6" s="32" t="s">
        <v>0</v>
      </c>
      <c r="B6" s="27"/>
      <c r="C6" s="152"/>
      <c r="D6" s="157"/>
      <c r="E6" s="157"/>
      <c r="F6" s="153"/>
    </row>
    <row r="7" spans="1:7" s="4" customFormat="1" ht="30.6" customHeight="1" thickBot="1" x14ac:dyDescent="0.25">
      <c r="A7" s="32" t="s">
        <v>59</v>
      </c>
      <c r="B7" s="30"/>
      <c r="C7" s="154"/>
      <c r="D7" s="155"/>
      <c r="E7" s="155"/>
      <c r="F7" s="167"/>
    </row>
    <row r="8" spans="1:7" s="4" customFormat="1" ht="16.5" customHeight="1" thickBot="1" x14ac:dyDescent="0.25">
      <c r="A8" s="32" t="s">
        <v>60</v>
      </c>
      <c r="B8" s="30"/>
      <c r="C8" s="154">
        <v>2023</v>
      </c>
      <c r="D8" s="155"/>
      <c r="E8" s="155"/>
      <c r="F8" s="167"/>
    </row>
    <row r="9" spans="1:7" ht="2.25" customHeight="1" x14ac:dyDescent="0.2">
      <c r="A9" s="5"/>
      <c r="B9" s="6"/>
      <c r="C9" s="6"/>
      <c r="D9" s="7"/>
      <c r="E9" s="7"/>
      <c r="F9" s="7"/>
    </row>
    <row r="10" spans="1:7" s="23" customFormat="1" ht="22.5" customHeight="1" thickBot="1" x14ac:dyDescent="0.25">
      <c r="A10" s="136" t="s">
        <v>62</v>
      </c>
      <c r="B10" s="26">
        <f>C8</f>
        <v>2023</v>
      </c>
      <c r="C10" s="103" t="s">
        <v>64</v>
      </c>
      <c r="D10" s="103" t="s">
        <v>65</v>
      </c>
      <c r="E10" s="103"/>
      <c r="F10" s="103" t="s">
        <v>66</v>
      </c>
    </row>
    <row r="11" spans="1:7" s="16" customFormat="1" ht="16.5" customHeight="1" thickBot="1" x14ac:dyDescent="0.25">
      <c r="A11" s="114" t="s">
        <v>63</v>
      </c>
      <c r="B11" s="114" t="s">
        <v>0</v>
      </c>
      <c r="C11" s="115"/>
      <c r="D11" s="116"/>
      <c r="E11" s="32"/>
      <c r="F11" s="50">
        <f>C11*D11</f>
        <v>0</v>
      </c>
    </row>
    <row r="12" spans="1:7" ht="2.25" customHeight="1" thickBot="1" x14ac:dyDescent="0.25">
      <c r="A12" s="117"/>
      <c r="B12" s="34"/>
      <c r="C12" s="34"/>
      <c r="D12" s="118"/>
      <c r="E12" s="119"/>
      <c r="F12" s="119"/>
    </row>
    <row r="13" spans="1:7" s="16" customFormat="1" ht="16.5" customHeight="1" thickBot="1" x14ac:dyDescent="0.25">
      <c r="A13" s="114" t="s">
        <v>63</v>
      </c>
      <c r="B13" s="114" t="s">
        <v>0</v>
      </c>
      <c r="C13" s="115"/>
      <c r="D13" s="116"/>
      <c r="E13" s="32"/>
      <c r="F13" s="50">
        <f>C13*D13</f>
        <v>0</v>
      </c>
    </row>
    <row r="14" spans="1:7" ht="2.25" customHeight="1" thickBot="1" x14ac:dyDescent="0.25">
      <c r="A14" s="117"/>
      <c r="B14" s="34"/>
      <c r="C14" s="34"/>
      <c r="D14" s="118"/>
      <c r="E14" s="119"/>
      <c r="F14" s="119"/>
    </row>
    <row r="15" spans="1:7" s="16" customFormat="1" ht="16.5" customHeight="1" thickBot="1" x14ac:dyDescent="0.25">
      <c r="A15" s="114" t="s">
        <v>63</v>
      </c>
      <c r="B15" s="114" t="s">
        <v>0</v>
      </c>
      <c r="C15" s="115"/>
      <c r="D15" s="116"/>
      <c r="E15" s="32"/>
      <c r="F15" s="50">
        <f>C15*D15</f>
        <v>0</v>
      </c>
    </row>
    <row r="16" spans="1:7" ht="2.25" customHeight="1" thickBot="1" x14ac:dyDescent="0.25">
      <c r="A16" s="117"/>
      <c r="B16" s="34"/>
      <c r="C16" s="34"/>
      <c r="D16" s="118"/>
      <c r="E16" s="119"/>
      <c r="F16" s="119"/>
    </row>
    <row r="17" spans="1:6" s="16" customFormat="1" ht="16.5" customHeight="1" thickBot="1" x14ac:dyDescent="0.25">
      <c r="A17" s="114" t="s">
        <v>63</v>
      </c>
      <c r="B17" s="114" t="s">
        <v>0</v>
      </c>
      <c r="C17" s="115"/>
      <c r="D17" s="116"/>
      <c r="E17" s="32"/>
      <c r="F17" s="50">
        <f>C17*D17</f>
        <v>0</v>
      </c>
    </row>
    <row r="18" spans="1:6" ht="2.25" customHeight="1" thickBot="1" x14ac:dyDescent="0.25">
      <c r="A18" s="117"/>
      <c r="B18" s="34"/>
      <c r="C18" s="34"/>
      <c r="D18" s="118"/>
      <c r="E18" s="119"/>
      <c r="F18" s="119"/>
    </row>
    <row r="19" spans="1:6" s="16" customFormat="1" ht="16.5" customHeight="1" thickBot="1" x14ac:dyDescent="0.25">
      <c r="A19" s="114" t="s">
        <v>63</v>
      </c>
      <c r="B19" s="114" t="s">
        <v>0</v>
      </c>
      <c r="C19" s="115"/>
      <c r="D19" s="116"/>
      <c r="E19" s="32"/>
      <c r="F19" s="50">
        <f>C19*D19</f>
        <v>0</v>
      </c>
    </row>
    <row r="20" spans="1:6" ht="2.25" customHeight="1" thickBot="1" x14ac:dyDescent="0.25">
      <c r="A20" s="117"/>
      <c r="B20" s="34"/>
      <c r="C20" s="34"/>
      <c r="D20" s="118"/>
      <c r="E20" s="119"/>
      <c r="F20" s="119"/>
    </row>
    <row r="21" spans="1:6" s="16" customFormat="1" ht="16.5" customHeight="1" thickBot="1" x14ac:dyDescent="0.25">
      <c r="A21" s="114" t="s">
        <v>63</v>
      </c>
      <c r="B21" s="114" t="s">
        <v>0</v>
      </c>
      <c r="C21" s="115"/>
      <c r="D21" s="116"/>
      <c r="E21" s="32"/>
      <c r="F21" s="50">
        <f>C21*D21</f>
        <v>0</v>
      </c>
    </row>
    <row r="22" spans="1:6" s="16" customFormat="1" ht="20.25" customHeight="1" x14ac:dyDescent="0.2">
      <c r="A22" s="25" t="s">
        <v>67</v>
      </c>
      <c r="B22" s="52"/>
      <c r="C22" s="32"/>
      <c r="D22" s="122"/>
      <c r="E22" s="32"/>
      <c r="F22" s="43">
        <f>SUM(F11:F21)</f>
        <v>0</v>
      </c>
    </row>
    <row r="23" spans="1:6" s="97" customFormat="1" ht="20.25" customHeight="1" x14ac:dyDescent="0.2">
      <c r="A23" s="123" t="s">
        <v>68</v>
      </c>
      <c r="B23" s="124" t="s">
        <v>69</v>
      </c>
      <c r="C23" s="125"/>
      <c r="D23" s="25"/>
      <c r="E23" s="25"/>
      <c r="F23" s="43">
        <f>F22*0.1</f>
        <v>0</v>
      </c>
    </row>
    <row r="24" spans="1:6" s="15" customFormat="1" ht="20.25" customHeight="1" thickBot="1" x14ac:dyDescent="0.25">
      <c r="A24" s="26" t="s">
        <v>70</v>
      </c>
      <c r="B24" s="26" t="s">
        <v>127</v>
      </c>
      <c r="C24" s="8"/>
      <c r="D24" s="8"/>
      <c r="E24" s="8"/>
      <c r="F24" s="103" t="s">
        <v>66</v>
      </c>
    </row>
    <row r="25" spans="1:6" s="16" customFormat="1" ht="16.5" customHeight="1" thickBot="1" x14ac:dyDescent="0.25">
      <c r="A25" s="114" t="s">
        <v>71</v>
      </c>
      <c r="B25" s="168"/>
      <c r="C25" s="169"/>
      <c r="D25" s="32"/>
      <c r="E25" s="32"/>
      <c r="F25" s="115"/>
    </row>
    <row r="26" spans="1:6" s="4" customFormat="1" ht="2.25" customHeight="1" thickBot="1" x14ac:dyDescent="0.25">
      <c r="A26" s="117"/>
      <c r="B26" s="34"/>
      <c r="C26" s="34"/>
      <c r="D26" s="118"/>
      <c r="E26" s="119"/>
      <c r="F26" s="119"/>
    </row>
    <row r="27" spans="1:6" s="16" customFormat="1" ht="16.5" customHeight="1" thickBot="1" x14ac:dyDescent="0.25">
      <c r="A27" s="114" t="s">
        <v>71</v>
      </c>
      <c r="B27" s="168"/>
      <c r="C27" s="169"/>
      <c r="D27" s="32"/>
      <c r="E27" s="32"/>
      <c r="F27" s="115"/>
    </row>
    <row r="28" spans="1:6" s="4" customFormat="1" ht="2.25" customHeight="1" thickBot="1" x14ac:dyDescent="0.25">
      <c r="A28" s="117"/>
      <c r="B28" s="34"/>
      <c r="C28" s="34"/>
      <c r="D28" s="118"/>
      <c r="E28" s="119"/>
      <c r="F28" s="119"/>
    </row>
    <row r="29" spans="1:6" s="16" customFormat="1" ht="16.5" customHeight="1" thickBot="1" x14ac:dyDescent="0.25">
      <c r="A29" s="114" t="s">
        <v>71</v>
      </c>
      <c r="B29" s="168"/>
      <c r="C29" s="169"/>
      <c r="D29" s="32"/>
      <c r="E29" s="32"/>
      <c r="F29" s="115"/>
    </row>
    <row r="30" spans="1:6" s="4" customFormat="1" ht="2.25" customHeight="1" thickBot="1" x14ac:dyDescent="0.25">
      <c r="A30" s="117"/>
      <c r="B30" s="34"/>
      <c r="C30" s="34"/>
      <c r="D30" s="118"/>
      <c r="E30" s="119"/>
      <c r="F30" s="119"/>
    </row>
    <row r="31" spans="1:6" s="16" customFormat="1" ht="16.5" customHeight="1" thickBot="1" x14ac:dyDescent="0.25">
      <c r="A31" s="114" t="s">
        <v>71</v>
      </c>
      <c r="B31" s="168"/>
      <c r="C31" s="169"/>
      <c r="D31" s="32"/>
      <c r="E31" s="32"/>
      <c r="F31" s="115"/>
    </row>
    <row r="32" spans="1:6" s="4" customFormat="1" ht="2.25" customHeight="1" thickBot="1" x14ac:dyDescent="0.25">
      <c r="A32" s="117"/>
      <c r="B32" s="34"/>
      <c r="C32" s="34"/>
      <c r="D32" s="118"/>
      <c r="E32" s="119"/>
      <c r="F32" s="119"/>
    </row>
    <row r="33" spans="1:6" s="16" customFormat="1" ht="16.5" customHeight="1" thickBot="1" x14ac:dyDescent="0.25">
      <c r="A33" s="114" t="s">
        <v>71</v>
      </c>
      <c r="B33" s="168"/>
      <c r="C33" s="169"/>
      <c r="D33" s="32"/>
      <c r="E33" s="32"/>
      <c r="F33" s="115"/>
    </row>
    <row r="34" spans="1:6" s="4" customFormat="1" ht="2.25" customHeight="1" thickBot="1" x14ac:dyDescent="0.25">
      <c r="A34" s="117"/>
      <c r="B34" s="34"/>
      <c r="C34" s="34"/>
      <c r="D34" s="118"/>
      <c r="E34" s="119"/>
      <c r="F34" s="119"/>
    </row>
    <row r="35" spans="1:6" s="16" customFormat="1" ht="16.5" customHeight="1" thickBot="1" x14ac:dyDescent="0.25">
      <c r="A35" s="114" t="s">
        <v>71</v>
      </c>
      <c r="B35" s="168"/>
      <c r="C35" s="169"/>
      <c r="D35" s="32"/>
      <c r="E35" s="32"/>
      <c r="F35" s="115"/>
    </row>
    <row r="36" spans="1:6" s="4" customFormat="1" ht="2.25" customHeight="1" thickBot="1" x14ac:dyDescent="0.25">
      <c r="A36" s="117"/>
      <c r="B36" s="34"/>
      <c r="C36" s="34"/>
      <c r="D36" s="118"/>
      <c r="E36" s="119"/>
      <c r="F36" s="119"/>
    </row>
    <row r="37" spans="1:6" s="16" customFormat="1" ht="16.5" customHeight="1" thickBot="1" x14ac:dyDescent="0.25">
      <c r="A37" s="114" t="s">
        <v>71</v>
      </c>
      <c r="B37" s="168"/>
      <c r="C37" s="169"/>
      <c r="D37" s="32"/>
      <c r="E37" s="32"/>
      <c r="F37" s="115"/>
    </row>
    <row r="38" spans="1:6" s="4" customFormat="1" ht="2.25" customHeight="1" thickBot="1" x14ac:dyDescent="0.25">
      <c r="A38" s="117"/>
      <c r="B38" s="34"/>
      <c r="C38" s="34"/>
      <c r="D38" s="118"/>
      <c r="E38" s="119"/>
      <c r="F38" s="119"/>
    </row>
    <row r="39" spans="1:6" s="16" customFormat="1" ht="16.5" customHeight="1" thickBot="1" x14ac:dyDescent="0.25">
      <c r="A39" s="114" t="s">
        <v>71</v>
      </c>
      <c r="B39" s="168"/>
      <c r="C39" s="169"/>
      <c r="D39" s="32"/>
      <c r="E39" s="32"/>
      <c r="F39" s="115"/>
    </row>
    <row r="40" spans="1:6" s="4" customFormat="1" ht="2.25" customHeight="1" thickBot="1" x14ac:dyDescent="0.25">
      <c r="A40" s="117"/>
      <c r="B40" s="34"/>
      <c r="C40" s="34"/>
      <c r="D40" s="118"/>
      <c r="E40" s="119"/>
      <c r="F40" s="119"/>
    </row>
    <row r="41" spans="1:6" s="16" customFormat="1" ht="16.5" customHeight="1" thickBot="1" x14ac:dyDescent="0.25">
      <c r="A41" s="114" t="s">
        <v>71</v>
      </c>
      <c r="B41" s="168"/>
      <c r="C41" s="169"/>
      <c r="D41" s="32"/>
      <c r="E41" s="32"/>
      <c r="F41" s="115"/>
    </row>
    <row r="42" spans="1:6" s="4" customFormat="1" ht="2.25" customHeight="1" thickBot="1" x14ac:dyDescent="0.25">
      <c r="A42" s="117"/>
      <c r="B42" s="34"/>
      <c r="C42" s="34"/>
      <c r="D42" s="118"/>
      <c r="E42" s="119"/>
      <c r="F42" s="119"/>
    </row>
    <row r="43" spans="1:6" s="16" customFormat="1" ht="16.5" customHeight="1" thickBot="1" x14ac:dyDescent="0.25">
      <c r="A43" s="114" t="s">
        <v>71</v>
      </c>
      <c r="B43" s="168"/>
      <c r="C43" s="169"/>
      <c r="D43" s="32"/>
      <c r="E43" s="32"/>
      <c r="F43" s="115"/>
    </row>
    <row r="44" spans="1:6" s="16" customFormat="1" ht="20.25" customHeight="1" x14ac:dyDescent="0.2">
      <c r="A44" s="25" t="s">
        <v>74</v>
      </c>
      <c r="B44" s="52"/>
      <c r="C44" s="32"/>
      <c r="D44" s="122"/>
      <c r="E44" s="32"/>
      <c r="F44" s="43">
        <f>SUM(F25:F43)</f>
        <v>0</v>
      </c>
    </row>
    <row r="45" spans="1:6" s="18" customFormat="1" ht="20.25" customHeight="1" thickBot="1" x14ac:dyDescent="0.25">
      <c r="A45" s="26" t="s">
        <v>125</v>
      </c>
      <c r="B45" s="26" t="s">
        <v>127</v>
      </c>
      <c r="C45" s="103" t="s">
        <v>126</v>
      </c>
      <c r="D45" s="103" t="s">
        <v>73</v>
      </c>
      <c r="E45" s="10"/>
      <c r="F45" s="103" t="s">
        <v>66</v>
      </c>
    </row>
    <row r="46" spans="1:6" s="17" customFormat="1" ht="16.5" customHeight="1" thickBot="1" x14ac:dyDescent="0.25">
      <c r="A46" s="51" t="s">
        <v>71</v>
      </c>
      <c r="B46" s="114"/>
      <c r="C46" s="120"/>
      <c r="D46" s="121"/>
      <c r="E46" s="3"/>
      <c r="F46" s="50">
        <f>C46*$D46</f>
        <v>0</v>
      </c>
    </row>
    <row r="47" spans="1:6" s="17" customFormat="1" ht="2.25" customHeight="1" thickBot="1" x14ac:dyDescent="0.25">
      <c r="A47" s="25"/>
      <c r="B47" s="25"/>
      <c r="C47" s="49"/>
      <c r="D47" s="50"/>
      <c r="E47" s="50"/>
      <c r="F47" s="50"/>
    </row>
    <row r="48" spans="1:6" s="17" customFormat="1" ht="16.5" customHeight="1" thickBot="1" x14ac:dyDescent="0.25">
      <c r="A48" s="51" t="s">
        <v>71</v>
      </c>
      <c r="B48" s="114"/>
      <c r="C48" s="120"/>
      <c r="D48" s="121"/>
      <c r="E48" s="3"/>
      <c r="F48" s="50">
        <f>C48*$D48</f>
        <v>0</v>
      </c>
    </row>
    <row r="49" spans="1:6" s="17" customFormat="1" ht="2.25" customHeight="1" thickBot="1" x14ac:dyDescent="0.25">
      <c r="A49" s="25"/>
      <c r="B49" s="25"/>
      <c r="C49" s="49"/>
      <c r="D49" s="50"/>
      <c r="E49" s="50"/>
      <c r="F49" s="50"/>
    </row>
    <row r="50" spans="1:6" s="17" customFormat="1" ht="16.5" customHeight="1" thickBot="1" x14ac:dyDescent="0.25">
      <c r="A50" s="51" t="s">
        <v>71</v>
      </c>
      <c r="B50" s="114"/>
      <c r="C50" s="120"/>
      <c r="D50" s="121"/>
      <c r="E50" s="3"/>
      <c r="F50" s="50">
        <f>C50*$D50</f>
        <v>0</v>
      </c>
    </row>
    <row r="51" spans="1:6" s="17" customFormat="1" ht="2.25" customHeight="1" thickBot="1" x14ac:dyDescent="0.25">
      <c r="A51" s="25"/>
      <c r="B51" s="25"/>
      <c r="C51" s="49"/>
      <c r="D51" s="50"/>
      <c r="E51" s="3"/>
      <c r="F51" s="3"/>
    </row>
    <row r="52" spans="1:6" s="17" customFormat="1" ht="16.5" customHeight="1" thickBot="1" x14ac:dyDescent="0.25">
      <c r="A52" s="51" t="s">
        <v>71</v>
      </c>
      <c r="B52" s="114"/>
      <c r="C52" s="120"/>
      <c r="D52" s="121"/>
      <c r="E52" s="3"/>
      <c r="F52" s="50">
        <f>C52*$D52</f>
        <v>0</v>
      </c>
    </row>
    <row r="53" spans="1:6" s="16" customFormat="1" ht="20.25" customHeight="1" x14ac:dyDescent="0.2">
      <c r="A53" s="25" t="s">
        <v>75</v>
      </c>
      <c r="B53" s="52"/>
      <c r="C53" s="32"/>
      <c r="D53" s="122"/>
      <c r="E53" s="32"/>
      <c r="F53" s="43">
        <f>SUM(F46:F52)</f>
        <v>0</v>
      </c>
    </row>
    <row r="54" spans="1:6" s="17" customFormat="1" ht="5.25" customHeight="1" thickBot="1" x14ac:dyDescent="0.25">
      <c r="A54" s="26"/>
      <c r="B54" s="26"/>
      <c r="C54" s="9"/>
      <c r="D54" s="10"/>
      <c r="E54" s="3"/>
      <c r="F54" s="3"/>
    </row>
    <row r="55" spans="1:6" s="97" customFormat="1" ht="16.5" customHeight="1" thickBot="1" x14ac:dyDescent="0.25">
      <c r="A55" s="25" t="s">
        <v>76</v>
      </c>
      <c r="B55" s="126"/>
      <c r="C55" s="125"/>
      <c r="D55" s="25"/>
      <c r="E55" s="25"/>
      <c r="F55" s="42"/>
    </row>
    <row r="56" spans="1:6" s="23" customFormat="1" ht="24.75" customHeight="1" thickBot="1" x14ac:dyDescent="0.25">
      <c r="A56" s="25" t="s">
        <v>93</v>
      </c>
      <c r="B56" s="170" t="s">
        <v>141</v>
      </c>
      <c r="C56" s="170"/>
      <c r="D56" s="170"/>
      <c r="E56" s="170"/>
      <c r="F56" s="179">
        <f>IF((F22+F53)&gt;0,IF((F22+F53)&lt;10000,1000,(F22+F53)*0.1),0)</f>
        <v>0</v>
      </c>
    </row>
    <row r="57" spans="1:6" s="23" customFormat="1" ht="20.25" customHeight="1" x14ac:dyDescent="0.35">
      <c r="A57" s="137" t="s">
        <v>77</v>
      </c>
      <c r="B57" s="28"/>
      <c r="C57" s="24"/>
      <c r="D57" s="29"/>
      <c r="E57" s="26"/>
      <c r="F57" s="127">
        <f>F22+F23+F44+F53+F55+F56</f>
        <v>0</v>
      </c>
    </row>
    <row r="58" spans="1:6" s="23" customFormat="1" ht="7.5" customHeight="1" x14ac:dyDescent="0.2">
      <c r="A58" s="21"/>
      <c r="B58" s="22"/>
      <c r="C58" s="24"/>
      <c r="D58" s="11"/>
      <c r="E58" s="26"/>
      <c r="F58" s="26"/>
    </row>
    <row r="59" spans="1:6" s="17" customFormat="1" ht="39.75" customHeight="1" x14ac:dyDescent="0.2">
      <c r="A59" s="180" t="s">
        <v>138</v>
      </c>
      <c r="B59" s="181"/>
      <c r="C59" s="183">
        <f>C8</f>
        <v>2023</v>
      </c>
      <c r="D59" s="182" t="s">
        <v>80</v>
      </c>
      <c r="E59" s="182"/>
      <c r="F59" s="182" t="s">
        <v>142</v>
      </c>
    </row>
    <row r="60" spans="1:6" s="185" customFormat="1" ht="28.5" customHeight="1" x14ac:dyDescent="0.2">
      <c r="A60" s="33" t="s">
        <v>67</v>
      </c>
      <c r="B60" s="164" t="s">
        <v>143</v>
      </c>
      <c r="C60" s="164"/>
      <c r="D60" s="184">
        <f>F22+F56+F55</f>
        <v>0</v>
      </c>
      <c r="E60" s="35"/>
      <c r="F60" s="35"/>
    </row>
    <row r="61" spans="1:6" s="17" customFormat="1" ht="16.5" customHeight="1" x14ac:dyDescent="0.2">
      <c r="A61" s="32" t="s">
        <v>78</v>
      </c>
      <c r="B61" s="45"/>
      <c r="C61" s="45"/>
      <c r="D61" s="100">
        <f>F23</f>
        <v>0</v>
      </c>
      <c r="E61" s="3"/>
      <c r="F61" s="3"/>
    </row>
    <row r="62" spans="1:6" s="17" customFormat="1" ht="16.5" customHeight="1" x14ac:dyDescent="0.2">
      <c r="A62" s="32" t="s">
        <v>74</v>
      </c>
      <c r="B62" s="45"/>
      <c r="C62" s="45"/>
      <c r="D62" s="100">
        <f>F44</f>
        <v>0</v>
      </c>
      <c r="E62" s="3"/>
      <c r="F62" s="3"/>
    </row>
    <row r="63" spans="1:6" s="17" customFormat="1" ht="16.5" customHeight="1" x14ac:dyDescent="0.2">
      <c r="A63" s="32" t="s">
        <v>75</v>
      </c>
      <c r="B63" s="45"/>
      <c r="C63" s="45"/>
      <c r="D63" s="100">
        <f>F53</f>
        <v>0</v>
      </c>
      <c r="E63" s="3"/>
      <c r="F63" s="3"/>
    </row>
    <row r="64" spans="1:6" s="97" customFormat="1" ht="16.5" customHeight="1" thickBot="1" x14ac:dyDescent="0.25">
      <c r="A64" s="25" t="s">
        <v>79</v>
      </c>
      <c r="B64" s="25"/>
      <c r="C64" s="25"/>
      <c r="D64" s="94">
        <f>SUM(D60:D63)</f>
        <v>0</v>
      </c>
      <c r="E64" s="25"/>
      <c r="F64" s="94"/>
    </row>
    <row r="65" spans="1:7" s="4" customFormat="1" ht="16.5" customHeight="1" thickBot="1" x14ac:dyDescent="0.25">
      <c r="A65" s="32" t="s">
        <v>145</v>
      </c>
      <c r="B65" s="3"/>
      <c r="C65" s="3"/>
      <c r="D65" s="186"/>
      <c r="E65" s="3"/>
      <c r="F65" s="186"/>
      <c r="G65" s="3"/>
    </row>
    <row r="66" spans="1:7" s="4" customFormat="1" ht="20.25" customHeight="1" thickBot="1" x14ac:dyDescent="0.25">
      <c r="A66" s="45" t="s">
        <v>144</v>
      </c>
      <c r="B66" s="3"/>
      <c r="C66" s="3"/>
      <c r="D66" s="187">
        <f>D64-F65</f>
        <v>0</v>
      </c>
      <c r="E66" s="3"/>
      <c r="F66" s="3"/>
      <c r="G66" s="3"/>
    </row>
    <row r="67" spans="1:7" s="188" customFormat="1" ht="16.5" customHeight="1" thickBot="1" x14ac:dyDescent="0.25">
      <c r="A67" s="200" t="s">
        <v>146</v>
      </c>
      <c r="B67" s="32"/>
      <c r="C67" s="130"/>
      <c r="D67" s="50">
        <f>IFERROR(D66*C67,"")</f>
        <v>0</v>
      </c>
      <c r="E67" s="43"/>
      <c r="F67" s="3"/>
      <c r="G67" s="25"/>
    </row>
    <row r="68" spans="1:7" s="4" customFormat="1" ht="16.5" customHeight="1" thickBot="1" x14ac:dyDescent="0.25">
      <c r="A68" s="32" t="s">
        <v>95</v>
      </c>
      <c r="B68" s="45"/>
      <c r="C68" s="45"/>
      <c r="D68" s="186"/>
      <c r="E68" s="3"/>
      <c r="F68" s="3"/>
      <c r="G68" s="3"/>
    </row>
    <row r="69" spans="1:7" s="4" customFormat="1" ht="31.5" customHeight="1" x14ac:dyDescent="0.2">
      <c r="A69" s="25" t="s">
        <v>147</v>
      </c>
      <c r="B69" s="3"/>
      <c r="C69" s="3"/>
      <c r="D69" s="189">
        <f>D66+D67+D68</f>
        <v>0</v>
      </c>
      <c r="E69" s="3"/>
      <c r="F69" s="3"/>
      <c r="G69" s="3"/>
    </row>
    <row r="70" spans="1:7" s="4" customFormat="1" ht="8.25" customHeight="1" thickBot="1" x14ac:dyDescent="0.25">
      <c r="A70" s="25"/>
      <c r="B70" s="3"/>
      <c r="C70" s="3"/>
      <c r="D70" s="93"/>
      <c r="E70" s="3"/>
      <c r="F70" s="3"/>
      <c r="G70" s="3"/>
    </row>
    <row r="71" spans="1:7" s="4" customFormat="1" ht="16.5" customHeight="1" thickBot="1" x14ac:dyDescent="0.25">
      <c r="A71" s="45" t="s">
        <v>149</v>
      </c>
      <c r="B71" s="3"/>
      <c r="C71" s="3"/>
      <c r="D71" s="93"/>
      <c r="E71" s="3"/>
      <c r="F71" s="186"/>
      <c r="G71" s="3"/>
    </row>
    <row r="72" spans="1:7" s="4" customFormat="1" ht="16.5" customHeight="1" thickBot="1" x14ac:dyDescent="0.25">
      <c r="A72" s="45" t="s">
        <v>148</v>
      </c>
      <c r="B72" s="3"/>
      <c r="C72" s="3"/>
      <c r="D72" s="93"/>
      <c r="E72" s="3"/>
      <c r="F72" s="186"/>
      <c r="G72" s="3"/>
    </row>
    <row r="73" spans="1:7" s="4" customFormat="1" ht="8.25" customHeight="1" x14ac:dyDescent="0.2">
      <c r="A73" s="190"/>
      <c r="B73" s="191"/>
      <c r="C73" s="191"/>
      <c r="D73" s="192"/>
      <c r="E73" s="191"/>
      <c r="F73" s="191"/>
      <c r="G73" s="3"/>
    </row>
    <row r="74" spans="1:7" s="4" customFormat="1" ht="20.25" customHeight="1" x14ac:dyDescent="0.2">
      <c r="A74" s="193" t="s">
        <v>150</v>
      </c>
      <c r="B74" s="181"/>
      <c r="C74" s="181"/>
      <c r="D74" s="194"/>
      <c r="E74" s="181"/>
      <c r="F74" s="195"/>
      <c r="G74" s="181"/>
    </row>
    <row r="75" spans="1:7" s="197" customFormat="1" ht="53.25" customHeight="1" thickBot="1" x14ac:dyDescent="0.25">
      <c r="A75" s="163" t="s">
        <v>153</v>
      </c>
      <c r="B75" s="163"/>
      <c r="C75" s="163"/>
      <c r="D75" s="163"/>
      <c r="E75" s="163"/>
      <c r="F75" s="163"/>
      <c r="G75" s="196"/>
    </row>
    <row r="76" spans="1:7" s="4" customFormat="1" ht="28.5" customHeight="1" thickBot="1" x14ac:dyDescent="0.25">
      <c r="A76" s="198" t="s">
        <v>151</v>
      </c>
      <c r="B76" s="201" t="s">
        <v>152</v>
      </c>
      <c r="C76" s="130"/>
      <c r="D76" s="199"/>
      <c r="E76" s="3"/>
      <c r="F76" s="187">
        <f>D69*C76</f>
        <v>0</v>
      </c>
      <c r="G76" s="3"/>
    </row>
    <row r="77" spans="1:7" s="4" customFormat="1" ht="7.5" customHeight="1" x14ac:dyDescent="0.2">
      <c r="A77" s="190"/>
      <c r="B77" s="191"/>
      <c r="C77" s="191"/>
      <c r="D77" s="192"/>
      <c r="E77" s="191"/>
      <c r="F77" s="191"/>
      <c r="G77" s="191"/>
    </row>
    <row r="78" spans="1:7" s="4" customFormat="1" ht="16.5" customHeight="1" thickBot="1" x14ac:dyDescent="0.25">
      <c r="A78" s="25"/>
      <c r="B78" s="3"/>
      <c r="C78" s="3"/>
      <c r="D78" s="93"/>
      <c r="E78" s="3"/>
      <c r="F78" s="3"/>
      <c r="G78" s="3"/>
    </row>
    <row r="79" spans="1:7" s="4" customFormat="1" ht="16.5" customHeight="1" thickBot="1" x14ac:dyDescent="0.25">
      <c r="A79" s="32" t="str">
        <f>"Pour "&amp;C6</f>
        <v xml:space="preserve">Pour </v>
      </c>
      <c r="B79" s="141" t="s">
        <v>122</v>
      </c>
      <c r="C79" s="140"/>
      <c r="D79" s="139" t="s">
        <v>123</v>
      </c>
      <c r="E79" s="171"/>
      <c r="F79" s="172"/>
      <c r="G79" s="3"/>
    </row>
    <row r="80" spans="1:7" s="4" customFormat="1" ht="8.25" customHeight="1" x14ac:dyDescent="0.2">
      <c r="A80" s="202"/>
      <c r="B80" s="203"/>
      <c r="C80" s="204"/>
      <c r="D80" s="205"/>
      <c r="E80" s="206"/>
      <c r="F80" s="206"/>
      <c r="G80" s="191"/>
    </row>
    <row r="81" spans="1:7" s="4" customFormat="1" ht="34.5" customHeight="1" x14ac:dyDescent="0.2">
      <c r="A81" s="207" t="s">
        <v>155</v>
      </c>
      <c r="B81" s="207"/>
      <c r="C81" s="207"/>
      <c r="D81" s="207"/>
      <c r="E81" s="207"/>
      <c r="F81" s="207"/>
      <c r="G81" s="119"/>
    </row>
    <row r="82" spans="1:7" s="4" customFormat="1" ht="50.25" customHeight="1" x14ac:dyDescent="0.2">
      <c r="A82" s="163" t="s">
        <v>154</v>
      </c>
      <c r="B82" s="163"/>
      <c r="C82" s="163"/>
      <c r="D82" s="163"/>
      <c r="E82" s="163"/>
      <c r="F82" s="163"/>
      <c r="G82" s="3"/>
    </row>
    <row r="83" spans="1:7" s="4" customFormat="1" ht="36" customHeight="1" x14ac:dyDescent="0.2">
      <c r="A83" s="163" t="s">
        <v>140</v>
      </c>
      <c r="B83" s="163"/>
      <c r="C83" s="163"/>
      <c r="D83" s="163"/>
      <c r="E83" s="163"/>
      <c r="F83" s="163"/>
      <c r="G83" s="3"/>
    </row>
    <row r="84" spans="1:7" x14ac:dyDescent="0.2">
      <c r="A84" s="19"/>
    </row>
    <row r="85" spans="1:7" x14ac:dyDescent="0.2">
      <c r="A85" s="20"/>
    </row>
    <row r="86" spans="1:7" x14ac:dyDescent="0.2">
      <c r="A86" s="19"/>
    </row>
  </sheetData>
  <sheetProtection formatCells="0" formatColumns="0" formatRows="0" insertRows="0" deleteColumns="0" deleteRows="0" selectLockedCells="1"/>
  <mergeCells count="21">
    <mergeCell ref="A75:F75"/>
    <mergeCell ref="A81:F81"/>
    <mergeCell ref="B43:C43"/>
    <mergeCell ref="A83:F83"/>
    <mergeCell ref="C1:F4"/>
    <mergeCell ref="A82:F82"/>
    <mergeCell ref="C6:F6"/>
    <mergeCell ref="C8:F8"/>
    <mergeCell ref="C7:F7"/>
    <mergeCell ref="B56:E56"/>
    <mergeCell ref="E79:F79"/>
    <mergeCell ref="B25:C25"/>
    <mergeCell ref="B27:C27"/>
    <mergeCell ref="B29:C29"/>
    <mergeCell ref="B31:C31"/>
    <mergeCell ref="B60:C60"/>
    <mergeCell ref="B33:C33"/>
    <mergeCell ref="B35:C35"/>
    <mergeCell ref="B37:C37"/>
    <mergeCell ref="B39:C39"/>
    <mergeCell ref="B41:C41"/>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50"/>
  <sheetViews>
    <sheetView workbookViewId="0">
      <selection activeCell="A28" sqref="A28"/>
    </sheetView>
  </sheetViews>
  <sheetFormatPr baseColWidth="10" defaultColWidth="11.25" defaultRowHeight="12.75" x14ac:dyDescent="0.2"/>
  <cols>
    <col min="1" max="1" width="22" style="1" customWidth="1"/>
    <col min="2" max="2" width="10.25" style="1" customWidth="1"/>
    <col min="3" max="3" width="14.75" style="1" customWidth="1"/>
    <col min="4" max="4" width="20.25" style="1" customWidth="1"/>
    <col min="5" max="5" width="15" style="1" customWidth="1"/>
    <col min="6" max="6" width="10.25" style="1" customWidth="1"/>
    <col min="7" max="7" width="13.25" style="1" customWidth="1"/>
    <col min="8" max="16" width="10.25" style="1" customWidth="1"/>
    <col min="17" max="16384" width="11.25" style="1"/>
  </cols>
  <sheetData>
    <row r="1" spans="1:16" ht="13.5" thickBot="1" x14ac:dyDescent="0.25">
      <c r="A1" s="58" t="s">
        <v>9</v>
      </c>
    </row>
    <row r="2" spans="1:16" ht="15.75" thickBot="1" x14ac:dyDescent="0.3">
      <c r="E2" s="59"/>
      <c r="F2" s="60" t="s">
        <v>3</v>
      </c>
      <c r="G2" s="61" t="s">
        <v>10</v>
      </c>
    </row>
    <row r="3" spans="1:16" ht="15" x14ac:dyDescent="0.25">
      <c r="A3" s="58" t="s">
        <v>11</v>
      </c>
      <c r="E3" s="62" t="s">
        <v>12</v>
      </c>
      <c r="F3" s="63">
        <v>51.8</v>
      </c>
      <c r="G3" s="63">
        <v>33.299999999999997</v>
      </c>
      <c r="H3" s="64"/>
      <c r="I3" s="64"/>
      <c r="J3" s="64"/>
      <c r="K3" s="64"/>
      <c r="L3" s="64"/>
      <c r="M3" s="64"/>
      <c r="N3" s="64"/>
      <c r="O3" s="64"/>
      <c r="P3" s="64"/>
    </row>
    <row r="4" spans="1:16" ht="15.75" thickBot="1" x14ac:dyDescent="0.3">
      <c r="E4" s="65" t="s">
        <v>13</v>
      </c>
      <c r="F4" s="66">
        <v>71.3</v>
      </c>
      <c r="G4" s="66">
        <v>39.299999999999997</v>
      </c>
      <c r="H4" s="64"/>
      <c r="I4" s="64"/>
      <c r="J4" s="64"/>
      <c r="K4" s="64"/>
      <c r="L4" s="64"/>
      <c r="M4" s="64"/>
      <c r="N4" s="64"/>
      <c r="O4" s="64"/>
      <c r="P4" s="64"/>
    </row>
    <row r="5" spans="1:16" ht="15.75" customHeight="1" thickBot="1" x14ac:dyDescent="0.3">
      <c r="E5" s="65" t="s">
        <v>14</v>
      </c>
      <c r="F5" s="66">
        <v>148.19999999999999</v>
      </c>
      <c r="G5" s="66">
        <v>94.2</v>
      </c>
      <c r="H5" s="64"/>
      <c r="I5" s="67" t="s">
        <v>15</v>
      </c>
      <c r="J5" s="68"/>
      <c r="K5" s="69"/>
      <c r="L5" s="64"/>
      <c r="M5" s="70" t="s">
        <v>16</v>
      </c>
      <c r="N5" s="71"/>
      <c r="O5" s="71"/>
      <c r="P5" s="72"/>
    </row>
    <row r="6" spans="1:16" ht="15" x14ac:dyDescent="0.25">
      <c r="E6" s="65" t="s">
        <v>17</v>
      </c>
      <c r="F6" s="66">
        <v>16.5</v>
      </c>
      <c r="G6" s="73" t="s">
        <v>18</v>
      </c>
      <c r="H6" s="64"/>
      <c r="I6" s="74"/>
      <c r="J6" s="75"/>
      <c r="K6" s="76"/>
      <c r="L6" s="64"/>
      <c r="M6" s="77"/>
      <c r="N6" s="78"/>
      <c r="O6" s="78"/>
      <c r="P6" s="79"/>
    </row>
    <row r="7" spans="1:16" ht="15" x14ac:dyDescent="0.25">
      <c r="E7" s="65" t="s">
        <v>19</v>
      </c>
      <c r="F7" s="66">
        <v>37.450000000000003</v>
      </c>
      <c r="G7" s="73" t="s">
        <v>18</v>
      </c>
      <c r="H7" s="64"/>
      <c r="I7" s="74" t="s">
        <v>20</v>
      </c>
      <c r="J7" s="75" t="s">
        <v>21</v>
      </c>
      <c r="K7" s="76" t="s">
        <v>22</v>
      </c>
      <c r="L7" s="64"/>
      <c r="M7" s="74" t="s">
        <v>20</v>
      </c>
      <c r="N7" s="75" t="s">
        <v>21</v>
      </c>
      <c r="O7" s="80"/>
      <c r="P7" s="76" t="s">
        <v>22</v>
      </c>
    </row>
    <row r="8" spans="1:16" ht="15.75" thickBot="1" x14ac:dyDescent="0.3">
      <c r="E8" s="81" t="s">
        <v>23</v>
      </c>
      <c r="F8" s="82">
        <v>100</v>
      </c>
      <c r="G8" s="83" t="s">
        <v>18</v>
      </c>
      <c r="H8" s="84" t="s">
        <v>24</v>
      </c>
      <c r="I8" s="85">
        <f>F8*0.4</f>
        <v>40</v>
      </c>
      <c r="J8" s="86">
        <f>F8*0.6</f>
        <v>60</v>
      </c>
      <c r="K8" s="87">
        <f>F8</f>
        <v>100</v>
      </c>
      <c r="L8" s="84" t="s">
        <v>24</v>
      </c>
      <c r="M8" s="85"/>
      <c r="N8" s="86"/>
      <c r="O8" s="88"/>
      <c r="P8" s="87"/>
    </row>
    <row r="9" spans="1:16" ht="13.5" thickBot="1" x14ac:dyDescent="0.25"/>
    <row r="10" spans="1:16" ht="15.75" thickBot="1" x14ac:dyDescent="0.3">
      <c r="A10" s="58" t="s">
        <v>25</v>
      </c>
      <c r="E10" s="59"/>
      <c r="F10" s="60" t="s">
        <v>3</v>
      </c>
      <c r="G10" s="61" t="s">
        <v>10</v>
      </c>
      <c r="H10" s="64"/>
      <c r="I10" s="64"/>
      <c r="J10" s="64"/>
      <c r="K10" s="64"/>
      <c r="L10" s="64"/>
      <c r="M10" s="64"/>
      <c r="N10" s="64"/>
      <c r="O10" s="64"/>
      <c r="P10" s="64"/>
    </row>
    <row r="11" spans="1:16" ht="15.75" thickBot="1" x14ac:dyDescent="0.3">
      <c r="E11" s="65" t="s">
        <v>14</v>
      </c>
      <c r="F11" s="66">
        <v>220</v>
      </c>
      <c r="G11" s="66">
        <v>94.2</v>
      </c>
      <c r="H11" s="64"/>
      <c r="I11" s="67" t="s">
        <v>15</v>
      </c>
      <c r="J11" s="68"/>
      <c r="K11" s="69"/>
      <c r="L11" s="64"/>
      <c r="M11" s="173" t="s">
        <v>16</v>
      </c>
      <c r="N11" s="174"/>
      <c r="O11" s="174"/>
      <c r="P11" s="175"/>
    </row>
    <row r="12" spans="1:16" ht="15" x14ac:dyDescent="0.25">
      <c r="E12" s="65" t="s">
        <v>23</v>
      </c>
      <c r="F12" s="66">
        <v>118</v>
      </c>
      <c r="G12" s="73" t="s">
        <v>18</v>
      </c>
      <c r="H12" s="64"/>
      <c r="I12" s="74"/>
      <c r="J12" s="75"/>
      <c r="K12" s="76"/>
      <c r="L12" s="64"/>
      <c r="M12" s="176"/>
      <c r="N12" s="177"/>
      <c r="O12" s="177"/>
      <c r="P12" s="178"/>
    </row>
    <row r="13" spans="1:16" ht="15" x14ac:dyDescent="0.25">
      <c r="E13" s="65"/>
      <c r="F13" s="66"/>
      <c r="G13" s="73" t="s">
        <v>18</v>
      </c>
      <c r="H13" s="64"/>
      <c r="I13" s="74" t="s">
        <v>20</v>
      </c>
      <c r="J13" s="75" t="s">
        <v>21</v>
      </c>
      <c r="K13" s="76" t="s">
        <v>22</v>
      </c>
      <c r="L13" s="64"/>
      <c r="M13" s="74" t="s">
        <v>20</v>
      </c>
      <c r="N13" s="75" t="s">
        <v>21</v>
      </c>
      <c r="O13" s="80"/>
      <c r="P13" s="76" t="s">
        <v>22</v>
      </c>
    </row>
    <row r="14" spans="1:16" ht="15.75" thickBot="1" x14ac:dyDescent="0.3">
      <c r="E14" s="81"/>
      <c r="F14" s="82"/>
      <c r="G14" s="83" t="s">
        <v>18</v>
      </c>
      <c r="H14" s="84" t="s">
        <v>24</v>
      </c>
      <c r="I14" s="85">
        <v>118</v>
      </c>
      <c r="J14" s="86">
        <v>90</v>
      </c>
      <c r="K14" s="87">
        <v>70</v>
      </c>
      <c r="L14" s="84" t="s">
        <v>24</v>
      </c>
      <c r="M14" s="85"/>
      <c r="N14" s="86"/>
      <c r="O14" s="88"/>
      <c r="P14" s="87"/>
    </row>
    <row r="15" spans="1:16" ht="13.5" thickBot="1" x14ac:dyDescent="0.25"/>
    <row r="16" spans="1:16" ht="15.75" thickBot="1" x14ac:dyDescent="0.3">
      <c r="A16" s="58" t="s">
        <v>7</v>
      </c>
      <c r="E16" s="59"/>
      <c r="F16" s="60" t="s">
        <v>3</v>
      </c>
    </row>
    <row r="17" spans="1:12" ht="15" x14ac:dyDescent="0.25">
      <c r="E17" s="62" t="s">
        <v>26</v>
      </c>
      <c r="F17" s="63">
        <v>20</v>
      </c>
    </row>
    <row r="18" spans="1:12" ht="15" x14ac:dyDescent="0.25">
      <c r="E18" s="65" t="s">
        <v>27</v>
      </c>
      <c r="F18" s="66">
        <v>7</v>
      </c>
    </row>
    <row r="19" spans="1:12" x14ac:dyDescent="0.2">
      <c r="A19" s="89"/>
      <c r="B19" s="89"/>
      <c r="C19" s="89"/>
      <c r="D19" s="89"/>
      <c r="E19" s="89"/>
      <c r="F19" s="89"/>
      <c r="G19" s="89"/>
      <c r="H19" s="89"/>
      <c r="I19" s="89"/>
      <c r="J19" s="89"/>
    </row>
    <row r="20" spans="1:12" x14ac:dyDescent="0.2">
      <c r="A20" s="89"/>
      <c r="B20" s="89"/>
      <c r="C20" s="89"/>
      <c r="D20" s="89"/>
      <c r="E20" s="89"/>
      <c r="F20" s="89"/>
      <c r="G20" s="89"/>
      <c r="H20" s="89"/>
      <c r="I20" s="89"/>
      <c r="J20" s="89"/>
    </row>
    <row r="21" spans="1:12" x14ac:dyDescent="0.2">
      <c r="A21" s="89"/>
      <c r="B21" s="89"/>
      <c r="C21" s="90" t="s">
        <v>28</v>
      </c>
      <c r="D21" s="89"/>
      <c r="E21" s="90" t="s">
        <v>29</v>
      </c>
      <c r="F21" s="90"/>
      <c r="G21" s="90"/>
      <c r="H21" s="89"/>
      <c r="I21" s="89"/>
      <c r="J21" s="89"/>
    </row>
    <row r="22" spans="1:12" x14ac:dyDescent="0.2">
      <c r="A22" s="90" t="s">
        <v>119</v>
      </c>
      <c r="B22" s="89">
        <v>1</v>
      </c>
      <c r="C22" s="90" t="s">
        <v>30</v>
      </c>
      <c r="D22" s="90">
        <v>1</v>
      </c>
      <c r="E22" s="91" t="s">
        <v>2</v>
      </c>
      <c r="F22" s="89">
        <v>1</v>
      </c>
      <c r="G22" s="89"/>
      <c r="H22" s="90"/>
      <c r="I22" s="89"/>
      <c r="J22" s="90"/>
      <c r="L22" s="58"/>
    </row>
    <row r="23" spans="1:12" x14ac:dyDescent="0.2">
      <c r="A23" s="90" t="s">
        <v>120</v>
      </c>
      <c r="B23" s="89">
        <v>1</v>
      </c>
      <c r="C23" s="90" t="s">
        <v>31</v>
      </c>
      <c r="D23" s="90">
        <v>2</v>
      </c>
      <c r="E23" s="91" t="s">
        <v>4</v>
      </c>
      <c r="F23" s="89">
        <v>2</v>
      </c>
      <c r="G23" s="89"/>
      <c r="H23" s="90"/>
      <c r="I23" s="89"/>
      <c r="J23" s="90"/>
      <c r="L23" s="58"/>
    </row>
    <row r="24" spans="1:12" x14ac:dyDescent="0.2">
      <c r="A24" s="90" t="s">
        <v>121</v>
      </c>
      <c r="B24" s="89">
        <v>1</v>
      </c>
      <c r="C24" s="90" t="s">
        <v>32</v>
      </c>
      <c r="D24" s="90">
        <v>3</v>
      </c>
      <c r="E24" s="91" t="s">
        <v>5</v>
      </c>
      <c r="F24" s="89">
        <v>3</v>
      </c>
      <c r="G24" s="89"/>
      <c r="H24" s="89"/>
      <c r="I24" s="89"/>
      <c r="J24" s="89"/>
    </row>
    <row r="25" spans="1:12" x14ac:dyDescent="0.2">
      <c r="A25" s="90" t="s">
        <v>33</v>
      </c>
      <c r="B25" s="89">
        <v>2</v>
      </c>
      <c r="C25" s="90" t="s">
        <v>34</v>
      </c>
      <c r="D25" s="90">
        <v>4</v>
      </c>
      <c r="E25" s="91" t="s">
        <v>8</v>
      </c>
      <c r="F25" s="89">
        <v>4</v>
      </c>
      <c r="G25" s="89"/>
      <c r="H25" s="90"/>
      <c r="I25" s="89"/>
      <c r="J25" s="90"/>
      <c r="L25" s="58"/>
    </row>
    <row r="26" spans="1:12" x14ac:dyDescent="0.2">
      <c r="A26" s="89"/>
      <c r="B26" s="89">
        <v>3</v>
      </c>
      <c r="C26" s="90" t="s">
        <v>35</v>
      </c>
      <c r="D26" s="90">
        <v>5</v>
      </c>
      <c r="E26" s="90" t="s">
        <v>36</v>
      </c>
      <c r="F26" s="89">
        <v>5</v>
      </c>
      <c r="G26" s="89"/>
      <c r="H26" s="90"/>
      <c r="I26" s="89"/>
      <c r="J26" s="90"/>
      <c r="L26" s="58"/>
    </row>
    <row r="27" spans="1:12" x14ac:dyDescent="0.2">
      <c r="A27" s="89"/>
      <c r="B27" s="89">
        <v>4</v>
      </c>
      <c r="C27" s="90" t="s">
        <v>8</v>
      </c>
      <c r="D27" s="90">
        <v>6</v>
      </c>
      <c r="E27" s="90" t="s">
        <v>37</v>
      </c>
      <c r="F27" s="89">
        <v>6</v>
      </c>
      <c r="G27" s="89"/>
      <c r="H27" s="89"/>
      <c r="I27" s="89"/>
      <c r="J27" s="89"/>
    </row>
    <row r="28" spans="1:12" x14ac:dyDescent="0.2">
      <c r="A28" s="89"/>
      <c r="B28" s="89"/>
      <c r="C28" s="89"/>
      <c r="D28" s="89"/>
      <c r="E28" s="90" t="s">
        <v>38</v>
      </c>
      <c r="F28" s="89">
        <v>7</v>
      </c>
      <c r="G28" s="89"/>
      <c r="H28" s="89"/>
      <c r="I28" s="89"/>
      <c r="J28" s="89"/>
    </row>
    <row r="29" spans="1:12" x14ac:dyDescent="0.2">
      <c r="A29" s="89"/>
      <c r="B29" s="89"/>
      <c r="C29" s="89"/>
      <c r="D29" s="89"/>
      <c r="E29" s="90" t="s">
        <v>39</v>
      </c>
      <c r="F29" s="89">
        <v>8</v>
      </c>
      <c r="G29" s="89"/>
      <c r="H29" s="89"/>
      <c r="I29" s="89"/>
      <c r="J29" s="89"/>
    </row>
    <row r="30" spans="1:12" x14ac:dyDescent="0.2">
      <c r="A30" s="90" t="s">
        <v>56</v>
      </c>
      <c r="B30" s="92">
        <v>1</v>
      </c>
      <c r="C30" s="90"/>
      <c r="D30" s="90" t="s">
        <v>40</v>
      </c>
      <c r="E30" s="89" t="str">
        <f>E$22</f>
        <v>Niederstamm</v>
      </c>
      <c r="F30" s="89" t="str">
        <f>E$23</f>
        <v>Halbstamm</v>
      </c>
      <c r="G30" s="89" t="str">
        <f>E$24</f>
        <v>Hochstamm</v>
      </c>
      <c r="H30" s="89" t="str">
        <f>E$25</f>
        <v>Rebstock</v>
      </c>
      <c r="I30" s="90" t="s">
        <v>36</v>
      </c>
      <c r="J30" s="90" t="s">
        <v>37</v>
      </c>
      <c r="K30" s="58" t="s">
        <v>38</v>
      </c>
    </row>
    <row r="31" spans="1:12" x14ac:dyDescent="0.2">
      <c r="A31" s="90" t="s">
        <v>41</v>
      </c>
      <c r="B31" s="92">
        <v>3</v>
      </c>
      <c r="C31" s="90" t="s">
        <v>42</v>
      </c>
      <c r="D31" s="90">
        <v>1</v>
      </c>
      <c r="E31" s="89">
        <v>51.8</v>
      </c>
      <c r="F31" s="89">
        <v>71.3</v>
      </c>
      <c r="G31" s="89">
        <v>148.19999999999999</v>
      </c>
      <c r="H31" s="89"/>
      <c r="I31" s="89">
        <v>10</v>
      </c>
      <c r="J31" s="89">
        <v>7</v>
      </c>
      <c r="K31" s="89">
        <v>4</v>
      </c>
      <c r="L31" s="89">
        <v>0</v>
      </c>
    </row>
    <row r="32" spans="1:12" x14ac:dyDescent="0.2">
      <c r="A32" s="90" t="s">
        <v>55</v>
      </c>
      <c r="B32" s="92">
        <v>2</v>
      </c>
      <c r="C32" s="89"/>
      <c r="D32" s="90">
        <v>2</v>
      </c>
      <c r="E32" s="89"/>
      <c r="F32" s="89"/>
      <c r="G32" s="89">
        <v>220</v>
      </c>
      <c r="H32" s="89"/>
      <c r="I32" s="89"/>
      <c r="J32" s="89"/>
    </row>
    <row r="33" spans="1:10" x14ac:dyDescent="0.2">
      <c r="A33" s="90" t="s">
        <v>43</v>
      </c>
      <c r="B33" s="92">
        <v>1</v>
      </c>
      <c r="C33" s="89"/>
      <c r="D33" s="90">
        <v>3</v>
      </c>
      <c r="E33" s="89"/>
      <c r="F33" s="89"/>
      <c r="G33" s="89">
        <v>220</v>
      </c>
      <c r="H33" s="89"/>
      <c r="I33" s="89"/>
      <c r="J33" s="89"/>
    </row>
    <row r="34" spans="1:10" x14ac:dyDescent="0.2">
      <c r="A34" s="90" t="s">
        <v>44</v>
      </c>
      <c r="B34" s="92">
        <v>2</v>
      </c>
      <c r="C34" s="89"/>
      <c r="D34" s="90">
        <v>4</v>
      </c>
      <c r="E34" s="89"/>
      <c r="F34" s="89"/>
      <c r="G34" s="89"/>
      <c r="H34" s="89">
        <v>20</v>
      </c>
      <c r="I34" s="89"/>
      <c r="J34" s="89"/>
    </row>
    <row r="35" spans="1:10" x14ac:dyDescent="0.2">
      <c r="A35" s="90" t="s">
        <v>45</v>
      </c>
      <c r="B35" s="92">
        <v>4</v>
      </c>
      <c r="C35" s="89"/>
      <c r="D35" s="89"/>
      <c r="E35" s="89"/>
      <c r="F35" s="89"/>
      <c r="G35" s="89"/>
      <c r="H35" s="89"/>
      <c r="I35" s="89"/>
      <c r="J35" s="89"/>
    </row>
    <row r="36" spans="1:10" x14ac:dyDescent="0.2">
      <c r="A36" s="90" t="s">
        <v>46</v>
      </c>
      <c r="B36" s="92">
        <v>5</v>
      </c>
      <c r="C36" s="89"/>
      <c r="D36" s="90" t="s">
        <v>47</v>
      </c>
      <c r="E36" s="89" t="str">
        <f>E$22</f>
        <v>Niederstamm</v>
      </c>
      <c r="F36" s="89" t="str">
        <f>E$23</f>
        <v>Halbstamm</v>
      </c>
      <c r="G36" s="89" t="str">
        <f>E$24</f>
        <v>Hochstamm</v>
      </c>
      <c r="H36" s="89" t="str">
        <f>E$25</f>
        <v>Rebstock</v>
      </c>
      <c r="I36" s="89"/>
      <c r="J36" s="89"/>
    </row>
    <row r="37" spans="1:10" x14ac:dyDescent="0.2">
      <c r="A37" s="90" t="s">
        <v>48</v>
      </c>
      <c r="B37" s="92">
        <v>1</v>
      </c>
      <c r="C37" s="89"/>
      <c r="D37" s="90">
        <v>1</v>
      </c>
      <c r="E37" s="89">
        <v>33.299999999999997</v>
      </c>
      <c r="F37" s="89">
        <v>39.299999999999997</v>
      </c>
      <c r="G37" s="89">
        <v>94.2</v>
      </c>
      <c r="H37" s="89"/>
      <c r="I37" s="89"/>
      <c r="J37" s="89"/>
    </row>
    <row r="38" spans="1:10" x14ac:dyDescent="0.2">
      <c r="A38" s="90" t="s">
        <v>49</v>
      </c>
      <c r="B38" s="92">
        <v>3</v>
      </c>
      <c r="C38" s="89"/>
      <c r="D38" s="90">
        <v>2</v>
      </c>
      <c r="E38" s="89"/>
      <c r="F38" s="89"/>
      <c r="G38" s="89">
        <v>94.2</v>
      </c>
      <c r="H38" s="89"/>
      <c r="I38" s="89"/>
      <c r="J38" s="89"/>
    </row>
    <row r="39" spans="1:10" x14ac:dyDescent="0.2">
      <c r="A39" s="90" t="s">
        <v>50</v>
      </c>
      <c r="B39" s="92">
        <v>1</v>
      </c>
      <c r="C39" s="89"/>
      <c r="D39" s="90">
        <v>3</v>
      </c>
      <c r="E39" s="89"/>
      <c r="F39" s="89"/>
      <c r="G39" s="89">
        <v>94.2</v>
      </c>
      <c r="H39" s="89"/>
      <c r="I39" s="89"/>
      <c r="J39" s="89"/>
    </row>
    <row r="40" spans="1:10" x14ac:dyDescent="0.2">
      <c r="A40" s="90" t="s">
        <v>51</v>
      </c>
      <c r="B40" s="89">
        <v>3</v>
      </c>
      <c r="C40" s="89"/>
      <c r="D40" s="90">
        <v>4</v>
      </c>
      <c r="E40" s="89"/>
      <c r="F40" s="89"/>
      <c r="G40" s="89"/>
      <c r="H40" s="89">
        <v>20</v>
      </c>
      <c r="I40" s="89"/>
      <c r="J40" s="89"/>
    </row>
    <row r="41" spans="1:10" x14ac:dyDescent="0.2">
      <c r="A41" s="90" t="s">
        <v>52</v>
      </c>
      <c r="B41" s="89">
        <v>2</v>
      </c>
      <c r="C41" s="89"/>
      <c r="D41" s="89"/>
      <c r="E41" s="89"/>
      <c r="F41" s="89"/>
      <c r="G41" s="89"/>
      <c r="H41" s="89"/>
      <c r="I41" s="89"/>
      <c r="J41" s="89"/>
    </row>
    <row r="42" spans="1:10" x14ac:dyDescent="0.2">
      <c r="A42" s="90" t="s">
        <v>53</v>
      </c>
      <c r="B42" s="89">
        <v>1</v>
      </c>
      <c r="C42" s="89"/>
      <c r="D42" s="90" t="s">
        <v>54</v>
      </c>
      <c r="E42" s="89" t="str">
        <f>C$22</f>
        <v>Basse-tige</v>
      </c>
      <c r="F42" s="89" t="str">
        <f>C$23</f>
        <v>Demi-tige</v>
      </c>
      <c r="G42" s="89" t="str">
        <f>C$24</f>
        <v>Haute-tige &lt; 3 ans</v>
      </c>
      <c r="H42" s="89" t="str">
        <f>C$25</f>
        <v>Haute-tige 3 - 7 ans</v>
      </c>
      <c r="I42" s="89" t="str">
        <f>C$26</f>
        <v>Haute-tige &gt; 7 ans</v>
      </c>
      <c r="J42" s="89" t="str">
        <f>C$27</f>
        <v>Rebstock</v>
      </c>
    </row>
    <row r="43" spans="1:10" x14ac:dyDescent="0.2">
      <c r="A43" s="89"/>
      <c r="B43" s="89"/>
      <c r="C43" s="89"/>
      <c r="D43" s="90">
        <v>1</v>
      </c>
      <c r="E43" s="89">
        <v>16.5</v>
      </c>
      <c r="F43" s="89">
        <v>37.450000000000003</v>
      </c>
      <c r="G43" s="89">
        <v>40</v>
      </c>
      <c r="H43" s="89">
        <v>60</v>
      </c>
      <c r="I43" s="89">
        <v>100</v>
      </c>
      <c r="J43" s="89"/>
    </row>
    <row r="44" spans="1:10" x14ac:dyDescent="0.2">
      <c r="A44" s="89"/>
      <c r="B44" s="89"/>
      <c r="C44" s="89"/>
      <c r="D44" s="90">
        <v>2</v>
      </c>
      <c r="E44" s="89"/>
      <c r="F44" s="89"/>
      <c r="G44" s="89">
        <v>118</v>
      </c>
      <c r="H44" s="89">
        <v>90</v>
      </c>
      <c r="I44" s="89">
        <v>70</v>
      </c>
      <c r="J44" s="89"/>
    </row>
    <row r="45" spans="1:10" x14ac:dyDescent="0.2">
      <c r="A45" s="89"/>
      <c r="B45" s="89"/>
      <c r="C45" s="89"/>
      <c r="D45" s="90">
        <v>3</v>
      </c>
      <c r="E45" s="89"/>
      <c r="F45" s="89"/>
      <c r="G45" s="89">
        <v>118</v>
      </c>
      <c r="H45" s="89">
        <v>90</v>
      </c>
      <c r="I45" s="89">
        <v>70</v>
      </c>
      <c r="J45" s="89"/>
    </row>
    <row r="46" spans="1:10" x14ac:dyDescent="0.2">
      <c r="A46" s="89"/>
      <c r="B46" s="89"/>
      <c r="C46" s="89"/>
      <c r="D46" s="90">
        <v>4</v>
      </c>
      <c r="E46" s="89"/>
      <c r="F46" s="89"/>
      <c r="G46" s="89"/>
      <c r="H46" s="89"/>
      <c r="I46" s="89"/>
      <c r="J46" s="89">
        <v>9</v>
      </c>
    </row>
    <row r="49" spans="1:3" x14ac:dyDescent="0.2">
      <c r="A49" s="58"/>
    </row>
    <row r="50" spans="1:3" x14ac:dyDescent="0.2">
      <c r="A50" s="58"/>
      <c r="B50" s="58"/>
      <c r="C50" s="58"/>
    </row>
  </sheetData>
  <sheetProtection selectLockedCells="1"/>
  <mergeCells count="1">
    <mergeCell ref="M11:P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Guide</vt:lpstr>
      <vt:lpstr>Décompte collections fruitières</vt:lpstr>
      <vt:lpstr>Décompte collections de vigne</vt:lpstr>
      <vt:lpstr>Décompte autres projets</vt: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Kägi Christina BLW</dc:creator>
  <cp:lastModifiedBy>Kägi Christina BLW</cp:lastModifiedBy>
  <cp:lastPrinted>2023-10-16T14:52:48Z</cp:lastPrinted>
  <dcterms:created xsi:type="dcterms:W3CDTF">2022-01-27T09:23:21Z</dcterms:created>
  <dcterms:modified xsi:type="dcterms:W3CDTF">2024-02-06T14:59:04Z</dcterms:modified>
</cp:coreProperties>
</file>