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64011"/>
  <bookViews>
    <workbookView xWindow="0" yWindow="0" windowWidth="19215" windowHeight="11940" firstSheet="2" activeTab="2"/>
  </bookViews>
  <sheets>
    <sheet name="Fleisch_Eier_Jahr" sheetId="8" state="hidden" r:id="rId1"/>
    <sheet name="Vorlagen" sheetId="10" state="hidden" r:id="rId2"/>
    <sheet name="Carne" sheetId="21" r:id="rId3"/>
    <sheet name="Uova" sheetId="7" r:id="rId4"/>
    <sheet name="Latte" sheetId="20" r:id="rId5"/>
    <sheet name="Frutta e verdura" sheetId="14" r:id="rId6"/>
    <sheet name="Patate" sheetId="13" r:id="rId7"/>
    <sheet name="Cereali" sheetId="18" r:id="rId8"/>
    <sheet name="Fornitori all’ingrosso" sheetId="23" r:id="rId9"/>
    <sheet name="Turismo degli acquisti" sheetId="24" r:id="rId10"/>
    <sheet name="Commercio online" sheetId="25" r:id="rId11"/>
    <sheet name="Commercio al dettaglio svizzero" sheetId="19" r:id="rId12"/>
    <sheet name="Tabellen" sheetId="3" state="hidden" r:id="rId13"/>
  </sheets>
  <definedNames>
    <definedName name="_xlnm.Print_Area" localSheetId="2">Carne!$B$12:$S$53</definedName>
    <definedName name="_xlnm.Print_Area" localSheetId="7">Cereali!$B$12:$S$49</definedName>
    <definedName name="_xlnm.Print_Area" localSheetId="11">'Commercio al dettaglio svizzero'!$B$12:$S$261</definedName>
    <definedName name="_xlnm.Print_Area" localSheetId="10">'Commercio online'!$B$12:$K$38</definedName>
    <definedName name="_xlnm.Print_Area" localSheetId="8">'Fornitori all’ingrosso'!$A$12:$X$57</definedName>
    <definedName name="_xlnm.Print_Area" localSheetId="5">'Frutta e verdura'!$B$12:$S$55</definedName>
    <definedName name="_xlnm.Print_Area" localSheetId="4">Latte!$B$12:$S$47</definedName>
    <definedName name="_xlnm.Print_Area" localSheetId="6">Patate!$B$12:$S$55</definedName>
    <definedName name="_xlnm.Print_Area" localSheetId="9">'Turismo degli acquisti'!$B$13:$N$83</definedName>
    <definedName name="_xlnm.Print_Area" localSheetId="3">Uova!$B$12:$S$36</definedName>
    <definedName name="Print_Area" localSheetId="2">Carne!$B$12:$S$53</definedName>
    <definedName name="Print_Area" localSheetId="7">Cereali!$B$12:$S$49</definedName>
    <definedName name="Print_Area" localSheetId="11">'Commercio al dettaglio svizzero'!$B$12:$S$260</definedName>
    <definedName name="Print_Area" localSheetId="5">'Frutta e verdura'!$B$12:$S$55</definedName>
    <definedName name="Print_Area" localSheetId="4">Latte!$B$12:$S$47</definedName>
    <definedName name="Print_Area" localSheetId="6">Patate!$B$12:$S$55</definedName>
    <definedName name="Print_Area" localSheetId="3">Uova!$B$12:$S$36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20" l="1"/>
  <c r="O19" i="20"/>
  <c r="N19" i="20"/>
  <c r="Q26" i="23" l="1"/>
  <c r="O26" i="23"/>
  <c r="N26" i="23"/>
  <c r="Q24" i="23"/>
  <c r="O24" i="23"/>
  <c r="N24" i="23"/>
  <c r="Q23" i="23"/>
  <c r="O23" i="23"/>
  <c r="N23" i="23"/>
  <c r="Q22" i="23"/>
  <c r="O22" i="23"/>
  <c r="N22" i="23"/>
  <c r="Q21" i="23"/>
  <c r="O21" i="23"/>
  <c r="N21" i="23"/>
  <c r="Q20" i="23"/>
  <c r="O20" i="23"/>
  <c r="N20" i="23"/>
  <c r="Q19" i="23"/>
  <c r="O19" i="23"/>
  <c r="N19" i="23"/>
  <c r="Q18" i="23"/>
  <c r="O18" i="23"/>
  <c r="N18" i="23"/>
  <c r="L254" i="19" l="1"/>
  <c r="K254" i="19"/>
  <c r="J254" i="19"/>
  <c r="I254" i="19"/>
  <c r="H254" i="19"/>
  <c r="G254" i="19"/>
  <c r="F254" i="19"/>
  <c r="E254" i="19"/>
  <c r="L253" i="19"/>
  <c r="K253" i="19"/>
  <c r="J253" i="19"/>
  <c r="I253" i="19"/>
  <c r="H253" i="19"/>
  <c r="G253" i="19"/>
  <c r="F253" i="19"/>
  <c r="E253" i="19"/>
  <c r="L252" i="19"/>
  <c r="K252" i="19"/>
  <c r="J252" i="19"/>
  <c r="I252" i="19"/>
  <c r="H252" i="19"/>
  <c r="G252" i="19"/>
  <c r="F252" i="19"/>
  <c r="E252" i="19"/>
  <c r="L250" i="19"/>
  <c r="K250" i="19"/>
  <c r="J250" i="19"/>
  <c r="I250" i="19"/>
  <c r="H250" i="19"/>
  <c r="G250" i="19"/>
  <c r="F250" i="19"/>
  <c r="E250" i="19"/>
  <c r="L249" i="19"/>
  <c r="K249" i="19"/>
  <c r="J249" i="19"/>
  <c r="I249" i="19"/>
  <c r="H249" i="19"/>
  <c r="G249" i="19"/>
  <c r="F249" i="19"/>
  <c r="E249" i="19"/>
  <c r="L248" i="19"/>
  <c r="K248" i="19"/>
  <c r="J248" i="19"/>
  <c r="I248" i="19"/>
  <c r="H248" i="19"/>
  <c r="G248" i="19"/>
  <c r="F248" i="19"/>
  <c r="E248" i="19"/>
  <c r="L246" i="19"/>
  <c r="K246" i="19"/>
  <c r="J246" i="19"/>
  <c r="I246" i="19"/>
  <c r="H246" i="19"/>
  <c r="G246" i="19"/>
  <c r="F246" i="19"/>
  <c r="E246" i="19"/>
  <c r="L245" i="19"/>
  <c r="K245" i="19"/>
  <c r="J245" i="19"/>
  <c r="I245" i="19"/>
  <c r="H245" i="19"/>
  <c r="G245" i="19"/>
  <c r="F245" i="19"/>
  <c r="E245" i="19"/>
  <c r="L244" i="19"/>
  <c r="K244" i="19"/>
  <c r="J244" i="19"/>
  <c r="I244" i="19"/>
  <c r="H244" i="19"/>
  <c r="G244" i="19"/>
  <c r="F244" i="19"/>
  <c r="E244" i="19"/>
  <c r="L242" i="19"/>
  <c r="K242" i="19"/>
  <c r="J242" i="19"/>
  <c r="I242" i="19"/>
  <c r="H242" i="19"/>
  <c r="G242" i="19"/>
  <c r="F242" i="19"/>
  <c r="E242" i="19"/>
  <c r="L241" i="19"/>
  <c r="K241" i="19"/>
  <c r="J241" i="19"/>
  <c r="I241" i="19"/>
  <c r="H241" i="19"/>
  <c r="G241" i="19"/>
  <c r="F241" i="19"/>
  <c r="E241" i="19"/>
  <c r="L240" i="19"/>
  <c r="K240" i="19"/>
  <c r="J240" i="19"/>
  <c r="I240" i="19"/>
  <c r="H240" i="19"/>
  <c r="G240" i="19"/>
  <c r="F240" i="19"/>
  <c r="E240" i="19"/>
  <c r="L238" i="19"/>
  <c r="K238" i="19"/>
  <c r="J238" i="19"/>
  <c r="I238" i="19"/>
  <c r="H238" i="19"/>
  <c r="G238" i="19"/>
  <c r="F238" i="19"/>
  <c r="E238" i="19"/>
  <c r="L237" i="19"/>
  <c r="K237" i="19"/>
  <c r="J237" i="19"/>
  <c r="I237" i="19"/>
  <c r="H237" i="19"/>
  <c r="G237" i="19"/>
  <c r="F237" i="19"/>
  <c r="E237" i="19"/>
  <c r="L236" i="19"/>
  <c r="K236" i="19"/>
  <c r="J236" i="19"/>
  <c r="I236" i="19"/>
  <c r="H236" i="19"/>
  <c r="G236" i="19"/>
  <c r="F236" i="19"/>
  <c r="E236" i="19"/>
  <c r="L234" i="19"/>
  <c r="K234" i="19"/>
  <c r="J234" i="19"/>
  <c r="I234" i="19"/>
  <c r="H234" i="19"/>
  <c r="G234" i="19"/>
  <c r="F234" i="19"/>
  <c r="E234" i="19"/>
  <c r="L233" i="19"/>
  <c r="K233" i="19"/>
  <c r="J233" i="19"/>
  <c r="I233" i="19"/>
  <c r="H233" i="19"/>
  <c r="G233" i="19"/>
  <c r="F233" i="19"/>
  <c r="E233" i="19"/>
  <c r="L232" i="19"/>
  <c r="K232" i="19"/>
  <c r="J232" i="19"/>
  <c r="I232" i="19"/>
  <c r="H232" i="19"/>
  <c r="G232" i="19"/>
  <c r="F232" i="19"/>
  <c r="E232" i="19"/>
  <c r="L230" i="19"/>
  <c r="K230" i="19"/>
  <c r="J230" i="19"/>
  <c r="I230" i="19"/>
  <c r="H230" i="19"/>
  <c r="G230" i="19"/>
  <c r="F230" i="19"/>
  <c r="E230" i="19"/>
  <c r="L229" i="19"/>
  <c r="K229" i="19"/>
  <c r="J229" i="19"/>
  <c r="I229" i="19"/>
  <c r="H229" i="19"/>
  <c r="G229" i="19"/>
  <c r="F229" i="19"/>
  <c r="E229" i="19"/>
  <c r="L228" i="19"/>
  <c r="K228" i="19"/>
  <c r="J228" i="19"/>
  <c r="I228" i="19"/>
  <c r="H228" i="19"/>
  <c r="G228" i="19"/>
  <c r="F228" i="19"/>
  <c r="E228" i="19"/>
  <c r="L226" i="19"/>
  <c r="K226" i="19"/>
  <c r="J226" i="19"/>
  <c r="I226" i="19"/>
  <c r="H226" i="19"/>
  <c r="G226" i="19"/>
  <c r="F226" i="19"/>
  <c r="E226" i="19"/>
  <c r="L225" i="19"/>
  <c r="K225" i="19"/>
  <c r="J225" i="19"/>
  <c r="I225" i="19"/>
  <c r="H225" i="19"/>
  <c r="G225" i="19"/>
  <c r="F225" i="19"/>
  <c r="E225" i="19"/>
  <c r="L224" i="19"/>
  <c r="K224" i="19"/>
  <c r="J224" i="19"/>
  <c r="I224" i="19"/>
  <c r="H224" i="19"/>
  <c r="G224" i="19"/>
  <c r="F224" i="19"/>
  <c r="E224" i="19"/>
  <c r="L222" i="19"/>
  <c r="K222" i="19"/>
  <c r="J222" i="19"/>
  <c r="I222" i="19"/>
  <c r="H222" i="19"/>
  <c r="G222" i="19"/>
  <c r="F222" i="19"/>
  <c r="E222" i="19"/>
  <c r="L221" i="19"/>
  <c r="K221" i="19"/>
  <c r="J221" i="19"/>
  <c r="I221" i="19"/>
  <c r="H221" i="19"/>
  <c r="G221" i="19"/>
  <c r="F221" i="19"/>
  <c r="E221" i="19"/>
  <c r="L220" i="19"/>
  <c r="K220" i="19"/>
  <c r="J220" i="19"/>
  <c r="I220" i="19"/>
  <c r="H220" i="19"/>
  <c r="G220" i="19"/>
  <c r="F220" i="19"/>
  <c r="E220" i="19"/>
  <c r="L218" i="19"/>
  <c r="K218" i="19"/>
  <c r="J218" i="19"/>
  <c r="I218" i="19"/>
  <c r="H218" i="19"/>
  <c r="G218" i="19"/>
  <c r="F218" i="19"/>
  <c r="E218" i="19"/>
  <c r="L217" i="19"/>
  <c r="K217" i="19"/>
  <c r="J217" i="19"/>
  <c r="I217" i="19"/>
  <c r="H217" i="19"/>
  <c r="G217" i="19"/>
  <c r="F217" i="19"/>
  <c r="E217" i="19"/>
  <c r="L216" i="19"/>
  <c r="K216" i="19"/>
  <c r="J216" i="19"/>
  <c r="I216" i="19"/>
  <c r="H216" i="19"/>
  <c r="G216" i="19"/>
  <c r="F216" i="19"/>
  <c r="E216" i="19"/>
  <c r="L214" i="19"/>
  <c r="K214" i="19"/>
  <c r="J214" i="19"/>
  <c r="I214" i="19"/>
  <c r="H214" i="19"/>
  <c r="G214" i="19"/>
  <c r="F214" i="19"/>
  <c r="E214" i="19"/>
  <c r="L213" i="19"/>
  <c r="K213" i="19"/>
  <c r="J213" i="19"/>
  <c r="I213" i="19"/>
  <c r="H213" i="19"/>
  <c r="G213" i="19"/>
  <c r="F213" i="19"/>
  <c r="E213" i="19"/>
  <c r="L212" i="19"/>
  <c r="K212" i="19"/>
  <c r="J212" i="19"/>
  <c r="I212" i="19"/>
  <c r="H212" i="19"/>
  <c r="G212" i="19"/>
  <c r="F212" i="19"/>
  <c r="E212" i="19"/>
  <c r="L210" i="19"/>
  <c r="K210" i="19"/>
  <c r="J210" i="19"/>
  <c r="I210" i="19"/>
  <c r="H210" i="19"/>
  <c r="G210" i="19"/>
  <c r="F210" i="19"/>
  <c r="E210" i="19"/>
  <c r="L209" i="19"/>
  <c r="K209" i="19"/>
  <c r="J209" i="19"/>
  <c r="I209" i="19"/>
  <c r="H209" i="19"/>
  <c r="G209" i="19"/>
  <c r="F209" i="19"/>
  <c r="E209" i="19"/>
  <c r="L208" i="19"/>
  <c r="K208" i="19"/>
  <c r="J208" i="19"/>
  <c r="I208" i="19"/>
  <c r="H208" i="19"/>
  <c r="G208" i="19"/>
  <c r="F208" i="19"/>
  <c r="E208" i="19"/>
  <c r="L206" i="19"/>
  <c r="K206" i="19"/>
  <c r="J206" i="19"/>
  <c r="I206" i="19"/>
  <c r="H206" i="19"/>
  <c r="G206" i="19"/>
  <c r="F206" i="19"/>
  <c r="E206" i="19"/>
  <c r="L205" i="19"/>
  <c r="K205" i="19"/>
  <c r="J205" i="19"/>
  <c r="I205" i="19"/>
  <c r="H205" i="19"/>
  <c r="G205" i="19"/>
  <c r="F205" i="19"/>
  <c r="E205" i="19"/>
  <c r="L204" i="19"/>
  <c r="K204" i="19"/>
  <c r="J204" i="19"/>
  <c r="I204" i="19"/>
  <c r="H204" i="19"/>
  <c r="G204" i="19"/>
  <c r="F204" i="19"/>
  <c r="E204" i="19"/>
  <c r="L202" i="19"/>
  <c r="K202" i="19"/>
  <c r="J202" i="19"/>
  <c r="I202" i="19"/>
  <c r="H202" i="19"/>
  <c r="G202" i="19"/>
  <c r="F202" i="19"/>
  <c r="E202" i="19"/>
  <c r="L201" i="19"/>
  <c r="K201" i="19"/>
  <c r="J201" i="19"/>
  <c r="I201" i="19"/>
  <c r="H201" i="19"/>
  <c r="G201" i="19"/>
  <c r="F201" i="19"/>
  <c r="E201" i="19"/>
  <c r="L200" i="19"/>
  <c r="K200" i="19"/>
  <c r="J200" i="19"/>
  <c r="I200" i="19"/>
  <c r="H200" i="19"/>
  <c r="G200" i="19"/>
  <c r="F200" i="19"/>
  <c r="E200" i="19"/>
  <c r="L198" i="19"/>
  <c r="K198" i="19"/>
  <c r="J198" i="19"/>
  <c r="I198" i="19"/>
  <c r="H198" i="19"/>
  <c r="G198" i="19"/>
  <c r="F198" i="19"/>
  <c r="E198" i="19"/>
  <c r="L197" i="19"/>
  <c r="K197" i="19"/>
  <c r="J197" i="19"/>
  <c r="I197" i="19"/>
  <c r="H197" i="19"/>
  <c r="G197" i="19"/>
  <c r="F197" i="19"/>
  <c r="E197" i="19"/>
  <c r="L196" i="19"/>
  <c r="K196" i="19"/>
  <c r="J196" i="19"/>
  <c r="I196" i="19"/>
  <c r="H196" i="19"/>
  <c r="G196" i="19"/>
  <c r="F196" i="19"/>
  <c r="E196" i="19"/>
  <c r="L194" i="19"/>
  <c r="K194" i="19"/>
  <c r="J194" i="19"/>
  <c r="I194" i="19"/>
  <c r="H194" i="19"/>
  <c r="G194" i="19"/>
  <c r="F194" i="19"/>
  <c r="E194" i="19"/>
  <c r="L193" i="19"/>
  <c r="K193" i="19"/>
  <c r="J193" i="19"/>
  <c r="I193" i="19"/>
  <c r="H193" i="19"/>
  <c r="G193" i="19"/>
  <c r="F193" i="19"/>
  <c r="E193" i="19"/>
  <c r="L192" i="19"/>
  <c r="K192" i="19"/>
  <c r="J192" i="19"/>
  <c r="I192" i="19"/>
  <c r="H192" i="19"/>
  <c r="G192" i="19"/>
  <c r="F192" i="19"/>
  <c r="E192" i="19"/>
  <c r="L190" i="19"/>
  <c r="K190" i="19"/>
  <c r="J190" i="19"/>
  <c r="I190" i="19"/>
  <c r="H190" i="19"/>
  <c r="G190" i="19"/>
  <c r="F190" i="19"/>
  <c r="E190" i="19"/>
  <c r="L189" i="19"/>
  <c r="K189" i="19"/>
  <c r="J189" i="19"/>
  <c r="I189" i="19"/>
  <c r="H189" i="19"/>
  <c r="G189" i="19"/>
  <c r="F189" i="19"/>
  <c r="E189" i="19"/>
  <c r="L188" i="19"/>
  <c r="K188" i="19"/>
  <c r="J188" i="19"/>
  <c r="I188" i="19"/>
  <c r="H188" i="19"/>
  <c r="G188" i="19"/>
  <c r="F188" i="19"/>
  <c r="E188" i="19"/>
  <c r="L186" i="19"/>
  <c r="K186" i="19"/>
  <c r="J186" i="19"/>
  <c r="I186" i="19"/>
  <c r="H186" i="19"/>
  <c r="G186" i="19"/>
  <c r="F186" i="19"/>
  <c r="E186" i="19"/>
  <c r="L185" i="19"/>
  <c r="K185" i="19"/>
  <c r="J185" i="19"/>
  <c r="I185" i="19"/>
  <c r="H185" i="19"/>
  <c r="G185" i="19"/>
  <c r="F185" i="19"/>
  <c r="E185" i="19"/>
  <c r="L184" i="19"/>
  <c r="K184" i="19"/>
  <c r="J184" i="19"/>
  <c r="I184" i="19"/>
  <c r="H184" i="19"/>
  <c r="G184" i="19"/>
  <c r="F184" i="19"/>
  <c r="E184" i="19"/>
  <c r="N250" i="19" l="1"/>
  <c r="N248" i="19"/>
  <c r="O246" i="19"/>
  <c r="N245" i="19"/>
  <c r="N240" i="19"/>
  <c r="N237" i="19"/>
  <c r="O236" i="19"/>
  <c r="N229" i="19"/>
  <c r="N226" i="19"/>
  <c r="O224" i="19"/>
  <c r="N220" i="19"/>
  <c r="N218" i="19"/>
  <c r="N216" i="19"/>
  <c r="O214" i="19"/>
  <c r="Q210" i="19"/>
  <c r="O208" i="19"/>
  <c r="O206" i="19"/>
  <c r="O205" i="19"/>
  <c r="O204" i="19"/>
  <c r="O202" i="19"/>
  <c r="N201" i="19"/>
  <c r="Q200" i="19"/>
  <c r="N197" i="19"/>
  <c r="N193" i="19"/>
  <c r="N188" i="19"/>
  <c r="N186" i="19"/>
  <c r="Q173" i="19"/>
  <c r="O173" i="19"/>
  <c r="N173" i="19"/>
  <c r="Q172" i="19"/>
  <c r="O172" i="19"/>
  <c r="N172" i="19"/>
  <c r="Q171" i="19"/>
  <c r="O171" i="19"/>
  <c r="N171" i="19"/>
  <c r="Q169" i="19"/>
  <c r="O169" i="19"/>
  <c r="N169" i="19"/>
  <c r="Q168" i="19"/>
  <c r="O168" i="19"/>
  <c r="N168" i="19"/>
  <c r="Q167" i="19"/>
  <c r="O167" i="19"/>
  <c r="N167" i="19"/>
  <c r="Q165" i="19"/>
  <c r="O165" i="19"/>
  <c r="N165" i="19"/>
  <c r="Q164" i="19"/>
  <c r="O164" i="19"/>
  <c r="N164" i="19"/>
  <c r="Q163" i="19"/>
  <c r="O163" i="19"/>
  <c r="N163" i="19"/>
  <c r="Q161" i="19"/>
  <c r="O161" i="19"/>
  <c r="N161" i="19"/>
  <c r="Q160" i="19"/>
  <c r="O160" i="19"/>
  <c r="N160" i="19"/>
  <c r="Q159" i="19"/>
  <c r="O159" i="19"/>
  <c r="N159" i="19"/>
  <c r="Q157" i="19"/>
  <c r="O157" i="19"/>
  <c r="N157" i="19"/>
  <c r="Q156" i="19"/>
  <c r="O156" i="19"/>
  <c r="N156" i="19"/>
  <c r="Q155" i="19"/>
  <c r="O155" i="19"/>
  <c r="N155" i="19"/>
  <c r="Q153" i="19"/>
  <c r="O153" i="19"/>
  <c r="N153" i="19"/>
  <c r="Q152" i="19"/>
  <c r="O152" i="19"/>
  <c r="N152" i="19"/>
  <c r="Q151" i="19"/>
  <c r="O151" i="19"/>
  <c r="N151" i="19"/>
  <c r="Q149" i="19"/>
  <c r="O149" i="19"/>
  <c r="N149" i="19"/>
  <c r="Q148" i="19"/>
  <c r="O148" i="19"/>
  <c r="N148" i="19"/>
  <c r="Q147" i="19"/>
  <c r="O147" i="19"/>
  <c r="N147" i="19"/>
  <c r="Q145" i="19"/>
  <c r="O145" i="19"/>
  <c r="N145" i="19"/>
  <c r="Q144" i="19"/>
  <c r="O144" i="19"/>
  <c r="N144" i="19"/>
  <c r="Q143" i="19"/>
  <c r="O143" i="19"/>
  <c r="N143" i="19"/>
  <c r="Q141" i="19"/>
  <c r="O141" i="19"/>
  <c r="N141" i="19"/>
  <c r="Q140" i="19"/>
  <c r="O140" i="19"/>
  <c r="N140" i="19"/>
  <c r="Q139" i="19"/>
  <c r="O139" i="19"/>
  <c r="N139" i="19"/>
  <c r="Q137" i="19"/>
  <c r="O137" i="19"/>
  <c r="N137" i="19"/>
  <c r="Q136" i="19"/>
  <c r="O136" i="19"/>
  <c r="N136" i="19"/>
  <c r="Q135" i="19"/>
  <c r="O135" i="19"/>
  <c r="N135" i="19"/>
  <c r="Q133" i="19"/>
  <c r="O133" i="19"/>
  <c r="N133" i="19"/>
  <c r="Q132" i="19"/>
  <c r="O132" i="19"/>
  <c r="N132" i="19"/>
  <c r="Q131" i="19"/>
  <c r="O131" i="19"/>
  <c r="N131" i="19"/>
  <c r="Q129" i="19"/>
  <c r="O129" i="19"/>
  <c r="N129" i="19"/>
  <c r="Q128" i="19"/>
  <c r="O128" i="19"/>
  <c r="N128" i="19"/>
  <c r="Q127" i="19"/>
  <c r="O127" i="19"/>
  <c r="N127" i="19"/>
  <c r="Q125" i="19"/>
  <c r="O125" i="19"/>
  <c r="N125" i="19"/>
  <c r="Q124" i="19"/>
  <c r="O124" i="19"/>
  <c r="N124" i="19"/>
  <c r="Q123" i="19"/>
  <c r="O123" i="19"/>
  <c r="N123" i="19"/>
  <c r="Q121" i="19"/>
  <c r="O121" i="19"/>
  <c r="N121" i="19"/>
  <c r="Q120" i="19"/>
  <c r="O120" i="19"/>
  <c r="N120" i="19"/>
  <c r="Q119" i="19"/>
  <c r="O119" i="19"/>
  <c r="N119" i="19"/>
  <c r="Q117" i="19"/>
  <c r="O117" i="19"/>
  <c r="N117" i="19"/>
  <c r="Q116" i="19"/>
  <c r="O116" i="19"/>
  <c r="N116" i="19"/>
  <c r="Q115" i="19"/>
  <c r="O115" i="19"/>
  <c r="N115" i="19"/>
  <c r="Q113" i="19"/>
  <c r="O113" i="19"/>
  <c r="N113" i="19"/>
  <c r="Q112" i="19"/>
  <c r="O112" i="19"/>
  <c r="N112" i="19"/>
  <c r="Q111" i="19"/>
  <c r="O111" i="19"/>
  <c r="N111" i="19"/>
  <c r="Q109" i="19"/>
  <c r="O109" i="19"/>
  <c r="N109" i="19"/>
  <c r="Q108" i="19"/>
  <c r="O108" i="19"/>
  <c r="N108" i="19"/>
  <c r="Q107" i="19"/>
  <c r="O107" i="19"/>
  <c r="N107" i="19"/>
  <c r="Q105" i="19"/>
  <c r="O105" i="19"/>
  <c r="N105" i="19"/>
  <c r="Q104" i="19"/>
  <c r="O104" i="19"/>
  <c r="N104" i="19"/>
  <c r="Q103" i="19"/>
  <c r="O103" i="19"/>
  <c r="N103" i="19"/>
  <c r="Q101" i="19"/>
  <c r="O101" i="19"/>
  <c r="N101" i="19"/>
  <c r="Q100" i="19"/>
  <c r="O100" i="19"/>
  <c r="N100" i="19"/>
  <c r="Q99" i="19"/>
  <c r="O99" i="19"/>
  <c r="N99" i="19"/>
  <c r="Q88" i="19"/>
  <c r="O88" i="19"/>
  <c r="N88" i="19"/>
  <c r="Q87" i="19"/>
  <c r="O87" i="19"/>
  <c r="N87" i="19"/>
  <c r="Q86" i="19"/>
  <c r="O86" i="19"/>
  <c r="N86" i="19"/>
  <c r="Q84" i="19"/>
  <c r="O84" i="19"/>
  <c r="N84" i="19"/>
  <c r="Q83" i="19"/>
  <c r="O83" i="19"/>
  <c r="N83" i="19"/>
  <c r="Q82" i="19"/>
  <c r="O82" i="19"/>
  <c r="N82" i="19"/>
  <c r="Q80" i="19"/>
  <c r="O80" i="19"/>
  <c r="N80" i="19"/>
  <c r="Q79" i="19"/>
  <c r="O79" i="19"/>
  <c r="N79" i="19"/>
  <c r="Q78" i="19"/>
  <c r="O78" i="19"/>
  <c r="N78" i="19"/>
  <c r="Q76" i="19"/>
  <c r="O76" i="19"/>
  <c r="N76" i="19"/>
  <c r="Q75" i="19"/>
  <c r="O75" i="19"/>
  <c r="N75" i="19"/>
  <c r="Q74" i="19"/>
  <c r="O74" i="19"/>
  <c r="N74" i="19"/>
  <c r="Q72" i="19"/>
  <c r="O72" i="19"/>
  <c r="N72" i="19"/>
  <c r="Q71" i="19"/>
  <c r="O71" i="19"/>
  <c r="N71" i="19"/>
  <c r="Q70" i="19"/>
  <c r="O70" i="19"/>
  <c r="N70" i="19"/>
  <c r="Q68" i="19"/>
  <c r="O68" i="19"/>
  <c r="N68" i="19"/>
  <c r="Q67" i="19"/>
  <c r="O67" i="19"/>
  <c r="N67" i="19"/>
  <c r="Q66" i="19"/>
  <c r="O66" i="19"/>
  <c r="N66" i="19"/>
  <c r="Q64" i="19"/>
  <c r="O64" i="19"/>
  <c r="N64" i="19"/>
  <c r="Q63" i="19"/>
  <c r="O63" i="19"/>
  <c r="N63" i="19"/>
  <c r="Q62" i="19"/>
  <c r="O62" i="19"/>
  <c r="N62" i="19"/>
  <c r="Q60" i="19"/>
  <c r="O60" i="19"/>
  <c r="N60" i="19"/>
  <c r="Q59" i="19"/>
  <c r="O59" i="19"/>
  <c r="N59" i="19"/>
  <c r="Q58" i="19"/>
  <c r="O58" i="19"/>
  <c r="N58" i="19"/>
  <c r="Q56" i="19"/>
  <c r="O56" i="19"/>
  <c r="N56" i="19"/>
  <c r="Q55" i="19"/>
  <c r="O55" i="19"/>
  <c r="N55" i="19"/>
  <c r="Q54" i="19"/>
  <c r="O54" i="19"/>
  <c r="N54" i="19"/>
  <c r="Q52" i="19"/>
  <c r="O52" i="19"/>
  <c r="N52" i="19"/>
  <c r="Q51" i="19"/>
  <c r="O51" i="19"/>
  <c r="N51" i="19"/>
  <c r="Q50" i="19"/>
  <c r="O50" i="19"/>
  <c r="N50" i="19"/>
  <c r="Q48" i="19"/>
  <c r="O48" i="19"/>
  <c r="N48" i="19"/>
  <c r="Q47" i="19"/>
  <c r="O47" i="19"/>
  <c r="N47" i="19"/>
  <c r="Q46" i="19"/>
  <c r="O46" i="19"/>
  <c r="N46" i="19"/>
  <c r="Q44" i="19"/>
  <c r="O44" i="19"/>
  <c r="N44" i="19"/>
  <c r="Q43" i="19"/>
  <c r="O43" i="19"/>
  <c r="N43" i="19"/>
  <c r="Q42" i="19"/>
  <c r="O42" i="19"/>
  <c r="N42" i="19"/>
  <c r="Q40" i="19"/>
  <c r="O40" i="19"/>
  <c r="N40" i="19"/>
  <c r="Q39" i="19"/>
  <c r="O39" i="19"/>
  <c r="N39" i="19"/>
  <c r="Q38" i="19"/>
  <c r="O38" i="19"/>
  <c r="N38" i="19"/>
  <c r="Q36" i="19"/>
  <c r="O36" i="19"/>
  <c r="N36" i="19"/>
  <c r="Q35" i="19"/>
  <c r="O35" i="19"/>
  <c r="N35" i="19"/>
  <c r="Q34" i="19"/>
  <c r="O34" i="19"/>
  <c r="N34" i="19"/>
  <c r="Q32" i="19"/>
  <c r="O32" i="19"/>
  <c r="N32" i="19"/>
  <c r="Q31" i="19"/>
  <c r="O31" i="19"/>
  <c r="N31" i="19"/>
  <c r="Q30" i="19"/>
  <c r="O30" i="19"/>
  <c r="N30" i="19"/>
  <c r="Q28" i="19"/>
  <c r="O28" i="19"/>
  <c r="N28" i="19"/>
  <c r="Q27" i="19"/>
  <c r="O27" i="19"/>
  <c r="N27" i="19"/>
  <c r="Q26" i="19"/>
  <c r="O26" i="19"/>
  <c r="N26" i="19"/>
  <c r="Q24" i="19"/>
  <c r="O24" i="19"/>
  <c r="N24" i="19"/>
  <c r="Q23" i="19"/>
  <c r="O23" i="19"/>
  <c r="N23" i="19"/>
  <c r="Q22" i="19"/>
  <c r="O22" i="19"/>
  <c r="N22" i="19"/>
  <c r="Q20" i="19"/>
  <c r="O20" i="19"/>
  <c r="N20" i="19"/>
  <c r="Q19" i="19"/>
  <c r="O19" i="19"/>
  <c r="N19" i="19"/>
  <c r="Q18" i="19"/>
  <c r="O18" i="19"/>
  <c r="N18" i="19"/>
  <c r="N198" i="19" l="1"/>
  <c r="O200" i="19"/>
  <c r="O192" i="19"/>
  <c r="N208" i="19"/>
  <c r="O212" i="19"/>
  <c r="O213" i="19"/>
  <c r="Q230" i="19"/>
  <c r="Q234" i="19"/>
  <c r="Q189" i="19"/>
  <c r="O221" i="19"/>
  <c r="O222" i="19"/>
  <c r="Q232" i="19"/>
  <c r="N184" i="19"/>
  <c r="N225" i="19"/>
  <c r="N230" i="19"/>
  <c r="O232" i="19"/>
  <c r="O234" i="19"/>
  <c r="N241" i="19"/>
  <c r="O242" i="19"/>
  <c r="O245" i="19"/>
  <c r="Q233" i="19"/>
  <c r="O184" i="19"/>
  <c r="O185" i="19"/>
  <c r="O186" i="19"/>
  <c r="N192" i="19"/>
  <c r="N194" i="19"/>
  <c r="N252" i="19"/>
  <c r="O253" i="19"/>
  <c r="O254" i="19"/>
  <c r="Q188" i="19"/>
  <c r="Q190" i="19"/>
  <c r="Q192" i="19"/>
  <c r="N204" i="19"/>
  <c r="N205" i="19"/>
  <c r="O225" i="19"/>
  <c r="O226" i="19"/>
  <c r="O228" i="19"/>
  <c r="O229" i="19"/>
  <c r="Q193" i="19"/>
  <c r="Q209" i="19"/>
  <c r="Q212" i="19"/>
  <c r="Q213" i="19"/>
  <c r="Q221" i="19"/>
  <c r="Q229" i="19"/>
  <c r="N234" i="19"/>
  <c r="Q236" i="19"/>
  <c r="Q238" i="19"/>
  <c r="Q242" i="19"/>
  <c r="Q244" i="19"/>
  <c r="Q245" i="19"/>
  <c r="Q186" i="19"/>
  <c r="O189" i="19"/>
  <c r="Q196" i="19"/>
  <c r="Q208" i="19"/>
  <c r="Q214" i="19"/>
  <c r="Q217" i="19"/>
  <c r="O233" i="19"/>
  <c r="Q241" i="19"/>
  <c r="N190" i="19"/>
  <c r="N209" i="19"/>
  <c r="O210" i="19"/>
  <c r="N213" i="19"/>
  <c r="Q222" i="19"/>
  <c r="Q224" i="19"/>
  <c r="N236" i="19"/>
  <c r="O237" i="19"/>
  <c r="O238" i="19"/>
  <c r="O240" i="19"/>
  <c r="Q246" i="19"/>
  <c r="Q249" i="19"/>
  <c r="Q253" i="19"/>
  <c r="Q254" i="19"/>
  <c r="Q198" i="19"/>
  <c r="Q201" i="19"/>
  <c r="Q202" i="19"/>
  <c r="Q220" i="19"/>
  <c r="Q225" i="19"/>
  <c r="Q240" i="19"/>
  <c r="O244" i="19"/>
  <c r="Q252" i="19"/>
  <c r="O193" i="19"/>
  <c r="O194" i="19"/>
  <c r="O196" i="19"/>
  <c r="O197" i="19"/>
  <c r="N214" i="19"/>
  <c r="O216" i="19"/>
  <c r="O217" i="19"/>
  <c r="O218" i="19"/>
  <c r="N224" i="19"/>
  <c r="N246" i="19"/>
  <c r="O248" i="19"/>
  <c r="O249" i="19"/>
  <c r="O250" i="19"/>
  <c r="Q185" i="19"/>
  <c r="Q197" i="19"/>
  <c r="N202" i="19"/>
  <c r="Q204" i="19"/>
  <c r="Q206" i="19"/>
  <c r="Q218" i="19"/>
  <c r="Q228" i="19"/>
  <c r="Q250" i="19"/>
  <c r="O190" i="19"/>
  <c r="Q184" i="19"/>
  <c r="O188" i="19"/>
  <c r="O198" i="19"/>
  <c r="Q205" i="19"/>
  <c r="O209" i="19"/>
  <c r="Q216" i="19"/>
  <c r="Q226" i="19"/>
  <c r="O230" i="19"/>
  <c r="Q248" i="19"/>
  <c r="N185" i="19"/>
  <c r="N196" i="19"/>
  <c r="N206" i="19"/>
  <c r="N217" i="19"/>
  <c r="N228" i="19"/>
  <c r="N238" i="19"/>
  <c r="N249" i="19"/>
  <c r="O201" i="19"/>
  <c r="Q194" i="19"/>
  <c r="O241" i="19"/>
  <c r="N189" i="19"/>
  <c r="N200" i="19"/>
  <c r="N210" i="19"/>
  <c r="N221" i="19"/>
  <c r="N232" i="19"/>
  <c r="N242" i="19"/>
  <c r="N253" i="19"/>
  <c r="O220" i="19"/>
  <c r="Q237" i="19"/>
  <c r="O252" i="19"/>
  <c r="N212" i="19"/>
  <c r="N222" i="19"/>
  <c r="N233" i="19"/>
  <c r="N244" i="19"/>
  <c r="N254" i="19"/>
  <c r="Q41" i="18" l="1"/>
  <c r="O41" i="18"/>
  <c r="N41" i="18"/>
  <c r="Q40" i="18"/>
  <c r="O40" i="18"/>
  <c r="N40" i="18"/>
  <c r="Q30" i="18"/>
  <c r="O30" i="18"/>
  <c r="N30" i="18"/>
  <c r="Q20" i="18"/>
  <c r="O20" i="18"/>
  <c r="N20" i="18"/>
  <c r="Q19" i="18"/>
  <c r="O19" i="18"/>
  <c r="N19" i="18"/>
  <c r="Q48" i="13"/>
  <c r="O48" i="13"/>
  <c r="N48" i="13"/>
  <c r="Q47" i="13"/>
  <c r="O47" i="13"/>
  <c r="N47" i="13"/>
  <c r="Q45" i="13"/>
  <c r="O45" i="13"/>
  <c r="N45" i="13"/>
  <c r="Q44" i="13"/>
  <c r="O44" i="13"/>
  <c r="N44" i="13"/>
  <c r="Q42" i="13"/>
  <c r="O42" i="13"/>
  <c r="N42" i="13"/>
  <c r="Q41" i="13"/>
  <c r="O41" i="13"/>
  <c r="N41" i="13"/>
  <c r="Q39" i="13"/>
  <c r="O39" i="13"/>
  <c r="N39" i="13"/>
  <c r="Q38" i="13"/>
  <c r="O38" i="13"/>
  <c r="N38" i="13"/>
  <c r="Q36" i="13"/>
  <c r="Q35" i="13"/>
  <c r="Q32" i="13"/>
  <c r="O32" i="13"/>
  <c r="N32" i="13"/>
  <c r="Q31" i="13"/>
  <c r="O31" i="13"/>
  <c r="N31" i="13"/>
  <c r="Q30" i="13"/>
  <c r="O30" i="13"/>
  <c r="N30" i="13"/>
  <c r="Q46" i="14"/>
  <c r="O46" i="14"/>
  <c r="N46" i="14"/>
  <c r="Q45" i="14"/>
  <c r="O45" i="14"/>
  <c r="N45" i="14"/>
  <c r="Q44" i="14"/>
  <c r="O44" i="14"/>
  <c r="N44" i="14"/>
  <c r="Q43" i="14"/>
  <c r="O43" i="14"/>
  <c r="N43" i="14"/>
  <c r="Q41" i="14"/>
  <c r="O41" i="14"/>
  <c r="N41" i="14"/>
  <c r="Q40" i="14"/>
  <c r="O40" i="14"/>
  <c r="N40" i="14"/>
  <c r="Q39" i="14"/>
  <c r="O39" i="14"/>
  <c r="N39" i="14"/>
  <c r="Q38" i="14"/>
  <c r="Q37" i="14"/>
  <c r="O37" i="14"/>
  <c r="N37" i="14"/>
  <c r="Q35" i="14"/>
  <c r="O35" i="14"/>
  <c r="N35" i="14"/>
  <c r="Q34" i="14"/>
  <c r="O34" i="14"/>
  <c r="N34" i="14"/>
  <c r="Q33" i="14"/>
  <c r="O33" i="14"/>
  <c r="N33" i="14"/>
  <c r="Q32" i="14"/>
  <c r="O32" i="14"/>
  <c r="N32" i="14"/>
  <c r="Q30" i="14"/>
  <c r="O30" i="14"/>
  <c r="N30" i="14"/>
  <c r="Q29" i="14"/>
  <c r="O29" i="14"/>
  <c r="N29" i="14"/>
  <c r="N19" i="14"/>
  <c r="N18" i="14"/>
  <c r="Q38" i="20"/>
  <c r="O38" i="20"/>
  <c r="N38" i="20"/>
  <c r="Q37" i="20"/>
  <c r="O37" i="20"/>
  <c r="N37" i="20"/>
  <c r="Q34" i="20"/>
  <c r="O34" i="20"/>
  <c r="N34" i="20"/>
  <c r="Q33" i="20"/>
  <c r="O33" i="20"/>
  <c r="N33" i="20"/>
  <c r="Q32" i="20"/>
  <c r="O32" i="20"/>
  <c r="N32" i="20"/>
  <c r="Q31" i="20"/>
  <c r="O31" i="20"/>
  <c r="N31" i="20"/>
  <c r="Q30" i="20"/>
  <c r="O30" i="20"/>
  <c r="N30" i="20"/>
  <c r="Q28" i="20"/>
  <c r="O28" i="20"/>
  <c r="N28" i="20"/>
  <c r="Q27" i="20"/>
  <c r="O27" i="20"/>
  <c r="N27" i="20"/>
  <c r="Q26" i="20"/>
  <c r="O26" i="20"/>
  <c r="N26" i="20"/>
  <c r="Q25" i="20"/>
  <c r="O25" i="20"/>
  <c r="N25" i="20"/>
  <c r="Q24" i="20"/>
  <c r="O24" i="20"/>
  <c r="N24" i="20"/>
  <c r="Q23" i="20"/>
  <c r="O23" i="20"/>
  <c r="N23" i="20"/>
  <c r="Q21" i="20"/>
  <c r="O21" i="20"/>
  <c r="N21" i="20"/>
  <c r="Q20" i="20"/>
  <c r="O20" i="20"/>
  <c r="N20" i="20"/>
  <c r="Q30" i="7"/>
  <c r="O30" i="7"/>
  <c r="N30" i="7"/>
  <c r="Q29" i="7"/>
  <c r="O29" i="7"/>
  <c r="N29" i="7"/>
  <c r="Q27" i="7"/>
  <c r="O27" i="7"/>
  <c r="N27" i="7"/>
  <c r="Q26" i="7"/>
  <c r="O26" i="7"/>
  <c r="N26" i="7"/>
  <c r="Q18" i="7"/>
  <c r="O18" i="7"/>
  <c r="N18" i="7"/>
  <c r="Q47" i="21"/>
  <c r="O47" i="21"/>
  <c r="N47" i="21"/>
  <c r="Q45" i="21"/>
  <c r="O45" i="21"/>
  <c r="N45" i="21"/>
  <c r="Q44" i="21"/>
  <c r="O44" i="21"/>
  <c r="N44" i="21"/>
  <c r="Q42" i="21"/>
  <c r="O42" i="21"/>
  <c r="N42" i="21"/>
  <c r="Q41" i="21"/>
  <c r="O41" i="21"/>
  <c r="N41" i="21"/>
  <c r="Q32" i="21"/>
  <c r="O32" i="21"/>
  <c r="N32" i="21"/>
  <c r="Q31" i="21"/>
  <c r="O31" i="21"/>
  <c r="N31" i="21"/>
  <c r="Q30" i="21"/>
  <c r="O30" i="21"/>
  <c r="N30" i="21"/>
  <c r="Q29" i="21"/>
  <c r="O29" i="21"/>
  <c r="N29" i="21"/>
  <c r="Q28" i="21"/>
  <c r="O28" i="21"/>
  <c r="N28" i="21"/>
  <c r="Q27" i="21"/>
  <c r="O27" i="21"/>
  <c r="N27" i="21"/>
  <c r="Q26" i="21"/>
  <c r="O26" i="21"/>
  <c r="N26" i="21"/>
  <c r="Q25" i="21"/>
  <c r="O25" i="21"/>
  <c r="N25" i="21"/>
  <c r="Q24" i="21"/>
  <c r="O24" i="21"/>
  <c r="N24" i="21"/>
  <c r="Q23" i="21"/>
  <c r="O23" i="21"/>
  <c r="N23" i="21"/>
  <c r="Q22" i="21"/>
  <c r="O22" i="21"/>
  <c r="N22" i="21"/>
  <c r="Q21" i="21"/>
  <c r="O21" i="21"/>
  <c r="N21" i="21"/>
  <c r="Q20" i="21"/>
  <c r="O20" i="21"/>
  <c r="N20" i="21"/>
  <c r="Q19" i="21"/>
  <c r="O19" i="21"/>
  <c r="N19" i="21"/>
  <c r="Q18" i="21"/>
  <c r="O18" i="21"/>
  <c r="N18" i="21"/>
  <c r="N19" i="13"/>
  <c r="N18" i="13"/>
  <c r="O29" i="13" l="1"/>
  <c r="O34" i="13"/>
  <c r="Q29" i="13"/>
  <c r="Q34" i="13"/>
  <c r="S39" i="10"/>
  <c r="R39" i="10"/>
  <c r="P39" i="10"/>
  <c r="O39" i="10"/>
  <c r="S37" i="10"/>
  <c r="R37" i="10"/>
  <c r="P37" i="10"/>
  <c r="O37" i="10"/>
  <c r="S36" i="10"/>
  <c r="R36" i="10"/>
  <c r="P36" i="10"/>
  <c r="O36" i="10"/>
  <c r="S34" i="10"/>
  <c r="R34" i="10"/>
  <c r="P34" i="10"/>
  <c r="O34" i="10"/>
  <c r="S33" i="10"/>
  <c r="R33" i="10"/>
  <c r="P33" i="10"/>
  <c r="O33" i="10"/>
  <c r="S23" i="10"/>
  <c r="R23" i="10"/>
  <c r="P23" i="10"/>
  <c r="O23" i="10"/>
  <c r="S22" i="10"/>
  <c r="R22" i="10"/>
  <c r="P22" i="10"/>
  <c r="O22" i="10"/>
  <c r="S21" i="10"/>
  <c r="R21" i="10"/>
  <c r="P21" i="10"/>
  <c r="O21" i="10"/>
  <c r="S20" i="10"/>
  <c r="R20" i="10"/>
  <c r="P20" i="10"/>
  <c r="O20" i="10"/>
  <c r="S19" i="10"/>
  <c r="R19" i="10"/>
  <c r="P19" i="10"/>
  <c r="O19" i="10"/>
  <c r="S18" i="10"/>
  <c r="R18" i="10"/>
  <c r="P18" i="10"/>
  <c r="O18" i="10"/>
  <c r="S17" i="10"/>
  <c r="R17" i="10"/>
  <c r="P17" i="10"/>
  <c r="O17" i="10"/>
  <c r="S16" i="10"/>
  <c r="R16" i="10"/>
  <c r="P16" i="10"/>
  <c r="O16" i="10"/>
  <c r="S15" i="10"/>
  <c r="R15" i="10"/>
  <c r="P15" i="10"/>
  <c r="O15" i="10"/>
  <c r="S14" i="10"/>
  <c r="R14" i="10"/>
  <c r="P14" i="10"/>
  <c r="O14" i="10"/>
  <c r="S13" i="10"/>
  <c r="R13" i="10"/>
  <c r="P13" i="10"/>
  <c r="O13" i="10"/>
  <c r="S12" i="10"/>
  <c r="R12" i="10"/>
  <c r="P12" i="10"/>
  <c r="O12" i="10"/>
  <c r="E50" i="3" l="1"/>
  <c r="W50" i="3"/>
  <c r="L48" i="3"/>
  <c r="K48" i="3"/>
  <c r="J48" i="3"/>
  <c r="I48" i="3"/>
  <c r="H48" i="3"/>
  <c r="G48" i="3"/>
  <c r="F48" i="3"/>
  <c r="E48" i="3"/>
  <c r="L47" i="3"/>
  <c r="K47" i="3"/>
  <c r="J47" i="3"/>
  <c r="I47" i="3"/>
  <c r="H47" i="3"/>
  <c r="G47" i="3"/>
  <c r="F47" i="3"/>
  <c r="E47" i="3"/>
  <c r="G50" i="3" l="1"/>
  <c r="I50" i="3"/>
  <c r="Y50" i="3"/>
  <c r="J50" i="3"/>
  <c r="K50" i="3"/>
  <c r="L50" i="3"/>
  <c r="N50" i="3" s="1"/>
  <c r="F50" i="3"/>
  <c r="X50" i="3"/>
  <c r="H50" i="3"/>
  <c r="Z50" i="3"/>
  <c r="O50" i="3" l="1"/>
  <c r="AC50" i="3"/>
  <c r="AD50" i="3"/>
  <c r="AB50" i="3"/>
  <c r="R50" i="3" l="1"/>
  <c r="Q50" i="3"/>
  <c r="AD63" i="3"/>
  <c r="AC63" i="3"/>
  <c r="AB63" i="3"/>
  <c r="AD62" i="3"/>
  <c r="AC62" i="3"/>
  <c r="AB62" i="3"/>
  <c r="AD60" i="3"/>
  <c r="AC60" i="3"/>
  <c r="AB60" i="3"/>
  <c r="AD59" i="3"/>
  <c r="AC59" i="3"/>
  <c r="AB59" i="3"/>
  <c r="O63" i="3"/>
  <c r="O62" i="3"/>
  <c r="O60" i="3"/>
  <c r="O59" i="3"/>
  <c r="N63" i="3"/>
  <c r="N62" i="3"/>
  <c r="N60" i="3"/>
  <c r="N59" i="3"/>
  <c r="L56" i="3"/>
  <c r="K56" i="3"/>
  <c r="J56" i="3"/>
  <c r="I56" i="3"/>
  <c r="H56" i="3"/>
  <c r="G56" i="3"/>
  <c r="F56" i="3"/>
  <c r="E56" i="3"/>
  <c r="L55" i="3"/>
  <c r="K55" i="3"/>
  <c r="J55" i="3"/>
  <c r="I55" i="3"/>
  <c r="H55" i="3"/>
  <c r="G55" i="3"/>
  <c r="F55" i="3"/>
  <c r="E55" i="3"/>
  <c r="L27" i="3"/>
  <c r="K27" i="3"/>
  <c r="J27" i="3"/>
  <c r="I27" i="3"/>
  <c r="H27" i="3"/>
  <c r="G27" i="3"/>
  <c r="F27" i="3"/>
  <c r="E27" i="3"/>
  <c r="L26" i="3"/>
  <c r="K26" i="3"/>
  <c r="J26" i="3"/>
  <c r="I26" i="3"/>
  <c r="H26" i="3"/>
  <c r="G26" i="3"/>
  <c r="F26" i="3"/>
  <c r="E26" i="3"/>
  <c r="O36" i="3"/>
  <c r="N36" i="3"/>
  <c r="O34" i="3"/>
  <c r="N34" i="3"/>
  <c r="O33" i="3"/>
  <c r="N33" i="3"/>
  <c r="O31" i="3"/>
  <c r="N31" i="3"/>
  <c r="O30" i="3"/>
  <c r="N30" i="3"/>
  <c r="AD36" i="3"/>
  <c r="AC36" i="3"/>
  <c r="AB36" i="3"/>
  <c r="AD34" i="3"/>
  <c r="AC34" i="3"/>
  <c r="AB34" i="3"/>
  <c r="AD33" i="3"/>
  <c r="AC33" i="3"/>
  <c r="AB33" i="3"/>
  <c r="AD31" i="3"/>
  <c r="AC31" i="3"/>
  <c r="AB31" i="3"/>
  <c r="AD30" i="3"/>
  <c r="AC30" i="3"/>
  <c r="AB30" i="3"/>
  <c r="Z18" i="3"/>
  <c r="Z16" i="3"/>
  <c r="Z14" i="3"/>
  <c r="Z12" i="3"/>
  <c r="Z10" i="3"/>
  <c r="Z8" i="3"/>
  <c r="Y18" i="3"/>
  <c r="X18" i="3"/>
  <c r="W18" i="3"/>
  <c r="Y16" i="3"/>
  <c r="X16" i="3"/>
  <c r="W16" i="3"/>
  <c r="Y14" i="3"/>
  <c r="X14" i="3"/>
  <c r="W14" i="3"/>
  <c r="Y12" i="3"/>
  <c r="X12" i="3"/>
  <c r="W12" i="3"/>
  <c r="Y10" i="3"/>
  <c r="X10" i="3"/>
  <c r="W10" i="3"/>
  <c r="W11" i="3"/>
  <c r="X11" i="3"/>
  <c r="Y11" i="3"/>
  <c r="Z11" i="3"/>
  <c r="Y8" i="3"/>
  <c r="X8" i="3"/>
  <c r="W8" i="3"/>
  <c r="Z6" i="3"/>
  <c r="Y6" i="3"/>
  <c r="X6" i="3"/>
  <c r="W6" i="3"/>
  <c r="E13" i="3"/>
  <c r="E12" i="3"/>
  <c r="E17" i="3"/>
  <c r="E16" i="3"/>
  <c r="E11" i="3"/>
  <c r="E10" i="3"/>
  <c r="E9" i="3"/>
  <c r="E8" i="3"/>
  <c r="E19" i="3"/>
  <c r="E18" i="3"/>
  <c r="E15" i="3"/>
  <c r="E14" i="3"/>
  <c r="E6" i="3"/>
  <c r="E5" i="3"/>
  <c r="F13" i="3"/>
  <c r="F12" i="3"/>
  <c r="F17" i="3"/>
  <c r="F16" i="3"/>
  <c r="F11" i="3"/>
  <c r="F10" i="3"/>
  <c r="F9" i="3"/>
  <c r="F8" i="3"/>
  <c r="F19" i="3"/>
  <c r="F18" i="3"/>
  <c r="F15" i="3"/>
  <c r="F14" i="3"/>
  <c r="F6" i="3"/>
  <c r="F5" i="3"/>
  <c r="G13" i="3"/>
  <c r="G12" i="3"/>
  <c r="G17" i="3"/>
  <c r="G16" i="3"/>
  <c r="G11" i="3"/>
  <c r="G10" i="3"/>
  <c r="G9" i="3"/>
  <c r="G8" i="3"/>
  <c r="G19" i="3"/>
  <c r="G18" i="3"/>
  <c r="G15" i="3"/>
  <c r="G14" i="3"/>
  <c r="G6" i="3"/>
  <c r="G5" i="3"/>
  <c r="H13" i="3"/>
  <c r="H12" i="3"/>
  <c r="H17" i="3"/>
  <c r="H16" i="3"/>
  <c r="H11" i="3"/>
  <c r="H10" i="3"/>
  <c r="H9" i="3"/>
  <c r="H8" i="3"/>
  <c r="H19" i="3"/>
  <c r="H18" i="3"/>
  <c r="H15" i="3"/>
  <c r="H14" i="3"/>
  <c r="H6" i="3"/>
  <c r="H5" i="3"/>
  <c r="W13" i="3"/>
  <c r="W17" i="3"/>
  <c r="W9" i="3"/>
  <c r="W19" i="3"/>
  <c r="W15" i="3"/>
  <c r="W5" i="3"/>
  <c r="X13" i="3"/>
  <c r="X17" i="3"/>
  <c r="X9" i="3"/>
  <c r="X19" i="3"/>
  <c r="X15" i="3"/>
  <c r="X5" i="3"/>
  <c r="Y13" i="3"/>
  <c r="Y17" i="3"/>
  <c r="Y9" i="3"/>
  <c r="Y19" i="3"/>
  <c r="Y15" i="3"/>
  <c r="Y5" i="3"/>
  <c r="Z13" i="3"/>
  <c r="Z17" i="3"/>
  <c r="Z9" i="3"/>
  <c r="Z19" i="3"/>
  <c r="Z15" i="3"/>
  <c r="Z5" i="3"/>
  <c r="AB5" i="3" s="1"/>
  <c r="I13" i="3"/>
  <c r="I12" i="3"/>
  <c r="I17" i="3"/>
  <c r="I16" i="3"/>
  <c r="I11" i="3"/>
  <c r="I10" i="3"/>
  <c r="I9" i="3"/>
  <c r="I8" i="3"/>
  <c r="I19" i="3"/>
  <c r="I18" i="3"/>
  <c r="I15" i="3"/>
  <c r="I14" i="3"/>
  <c r="I6" i="3"/>
  <c r="I5" i="3"/>
  <c r="J13" i="3"/>
  <c r="J12" i="3"/>
  <c r="J17" i="3"/>
  <c r="J16" i="3"/>
  <c r="J11" i="3"/>
  <c r="J10" i="3"/>
  <c r="J9" i="3"/>
  <c r="J8" i="3"/>
  <c r="J19" i="3"/>
  <c r="J18" i="3"/>
  <c r="J15" i="3"/>
  <c r="J14" i="3"/>
  <c r="J6" i="3"/>
  <c r="J5" i="3"/>
  <c r="K13" i="3"/>
  <c r="K12" i="3"/>
  <c r="K17" i="3"/>
  <c r="K16" i="3"/>
  <c r="K11" i="3"/>
  <c r="K10" i="3"/>
  <c r="K9" i="3"/>
  <c r="K8" i="3"/>
  <c r="K19" i="3"/>
  <c r="K18" i="3"/>
  <c r="K15" i="3"/>
  <c r="K14" i="3"/>
  <c r="K6" i="3"/>
  <c r="K5" i="3"/>
  <c r="AC5" i="3" s="1"/>
  <c r="L13" i="3"/>
  <c r="O13" i="3" s="1"/>
  <c r="L12" i="3"/>
  <c r="L17" i="3"/>
  <c r="L16" i="3"/>
  <c r="L11" i="3"/>
  <c r="L10" i="3"/>
  <c r="L9" i="3"/>
  <c r="L8" i="3"/>
  <c r="L19" i="3"/>
  <c r="L18" i="3"/>
  <c r="L15" i="3"/>
  <c r="L14" i="3"/>
  <c r="L5" i="3"/>
  <c r="AD5" i="3" s="1"/>
  <c r="L6" i="3"/>
  <c r="R63" i="3" l="1"/>
  <c r="R60" i="3"/>
  <c r="Q59" i="3"/>
  <c r="R36" i="3"/>
  <c r="R59" i="3"/>
  <c r="Q63" i="3"/>
  <c r="R33" i="3"/>
  <c r="Q60" i="3"/>
  <c r="O11" i="3"/>
  <c r="R62" i="3"/>
  <c r="Q62" i="3"/>
  <c r="O14" i="3"/>
  <c r="O17" i="3"/>
  <c r="Q30" i="3"/>
  <c r="R34" i="3"/>
  <c r="O19" i="3"/>
  <c r="R30" i="3"/>
  <c r="O16" i="3"/>
  <c r="O15" i="3"/>
  <c r="Q36" i="3"/>
  <c r="Q34" i="3"/>
  <c r="Q33" i="3"/>
  <c r="Q31" i="3"/>
  <c r="R31" i="3"/>
  <c r="O18" i="3"/>
  <c r="O8" i="3"/>
  <c r="AB18" i="3"/>
  <c r="AB12" i="3"/>
  <c r="AB8" i="3"/>
  <c r="AB9" i="3"/>
  <c r="AB16" i="3"/>
  <c r="AB10" i="3"/>
  <c r="AB11" i="3"/>
  <c r="AB13" i="3"/>
  <c r="AB19" i="3"/>
  <c r="AB17" i="3"/>
  <c r="AC16" i="3"/>
  <c r="AC17" i="3"/>
  <c r="AC14" i="3"/>
  <c r="AC11" i="3"/>
  <c r="AC15" i="3"/>
  <c r="AC12" i="3"/>
  <c r="AC19" i="3"/>
  <c r="AC13" i="3"/>
  <c r="AC10" i="3"/>
  <c r="AC8" i="3"/>
  <c r="AC18" i="3"/>
  <c r="AC9" i="3"/>
  <c r="N9" i="3"/>
  <c r="N11" i="3"/>
  <c r="N10" i="3"/>
  <c r="N12" i="3"/>
  <c r="N8" i="3"/>
  <c r="O10" i="3"/>
  <c r="N13" i="3"/>
  <c r="N19" i="3"/>
  <c r="N17" i="3"/>
  <c r="N15" i="3"/>
  <c r="O9" i="3"/>
  <c r="N14" i="3"/>
  <c r="AD18" i="3"/>
  <c r="AD12" i="3"/>
  <c r="N16" i="3"/>
  <c r="N18" i="3"/>
  <c r="O12" i="3"/>
  <c r="AD11" i="3"/>
  <c r="AD14" i="3"/>
  <c r="AD16" i="3"/>
  <c r="AD19" i="3"/>
  <c r="AD13" i="3"/>
  <c r="AB15" i="3"/>
  <c r="AD15" i="3"/>
  <c r="AD10" i="3"/>
  <c r="AD8" i="3"/>
  <c r="AB14" i="3"/>
  <c r="AD17" i="3"/>
  <c r="AD9" i="3"/>
  <c r="R12" i="3" l="1"/>
  <c r="Q12" i="3"/>
  <c r="Q8" i="3"/>
  <c r="R8" i="3"/>
  <c r="R13" i="3"/>
  <c r="Q13" i="3"/>
  <c r="Q11" i="3"/>
  <c r="R11" i="3"/>
  <c r="R17" i="3"/>
  <c r="Q17" i="3"/>
  <c r="R18" i="3"/>
  <c r="Q18" i="3"/>
  <c r="Q10" i="3"/>
  <c r="R10" i="3"/>
  <c r="Q19" i="3"/>
  <c r="R19" i="3"/>
  <c r="Q9" i="3"/>
  <c r="R9" i="3"/>
  <c r="Q16" i="3"/>
  <c r="R16" i="3"/>
  <c r="Q14" i="3"/>
  <c r="R14" i="3"/>
  <c r="R15" i="3"/>
  <c r="Q15" i="3"/>
</calcChain>
</file>

<file path=xl/sharedStrings.xml><?xml version="1.0" encoding="utf-8"?>
<sst xmlns="http://schemas.openxmlformats.org/spreadsheetml/2006/main" count="1150" uniqueCount="324">
  <si>
    <t>Jahr</t>
  </si>
  <si>
    <t>Woche</t>
  </si>
  <si>
    <t>Schweine</t>
  </si>
  <si>
    <t>Kälber</t>
  </si>
  <si>
    <t>Kühe</t>
  </si>
  <si>
    <t>Preis QM T3</t>
  </si>
  <si>
    <t>Preis QM A3</t>
  </si>
  <si>
    <t>Anzahl</t>
  </si>
  <si>
    <t>Lämmer</t>
  </si>
  <si>
    <t>Muni/Ochse</t>
  </si>
  <si>
    <t>Rind</t>
  </si>
  <si>
    <t>Preis QM</t>
  </si>
  <si>
    <t>Preis Muni QM T3</t>
  </si>
  <si>
    <t>Anzahl Schafe</t>
  </si>
  <si>
    <t>Vergleich Woche</t>
  </si>
  <si>
    <t>Vergleich 4-Wochenmittel</t>
  </si>
  <si>
    <t>%-VJ-VW</t>
  </si>
  <si>
    <t>%-VJ-VP</t>
  </si>
  <si>
    <t>akt</t>
  </si>
  <si>
    <t>VP</t>
  </si>
  <si>
    <t>VJ-VP</t>
  </si>
  <si>
    <t>Betroffene Spalten wöchentlich anpassen!</t>
  </si>
  <si>
    <t>Preis</t>
  </si>
  <si>
    <t>Geflügel</t>
  </si>
  <si>
    <t>Brust frisch</t>
  </si>
  <si>
    <t>Brust gefroren</t>
  </si>
  <si>
    <t>Nierstücke/HQB</t>
  </si>
  <si>
    <t>Schaf</t>
  </si>
  <si>
    <t>Fleisch</t>
  </si>
  <si>
    <t>Inlandproduktion</t>
  </si>
  <si>
    <t>Importe in kg</t>
  </si>
  <si>
    <t>Schlachtkörper VK</t>
  </si>
  <si>
    <t>Aus Importe KZA reinkopieren</t>
  </si>
  <si>
    <t>Verarbeitung</t>
  </si>
  <si>
    <t>Konsum</t>
  </si>
  <si>
    <t>Schaleneier</t>
  </si>
  <si>
    <t>Eiprodukte</t>
  </si>
  <si>
    <t>getrocknet</t>
  </si>
  <si>
    <t>flüssig</t>
  </si>
  <si>
    <t>Importe Fleisch</t>
  </si>
  <si>
    <t>Importe Eier</t>
  </si>
  <si>
    <t>Kalb</t>
  </si>
  <si>
    <t>Schwein</t>
  </si>
  <si>
    <t>Lamm/Schaf</t>
  </si>
  <si>
    <t>Total</t>
  </si>
  <si>
    <t>Inlandanteil 2019 in %</t>
  </si>
  <si>
    <t>Industrie</t>
  </si>
  <si>
    <t>Menge (Fleisch und Eier)</t>
  </si>
  <si>
    <t>Quelle: Proviande</t>
  </si>
  <si>
    <t>Quelle: Aviforum</t>
  </si>
  <si>
    <t>Quelle: BLW, Fachbereich Marktanalysen</t>
  </si>
  <si>
    <t>4-Wochen-Entwicklung 2020</t>
  </si>
  <si>
    <t>in Stück</t>
  </si>
  <si>
    <t>%-Vorperiode</t>
  </si>
  <si>
    <t>Quelle: EZV (provisorische Werte)</t>
  </si>
  <si>
    <t>%-Vorwoche</t>
  </si>
  <si>
    <t>Grau Zahlen</t>
  </si>
  <si>
    <t>3x 241</t>
  </si>
  <si>
    <t>Diese vier Spalten werden jeweils ausgeblendet</t>
  </si>
  <si>
    <t>Grau Titel</t>
  </si>
  <si>
    <t>2x 201</t>
  </si>
  <si>
    <t>Leerzeilenhöhe: 8, Leerspaltenbreite: 0.8; ALLE Datenzellen haben einen Leerschlag rechts in der Formatierung, damit die Zahlen nicht zu sehr am Rand sind</t>
  </si>
  <si>
    <t>Wichtig: Farben und Schrift (FrutigerBQ-Light) sind genau definiert, Tabelle darf nicht breiter werden, in der Höhe ist man aber flexibel</t>
  </si>
  <si>
    <t>Thema</t>
  </si>
  <si>
    <t>Produkt(gruppe)</t>
  </si>
  <si>
    <t>Indikator/Einheit</t>
  </si>
  <si>
    <t xml:space="preserve">Quelle(n): </t>
  </si>
  <si>
    <t>in %</t>
  </si>
  <si>
    <t>Inlandanteil</t>
  </si>
  <si>
    <t>20XX</t>
  </si>
  <si>
    <t>Fleisch:</t>
  </si>
  <si>
    <t>Eier:</t>
  </si>
  <si>
    <t>Eier</t>
  </si>
  <si>
    <t>Import</t>
  </si>
  <si>
    <t>Monat</t>
  </si>
  <si>
    <t>Bereich</t>
  </si>
  <si>
    <t>%-Δ Monat</t>
  </si>
  <si>
    <t>Vormonat</t>
  </si>
  <si>
    <t>%-Δ Quartal</t>
  </si>
  <si>
    <t>3-Monats-Entwicklung 2020</t>
  </si>
  <si>
    <t>Vorjahr</t>
  </si>
  <si>
    <t>Vorquartal</t>
  </si>
  <si>
    <t>Produkt</t>
  </si>
  <si>
    <t>Quelle(n):</t>
  </si>
  <si>
    <t>*Anmerkungen bei Bedarf:</t>
  </si>
  <si>
    <t xml:space="preserve">  </t>
  </si>
  <si>
    <t>www.disclaimer.admin.ch</t>
  </si>
  <si>
    <t>Bio</t>
  </si>
  <si>
    <t>CHF/100 kg</t>
  </si>
  <si>
    <t>€/100 kg</t>
  </si>
  <si>
    <t>CHF/kg</t>
  </si>
  <si>
    <t>CHF/200 g</t>
  </si>
  <si>
    <t>CHF/250 g</t>
  </si>
  <si>
    <t>Export</t>
  </si>
  <si>
    <t>CHF/100kg</t>
  </si>
  <si>
    <t>US$/Bushel</t>
  </si>
  <si>
    <t>Dipartimento federale dell'economia,</t>
  </si>
  <si>
    <t>della formazione e della ricerca DEFR</t>
  </si>
  <si>
    <t>Ufficio federale dell'agricoltura UFAG</t>
  </si>
  <si>
    <t>Settore Analisi del mercato</t>
  </si>
  <si>
    <t>Anno</t>
  </si>
  <si>
    <t>Mese</t>
  </si>
  <si>
    <t>%-Δ trimestre</t>
  </si>
  <si>
    <t>Carne</t>
  </si>
  <si>
    <t>Produzione indigena</t>
  </si>
  <si>
    <t>Torelli</t>
  </si>
  <si>
    <t>Buoi</t>
  </si>
  <si>
    <t>Manzi</t>
  </si>
  <si>
    <t>Vacche</t>
  </si>
  <si>
    <t>Vitelli</t>
  </si>
  <si>
    <t>Suini</t>
  </si>
  <si>
    <t>Agnelli</t>
  </si>
  <si>
    <t>Fonti: Proviande; USC Agristat</t>
  </si>
  <si>
    <t>Pollame</t>
  </si>
  <si>
    <t>Petto fresco</t>
  </si>
  <si>
    <t>Petto surgelato</t>
  </si>
  <si>
    <t>Manzo</t>
  </si>
  <si>
    <t>Lombata/HQB</t>
  </si>
  <si>
    <t>Carcasse di vacche da trasformazione (VK)</t>
  </si>
  <si>
    <t>Ovini</t>
  </si>
  <si>
    <t>Fonte: AFD KIC (valori provvisori)</t>
  </si>
  <si>
    <t>Uova</t>
  </si>
  <si>
    <t>Uova in guscio</t>
  </si>
  <si>
    <t>Fonte: Aviforum</t>
  </si>
  <si>
    <t>Trasformazione</t>
  </si>
  <si>
    <t>Consumo</t>
  </si>
  <si>
    <t>Prodotti di uova</t>
  </si>
  <si>
    <t>essiccate</t>
  </si>
  <si>
    <t>liquide</t>
  </si>
  <si>
    <t>Commercio al dettaglio svizzero</t>
  </si>
  <si>
    <t>Pesce</t>
  </si>
  <si>
    <t>Cereali/prodotti da forno</t>
  </si>
  <si>
    <t>Latte</t>
  </si>
  <si>
    <t>Smercio*</t>
  </si>
  <si>
    <t>Cifra d'affari*</t>
  </si>
  <si>
    <t>Non bio</t>
  </si>
  <si>
    <t>Latte/latticini</t>
  </si>
  <si>
    <t>Frutta fresca</t>
  </si>
  <si>
    <t>Verdura fresca</t>
  </si>
  <si>
    <t>Patate fresche</t>
  </si>
  <si>
    <t>Patate conservate</t>
  </si>
  <si>
    <t>Caffè/tè/cacao</t>
  </si>
  <si>
    <t>Olio/grassi</t>
  </si>
  <si>
    <t>Zucchero</t>
  </si>
  <si>
    <t>Miele/creme spalmabili</t>
  </si>
  <si>
    <t>Riso</t>
  </si>
  <si>
    <t>Cioccolata</t>
  </si>
  <si>
    <t>Alimenti per prima infanzia</t>
  </si>
  <si>
    <t>Bevande analcoliche</t>
  </si>
  <si>
    <t>Alcolici</t>
  </si>
  <si>
    <t>Totale bio</t>
  </si>
  <si>
    <t>Totale non bio</t>
  </si>
  <si>
    <t>Totale derrate alimentari</t>
  </si>
  <si>
    <t>Fonti: Nielsen Svizzera, Panel consumatori/commercio al dettaglio come da def. UFAG; UFAG, Settore Analisi del mercato</t>
  </si>
  <si>
    <t>Cereali</t>
  </si>
  <si>
    <t>Prezzi franco mulino</t>
  </si>
  <si>
    <t>Frumento panificabile convenzionale</t>
  </si>
  <si>
    <t>Frumento Top</t>
  </si>
  <si>
    <t>Frumento I</t>
  </si>
  <si>
    <t>Fonte: UFAG, Settore Analisi del mercato</t>
  </si>
  <si>
    <t>Nota: i prezzi sono ponderati in base ai quantitativi e imposta sul valore aggiunto esclusa. L'anno del raccolto va da luglio a giugno dell'anno seguente</t>
  </si>
  <si>
    <t>Farina convenzionale</t>
  </si>
  <si>
    <t>Farina bianca, industria, sfusa</t>
  </si>
  <si>
    <t>Quotazioni borsistiche</t>
  </si>
  <si>
    <t>Internazionale</t>
  </si>
  <si>
    <t>Frumento MATIF Futures</t>
  </si>
  <si>
    <t>Frumento CBOT Futures</t>
  </si>
  <si>
    <t>Fonte: International Grains Council IGC</t>
  </si>
  <si>
    <t>Nota: le quotazioni mensili corrispondono alla media aritmetica delle rispettive chiusure giornaliere</t>
  </si>
  <si>
    <t>Latticini</t>
  </si>
  <si>
    <t>Latte crudo</t>
  </si>
  <si>
    <t>Produzione lattiera CH</t>
  </si>
  <si>
    <t>Prezzo latte CH</t>
  </si>
  <si>
    <t>Prezzo latte UE</t>
  </si>
  <si>
    <t>Burro</t>
  </si>
  <si>
    <t>Produzione totale</t>
  </si>
  <si>
    <t>Vendite totali</t>
  </si>
  <si>
    <t>Scorte prodotti congelati</t>
  </si>
  <si>
    <t>Commercio all'ingrosso burro industriale</t>
  </si>
  <si>
    <t>Commercio al dettaglio burro speciale</t>
  </si>
  <si>
    <t>Commercio al dettaglio burro da cucina</t>
  </si>
  <si>
    <t>Latte in polvere</t>
  </si>
  <si>
    <t>Produzione latte intero in polvere</t>
  </si>
  <si>
    <t>Scorte latte intero in polvere</t>
  </si>
  <si>
    <t>Produzione latte scremato in polvere</t>
  </si>
  <si>
    <t>Scorte latte scremato in polvere</t>
  </si>
  <si>
    <t>Export latte scremato in polvere</t>
  </si>
  <si>
    <t>Formaggio</t>
  </si>
  <si>
    <t>Frutta e verdura</t>
  </si>
  <si>
    <t>Scorte</t>
  </si>
  <si>
    <t>Mele</t>
  </si>
  <si>
    <t>Carote*</t>
  </si>
  <si>
    <t>Fonti: Swisscofel; CSO</t>
  </si>
  <si>
    <t>Offerta</t>
  </si>
  <si>
    <t>Prezzo all'importazione</t>
  </si>
  <si>
    <t>Calo delle scorte</t>
  </si>
  <si>
    <t>Prezzo all'ingrosso**</t>
  </si>
  <si>
    <t>Pomodori'</t>
  </si>
  <si>
    <t>Produzione</t>
  </si>
  <si>
    <t>Fonti: Swisscofel; COS; AFD; UFAG, Settore Analisi del mercato</t>
  </si>
  <si>
    <t>pomodori: pomodori a grappolo, carnosi e tondi</t>
  </si>
  <si>
    <t>Patate</t>
  </si>
  <si>
    <t>Patate da tavola</t>
  </si>
  <si>
    <t>Patate per la trasformazione</t>
  </si>
  <si>
    <t>Fonte: Swisspatat</t>
  </si>
  <si>
    <t>Prezzi all'importazione</t>
  </si>
  <si>
    <t>Semilavorati</t>
  </si>
  <si>
    <t>Patate fritte</t>
  </si>
  <si>
    <t>Patatine chips</t>
  </si>
  <si>
    <t>Conserve</t>
  </si>
  <si>
    <t>Fonti: AFD, UFAG/KIC</t>
  </si>
  <si>
    <t xml:space="preserve">Note : Les prix de la farine indiqués sont des prix nets pondérés en volume (hors TVA), franco meunerie, pour l'industrie de transformation après déduction des rabais, remises et autres avantages. </t>
  </si>
  <si>
    <t>Nota: *prezzi spuntati in fr./kg PM</t>
  </si>
  <si>
    <t>Anno pr.</t>
  </si>
  <si>
    <t>Anno prec.</t>
  </si>
  <si>
    <t>Trimestre pr.</t>
  </si>
  <si>
    <t>t</t>
  </si>
  <si>
    <t>1 000 t</t>
  </si>
  <si>
    <t>Prezzi* QM T3</t>
  </si>
  <si>
    <t>Prezzi* QM A3</t>
  </si>
  <si>
    <t>Prezzi* QM</t>
  </si>
  <si>
    <t>Euro/t</t>
  </si>
  <si>
    <t>mio. kg</t>
  </si>
  <si>
    <t>mio. pz.</t>
  </si>
  <si>
    <t>mio. l/kg</t>
  </si>
  <si>
    <t>t / 1 000 l</t>
  </si>
  <si>
    <t>mio. l</t>
  </si>
  <si>
    <t>mio. CHF</t>
  </si>
  <si>
    <t>CHF/pz.</t>
  </si>
  <si>
    <t>CHF / kg/l</t>
  </si>
  <si>
    <t>CHF/l</t>
  </si>
  <si>
    <t>Ulteriori informazioni sul mercato:</t>
  </si>
  <si>
    <t>Osservazione del mercato - Carne</t>
  </si>
  <si>
    <t>Cifre di mercato - Carne</t>
  </si>
  <si>
    <t>Osservazione del mercato - Uova</t>
  </si>
  <si>
    <t>Cifre di mercato - Uova</t>
  </si>
  <si>
    <t>Osservazione del mercato - Latte</t>
  </si>
  <si>
    <t>Prezzo alla produzione del latte</t>
  </si>
  <si>
    <t>Prezzo al consumo latticini</t>
  </si>
  <si>
    <t>Osservazione del mercato - Frutta e verdura</t>
  </si>
  <si>
    <t>Notifica dei prezzi frutta e verdura</t>
  </si>
  <si>
    <t>Osservazione del mercato - Patate</t>
  </si>
  <si>
    <t>Cifre di mercato - Patate</t>
  </si>
  <si>
    <t>Osservazione del mercato - Pane e cereali</t>
  </si>
  <si>
    <t>Cifre di mercato - Pane e cereali</t>
  </si>
  <si>
    <t>Osservazione del mercato - Semi oleosi</t>
  </si>
  <si>
    <t>Osservazione del mercato - Bio</t>
  </si>
  <si>
    <t>Osservazioni: *valore per unità venduta, unit value</t>
  </si>
  <si>
    <t>Valore di vendita*</t>
  </si>
  <si>
    <t>Mercati agricoli svizzeri in cifre</t>
  </si>
  <si>
    <t>Fonte: vedi sotto la relativa tabella</t>
  </si>
  <si>
    <t>Diritto di pubblicazione: elaborazione e pubblicazione consentite con la citazione della fonte.</t>
  </si>
  <si>
    <t>Per responsabilità, protezione dei dati, copyright e altro vedasi: www.disclaimer.admin.ch</t>
  </si>
  <si>
    <t>Evoluzione del mercato di offerta e vendita in diversi mercati parziali dell'agricoltura svizzera</t>
  </si>
  <si>
    <t>Osservazioni: *sono indicati i valori medi settimanali del rispettivo mese per consentire la comparazione dei valori mensili</t>
  </si>
  <si>
    <t>Catering</t>
  </si>
  <si>
    <t>Fastfood</t>
  </si>
  <si>
    <t>Ristorazione</t>
  </si>
  <si>
    <t>Alberghi</t>
  </si>
  <si>
    <t>Ristoranti</t>
  </si>
  <si>
    <t>Mense</t>
  </si>
  <si>
    <t>Caffetterie, tea-rooms</t>
  </si>
  <si>
    <t>Commercio alimentare specializzato</t>
  </si>
  <si>
    <t>Case di cura e ospedali</t>
  </si>
  <si>
    <t>**prezzi all'ingrosso applicati per merce indigena convenzionale, prodotti standard, franco commercio al dettaglio e ristorazione. Di conseguenza sono solo in parte comparabili con i prezzi all’importazione poiché questi comprendono anche merce biologica e specialità.</t>
  </si>
  <si>
    <t>Banane</t>
  </si>
  <si>
    <t>Mio. CHF</t>
  </si>
  <si>
    <t>05</t>
  </si>
  <si>
    <t>06</t>
  </si>
  <si>
    <t>17-19</t>
  </si>
  <si>
    <t>Ø</t>
  </si>
  <si>
    <t>Acquirenti e fornitori all'ingrosso</t>
  </si>
  <si>
    <t>Carne e salumi (freschi e congelati)</t>
  </si>
  <si>
    <t>Pesce (fresco e congelato)</t>
  </si>
  <si>
    <t>Latte e latticini</t>
  </si>
  <si>
    <t>Frutta, verdura e patate (fresche e congelati)</t>
  </si>
  <si>
    <t>Prodotti da forno</t>
  </si>
  <si>
    <t>Altri alimenti/bevande</t>
  </si>
  <si>
    <t>Fonti: Grossopanel AG, Stans; UFAG, Settore Analisi del mercato</t>
  </si>
  <si>
    <t>Osservazioni: Prodega/Growa, Transgourmet, Pistor, Saviva e CCALIGRO rappresentano il fulcro della valutazionee coprono circa l'80 per cento della totalità del settore acquirenti e fornitori all'ingrosso in Svizzera.</t>
  </si>
  <si>
    <t>Fonte: Grossopanel AG, Stans</t>
  </si>
  <si>
    <t>Percentuale degli acquisti all'estero rispetto agli acquisti totali</t>
  </si>
  <si>
    <t xml:space="preserve">Quote in % </t>
  </si>
  <si>
    <t>Dati trimestrali</t>
  </si>
  <si>
    <t>T2</t>
  </si>
  <si>
    <t>T1</t>
  </si>
  <si>
    <t xml:space="preserve">Frutta fresca </t>
  </si>
  <si>
    <t>Verdura/patate fresche</t>
  </si>
  <si>
    <t>Riso/zucchero/olio</t>
  </si>
  <si>
    <t>Δ % trimestre</t>
  </si>
  <si>
    <t>%-Δannée</t>
  </si>
  <si>
    <t>Trimestre</t>
  </si>
  <si>
    <t>Evoluzione 4 trimestri</t>
  </si>
  <si>
    <t>T3</t>
  </si>
  <si>
    <t>T4</t>
  </si>
  <si>
    <t>Vendite 
Δ % Anno prec.</t>
  </si>
  <si>
    <t>%-Δanno</t>
  </si>
  <si>
    <t>Fonte: Nielsen Svizzera, pannello dei consumatorisecondo def. UFAG; UFAG, Settore Analisi del mercato</t>
  </si>
  <si>
    <t>Mio. pz.</t>
  </si>
  <si>
    <t>2019..2020 (confronto trimestrale e annuale)</t>
  </si>
  <si>
    <t>2017..2020 (confronto trimestrale e annuale)</t>
  </si>
  <si>
    <t>T1-T4</t>
  </si>
  <si>
    <t>Evoluzione della cifra d’affari relativa del commercio alimentare online</t>
  </si>
  <si>
    <t>Rispetto al periodo</t>
  </si>
  <si>
    <t>dell'anno precedente in %</t>
  </si>
  <si>
    <t>Fonti: IPBurro; IPLatte in polvere; TSM; DGD (Swiss-Impex); LTO; UFAG, Settore Analisi del mercato</t>
  </si>
  <si>
    <t>Nota: in mancanza del trimestre attuale, il confronto tra periodi si basa sul trimestre precedente</t>
  </si>
  <si>
    <t>Latte intero in polvere standard 26%, latte scremato in polvere &lt; 1.5%; Burro/Latte in polvere: scorte di fine trimestre; formaggio (export/import): voce di tariffa doganale 0406, DGD</t>
  </si>
  <si>
    <t>3*</t>
  </si>
  <si>
    <t>Carote**</t>
  </si>
  <si>
    <t>Calo delle scorte*</t>
  </si>
  <si>
    <t>07</t>
  </si>
  <si>
    <t>08</t>
  </si>
  <si>
    <t>09</t>
  </si>
  <si>
    <t>10</t>
  </si>
  <si>
    <t>11</t>
  </si>
  <si>
    <t>12</t>
  </si>
  <si>
    <t>%-Δ 2019</t>
  </si>
  <si>
    <t>%-Δ 2020</t>
  </si>
  <si>
    <t xml:space="preserve">* Nessun dato in periodi di aumento della conservazione. ** Indagine sugli stock di carote al 15 dell'ultimo mese del trimestre.  </t>
  </si>
  <si>
    <t>* Per le mele comprese le quantità commercializzate in autunno e novembre. Nel caso delle carote, il ritiro dall'ammasso è stato calcolato per il periodo dal primo alla fine del trimestre indicato; nel secondo trimestre, con l'ipotesi che tutte le carote siano state ritirate dall'ammasso.</t>
  </si>
  <si>
    <t>Nota: * nessun rilevamento delle scorte nel terzo trimestre.</t>
  </si>
  <si>
    <t>Grafico informativo Spese per le derrate alimentari nel commercio al dettaglio svizzero</t>
  </si>
  <si>
    <r>
      <rPr>
        <b/>
        <sz val="11"/>
        <rFont val="FrutigerBQ-Light"/>
      </rPr>
      <t>Nota: le cifre relative alle importazioni si applicano alle importazioni, esclusi i piccoli quantitati-vi &lt;500 kg di equivalenti di patate. I prezzi all’importazione comprendono i proventi dei dazi. In caso di sdoganamenti troppo esigui non vengono presentate cifre.  
* Rilevamento delle scorte su due mesi, dal 31 ottobre al 31 dicembre. 
** pr</t>
    </r>
    <r>
      <rPr>
        <b/>
        <sz val="11"/>
        <color theme="1"/>
        <rFont val="FrutigerBQ-Light"/>
      </rPr>
      <t>ezzo all'ingrosso applicato per merce indigena convenzionale, senza patate novelle e specialità, franco commercio al dettaglio e ristorazione. Di conseguenza sono solo in parte comparabili con i prezzi all’importazione poiché questi comprendono anche merce biologica e specialità.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</si>
</sst>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0.0"/>
    <numFmt numFmtId="165" formatCode="#\ ##0"/>
    <numFmt numFmtId="166" formatCode="\+0.0%;\-0.0%;0.0%"/>
    <numFmt numFmtId="167" formatCode="###\ ###\ ##0"/>
    <numFmt numFmtId="168" formatCode="0\ "/>
    <numFmt numFmtId="169" formatCode="0.00\ "/>
    <numFmt numFmtId="170" formatCode="\+0.0\ %\ ;\-0.0\ %\ ;0.0\ %\ "/>
    <numFmt numFmtId="171" formatCode="#\ ##0\ "/>
    <numFmt numFmtId="172" formatCode="0.0\ "/>
    <numFmt numFmtId="173" formatCode="#\ ##0.00\ "/>
    <numFmt numFmtId="174" formatCode="0.0%"/>
    <numFmt numFmtId="175" formatCode="\+0.0;\-0.0;0.0\ "/>
    <numFmt numFmtId="176" formatCode="#\ ##0.0\ "/>
    <numFmt numFmtId="177" formatCode="\+\ ##0.0\ ;\ \-\ ##0.0\ ;\ 0.0\ "/>
    <numFmt numFmtId="178" formatCode="#\ ##0&quot;*&quot;"/>
    <numFmt numFmtId="179" formatCode="\+0\ %\ ;\-0\ %\ ;0\ %\ 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B0F0"/>
      <name val="Calibri"/>
      <family val="2"/>
      <scheme val="minor"/>
    </font>
    <font>
      <b/>
      <sz val="11"/>
      <color theme="1"/>
      <name val="FrutigerBQ-Light"/>
    </font>
    <font>
      <b/>
      <sz val="14"/>
      <color theme="1"/>
      <name val="FrutigerBQ-Light"/>
    </font>
    <font>
      <sz val="11"/>
      <color theme="1"/>
      <name val="FrutigerBQ-Light"/>
    </font>
    <font>
      <b/>
      <sz val="16"/>
      <color theme="1"/>
      <name val="FrutigerBQ-Light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FrutigerBQ-Light"/>
    </font>
    <font>
      <sz val="10"/>
      <name val="FrutigerBQ-Light"/>
    </font>
    <font>
      <b/>
      <sz val="10"/>
      <name val="FrutigerBQ-Light"/>
    </font>
    <font>
      <sz val="14"/>
      <color theme="1"/>
      <name val="FrutigerBQ-Light"/>
    </font>
    <font>
      <sz val="11"/>
      <name val="FrutigerBQ-Light"/>
    </font>
    <font>
      <u/>
      <sz val="11"/>
      <name val="FrutigerBQ-Light"/>
    </font>
    <font>
      <sz val="11"/>
      <color rgb="FFFF0000"/>
      <name val="FrutigerBQ-Light"/>
    </font>
    <font>
      <b/>
      <sz val="12"/>
      <color theme="1"/>
      <name val="FrutigerBQ-Light"/>
    </font>
    <font>
      <sz val="11"/>
      <color rgb="FFFF0000"/>
      <name val="Arial"/>
      <family val="2"/>
    </font>
    <font>
      <b/>
      <sz val="11"/>
      <color rgb="FFFF0000"/>
      <name val="FrutigerBQ-Light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3.5"/>
      <color theme="1"/>
      <name val="FrutigerBQ-Light"/>
    </font>
    <font>
      <b/>
      <sz val="10"/>
      <color theme="1"/>
      <name val="FrutigerBQ-Light"/>
    </font>
    <font>
      <u/>
      <sz val="11"/>
      <color theme="10"/>
      <name val="Calibri"/>
      <family val="2"/>
      <scheme val="minor"/>
    </font>
    <font>
      <b/>
      <u/>
      <sz val="12"/>
      <color theme="10"/>
      <name val="FrutigerBQ-Light"/>
    </font>
    <font>
      <sz val="11"/>
      <name val="Calibri"/>
      <family val="2"/>
      <scheme val="minor"/>
    </font>
    <font>
      <b/>
      <sz val="10.5"/>
      <color theme="1"/>
      <name val="FrutigerBQ-Light"/>
    </font>
    <font>
      <sz val="11"/>
      <color theme="0"/>
      <name val="FrutigerBQ-Light"/>
    </font>
    <font>
      <sz val="11"/>
      <color theme="0"/>
      <name val="Calibri"/>
      <family val="2"/>
      <scheme val="minor"/>
    </font>
    <font>
      <b/>
      <sz val="11"/>
      <name val="FrutigerBQ-Light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auto="1"/>
      </top>
      <bottom style="thin">
        <color auto="1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 style="thin">
        <color auto="1"/>
      </bottom>
      <diagonal/>
    </border>
    <border>
      <left/>
      <right style="thin">
        <color indexed="64"/>
      </right>
      <top style="dashed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9" fontId="17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9" fillId="0" borderId="0"/>
    <xf numFmtId="0" fontId="24" fillId="0" borderId="0"/>
    <xf numFmtId="0" fontId="25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88">
    <xf numFmtId="0" fontId="0" fillId="0" borderId="0" xfId="0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1" fontId="19" fillId="0" borderId="0" xfId="0" applyNumberFormat="1" applyFont="1"/>
    <xf numFmtId="0" fontId="19" fillId="0" borderId="0" xfId="0" applyFont="1"/>
    <xf numFmtId="2" fontId="19" fillId="0" borderId="0" xfId="0" applyNumberFormat="1" applyFont="1"/>
    <xf numFmtId="165" fontId="19" fillId="0" borderId="0" xfId="0" applyNumberFormat="1" applyFont="1"/>
    <xf numFmtId="0" fontId="18" fillId="0" borderId="5" xfId="0" applyFont="1" applyBorder="1"/>
    <xf numFmtId="0" fontId="18" fillId="0" borderId="6" xfId="0" applyFont="1" applyBorder="1"/>
    <xf numFmtId="0" fontId="16" fillId="2" borderId="2" xfId="0" applyFont="1" applyFill="1" applyBorder="1"/>
    <xf numFmtId="2" fontId="16" fillId="2" borderId="2" xfId="0" applyNumberFormat="1" applyFont="1" applyFill="1" applyBorder="1"/>
    <xf numFmtId="166" fontId="16" fillId="2" borderId="7" xfId="1" applyNumberFormat="1" applyFont="1" applyFill="1" applyBorder="1"/>
    <xf numFmtId="166" fontId="16" fillId="2" borderId="8" xfId="1" applyNumberFormat="1" applyFont="1" applyFill="1" applyBorder="1"/>
    <xf numFmtId="0" fontId="16" fillId="2" borderId="14" xfId="0" applyFont="1" applyFill="1" applyBorder="1"/>
    <xf numFmtId="0" fontId="16" fillId="0" borderId="3" xfId="0" applyFont="1" applyBorder="1"/>
    <xf numFmtId="165" fontId="16" fillId="0" borderId="3" xfId="0" applyNumberFormat="1" applyFont="1" applyBorder="1"/>
    <xf numFmtId="166" fontId="16" fillId="0" borderId="9" xfId="1" applyNumberFormat="1" applyFont="1" applyBorder="1"/>
    <xf numFmtId="166" fontId="16" fillId="0" borderId="10" xfId="1" applyNumberFormat="1" applyFont="1" applyBorder="1"/>
    <xf numFmtId="0" fontId="16" fillId="0" borderId="15" xfId="0" applyFont="1" applyBorder="1"/>
    <xf numFmtId="0" fontId="16" fillId="0" borderId="0" xfId="0" applyFont="1" applyBorder="1"/>
    <xf numFmtId="165" fontId="16" fillId="0" borderId="0" xfId="0" applyNumberFormat="1" applyFont="1" applyBorder="1"/>
    <xf numFmtId="0" fontId="0" fillId="4" borderId="0" xfId="0" applyFill="1"/>
    <xf numFmtId="3" fontId="0" fillId="0" borderId="0" xfId="0" applyNumberFormat="1"/>
    <xf numFmtId="0" fontId="0" fillId="0" borderId="0" xfId="0" applyFill="1"/>
    <xf numFmtId="0" fontId="16" fillId="2" borderId="16" xfId="0" applyFont="1" applyFill="1" applyBorder="1"/>
    <xf numFmtId="2" fontId="16" fillId="2" borderId="16" xfId="0" applyNumberFormat="1" applyFont="1" applyFill="1" applyBorder="1"/>
    <xf numFmtId="166" fontId="16" fillId="2" borderId="17" xfId="1" applyNumberFormat="1" applyFont="1" applyFill="1" applyBorder="1"/>
    <xf numFmtId="166" fontId="16" fillId="2" borderId="18" xfId="1" applyNumberFormat="1" applyFont="1" applyFill="1" applyBorder="1"/>
    <xf numFmtId="0" fontId="16" fillId="2" borderId="12" xfId="0" applyFont="1" applyFill="1" applyBorder="1"/>
    <xf numFmtId="0" fontId="16" fillId="2" borderId="19" xfId="0" applyFont="1" applyFill="1" applyBorder="1"/>
    <xf numFmtId="2" fontId="16" fillId="2" borderId="19" xfId="0" applyNumberFormat="1" applyFont="1" applyFill="1" applyBorder="1"/>
    <xf numFmtId="166" fontId="16" fillId="0" borderId="0" xfId="1" applyNumberFormat="1" applyFont="1" applyBorder="1"/>
    <xf numFmtId="0" fontId="16" fillId="0" borderId="23" xfId="0" applyFont="1" applyBorder="1"/>
    <xf numFmtId="165" fontId="16" fillId="0" borderId="23" xfId="0" applyNumberFormat="1" applyFont="1" applyBorder="1"/>
    <xf numFmtId="166" fontId="16" fillId="0" borderId="23" xfId="1" applyNumberFormat="1" applyFont="1" applyBorder="1"/>
    <xf numFmtId="0" fontId="16" fillId="0" borderId="22" xfId="0" applyFont="1" applyBorder="1"/>
    <xf numFmtId="165" fontId="16" fillId="0" borderId="22" xfId="0" applyNumberFormat="1" applyFont="1" applyBorder="1"/>
    <xf numFmtId="166" fontId="16" fillId="0" borderId="22" xfId="1" applyNumberFormat="1" applyFont="1" applyBorder="1"/>
    <xf numFmtId="0" fontId="0" fillId="0" borderId="0" xfId="0" applyBorder="1"/>
    <xf numFmtId="166" fontId="16" fillId="2" borderId="16" xfId="1" applyNumberFormat="1" applyFont="1" applyFill="1" applyBorder="1"/>
    <xf numFmtId="0" fontId="16" fillId="0" borderId="24" xfId="0" applyFont="1" applyBorder="1"/>
    <xf numFmtId="0" fontId="16" fillId="0" borderId="25" xfId="0" applyFont="1" applyBorder="1"/>
    <xf numFmtId="166" fontId="16" fillId="0" borderId="26" xfId="1" applyNumberFormat="1" applyFont="1" applyBorder="1"/>
    <xf numFmtId="166" fontId="16" fillId="0" borderId="27" xfId="1" applyNumberFormat="1" applyFont="1" applyBorder="1"/>
    <xf numFmtId="166" fontId="16" fillId="0" borderId="28" xfId="1" applyNumberFormat="1" applyFont="1" applyBorder="1"/>
    <xf numFmtId="166" fontId="16" fillId="0" borderId="29" xfId="1" applyNumberFormat="1" applyFont="1" applyBorder="1"/>
    <xf numFmtId="0" fontId="16" fillId="2" borderId="21" xfId="0" applyFont="1" applyFill="1" applyBorder="1"/>
    <xf numFmtId="166" fontId="16" fillId="2" borderId="30" xfId="1" applyNumberFormat="1" applyFont="1" applyFill="1" applyBorder="1"/>
    <xf numFmtId="0" fontId="0" fillId="0" borderId="0" xfId="0" applyFill="1" applyBorder="1"/>
    <xf numFmtId="0" fontId="16" fillId="0" borderId="0" xfId="0" applyFont="1" applyFill="1" applyBorder="1"/>
    <xf numFmtId="2" fontId="16" fillId="0" borderId="0" xfId="0" applyNumberFormat="1" applyFont="1" applyFill="1" applyBorder="1"/>
    <xf numFmtId="166" fontId="16" fillId="0" borderId="0" xfId="1" applyNumberFormat="1" applyFont="1" applyFill="1" applyBorder="1"/>
    <xf numFmtId="0" fontId="18" fillId="0" borderId="16" xfId="0" applyFont="1" applyBorder="1"/>
    <xf numFmtId="1" fontId="18" fillId="0" borderId="16" xfId="0" applyNumberFormat="1" applyFont="1" applyBorder="1"/>
    <xf numFmtId="0" fontId="18" fillId="0" borderId="0" xfId="0" applyFont="1" applyBorder="1"/>
    <xf numFmtId="1" fontId="18" fillId="0" borderId="0" xfId="0" applyNumberFormat="1" applyFont="1" applyBorder="1"/>
    <xf numFmtId="0" fontId="18" fillId="2" borderId="17" xfId="0" applyFont="1" applyFill="1" applyBorder="1"/>
    <xf numFmtId="0" fontId="16" fillId="0" borderId="26" xfId="0" applyFont="1" applyBorder="1"/>
    <xf numFmtId="0" fontId="16" fillId="0" borderId="28" xfId="0" applyFont="1" applyBorder="1"/>
    <xf numFmtId="0" fontId="18" fillId="2" borderId="20" xfId="0" applyFont="1" applyFill="1" applyBorder="1"/>
    <xf numFmtId="0" fontId="16" fillId="0" borderId="32" xfId="0" applyFont="1" applyBorder="1"/>
    <xf numFmtId="0" fontId="16" fillId="0" borderId="34" xfId="0" applyFont="1" applyBorder="1"/>
    <xf numFmtId="166" fontId="16" fillId="2" borderId="35" xfId="1" applyNumberFormat="1" applyFont="1" applyFill="1" applyBorder="1"/>
    <xf numFmtId="0" fontId="18" fillId="0" borderId="37" xfId="0" applyFont="1" applyBorder="1"/>
    <xf numFmtId="165" fontId="18" fillId="0" borderId="37" xfId="0" applyNumberFormat="1" applyFont="1" applyBorder="1"/>
    <xf numFmtId="164" fontId="16" fillId="0" borderId="25" xfId="0" applyNumberFormat="1" applyFont="1" applyBorder="1"/>
    <xf numFmtId="0" fontId="18" fillId="5" borderId="38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/>
    </xf>
    <xf numFmtId="0" fontId="18" fillId="5" borderId="39" xfId="0" applyFont="1" applyFill="1" applyBorder="1" applyAlignment="1">
      <alignment horizontal="left" vertical="center"/>
    </xf>
    <xf numFmtId="0" fontId="18" fillId="3" borderId="38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0" fontId="18" fillId="3" borderId="39" xfId="0" applyFont="1" applyFill="1" applyBorder="1" applyAlignment="1">
      <alignment horizontal="left" vertical="center"/>
    </xf>
    <xf numFmtId="0" fontId="18" fillId="0" borderId="38" xfId="0" applyFont="1" applyBorder="1" applyAlignment="1"/>
    <xf numFmtId="0" fontId="18" fillId="0" borderId="39" xfId="0" applyFont="1" applyBorder="1" applyAlignment="1"/>
    <xf numFmtId="2" fontId="16" fillId="2" borderId="30" xfId="0" applyNumberFormat="1" applyFont="1" applyFill="1" applyBorder="1"/>
    <xf numFmtId="0" fontId="16" fillId="2" borderId="36" xfId="0" applyFont="1" applyFill="1" applyBorder="1"/>
    <xf numFmtId="167" fontId="16" fillId="0" borderId="23" xfId="0" applyNumberFormat="1" applyFont="1" applyBorder="1"/>
    <xf numFmtId="167" fontId="16" fillId="0" borderId="22" xfId="0" applyNumberFormat="1" applyFont="1" applyBorder="1"/>
    <xf numFmtId="167" fontId="16" fillId="2" borderId="19" xfId="0" applyNumberFormat="1" applyFont="1" applyFill="1" applyBorder="1"/>
    <xf numFmtId="167" fontId="16" fillId="0" borderId="33" xfId="0" applyNumberFormat="1" applyFont="1" applyBorder="1"/>
    <xf numFmtId="0" fontId="18" fillId="0" borderId="38" xfId="0" applyFont="1" applyFill="1" applyBorder="1"/>
    <xf numFmtId="167" fontId="16" fillId="0" borderId="1" xfId="0" applyNumberFormat="1" applyFont="1" applyBorder="1"/>
    <xf numFmtId="166" fontId="16" fillId="0" borderId="38" xfId="1" applyNumberFormat="1" applyFont="1" applyBorder="1"/>
    <xf numFmtId="166" fontId="16" fillId="0" borderId="39" xfId="1" applyNumberFormat="1" applyFont="1" applyBorder="1"/>
    <xf numFmtId="166" fontId="16" fillId="0" borderId="1" xfId="1" applyNumberFormat="1" applyFont="1" applyBorder="1"/>
    <xf numFmtId="0" fontId="16" fillId="0" borderId="11" xfId="0" applyFont="1" applyBorder="1"/>
    <xf numFmtId="0" fontId="15" fillId="0" borderId="0" xfId="0" applyFont="1" applyBorder="1"/>
    <xf numFmtId="0" fontId="14" fillId="0" borderId="0" xfId="0" applyFont="1" applyBorder="1"/>
    <xf numFmtId="0" fontId="15" fillId="6" borderId="0" xfId="0" applyFont="1" applyFill="1" applyBorder="1"/>
    <xf numFmtId="0" fontId="0" fillId="6" borderId="0" xfId="0" applyFill="1"/>
    <xf numFmtId="165" fontId="16" fillId="6" borderId="0" xfId="0" applyNumberFormat="1" applyFont="1" applyFill="1" applyBorder="1"/>
    <xf numFmtId="166" fontId="16" fillId="6" borderId="0" xfId="1" applyNumberFormat="1" applyFont="1" applyFill="1" applyBorder="1"/>
    <xf numFmtId="0" fontId="16" fillId="6" borderId="0" xfId="0" applyFont="1" applyFill="1" applyBorder="1"/>
    <xf numFmtId="0" fontId="14" fillId="6" borderId="0" xfId="0" applyFont="1" applyFill="1"/>
    <xf numFmtId="0" fontId="13" fillId="0" borderId="1" xfId="0" applyFont="1" applyBorder="1"/>
    <xf numFmtId="0" fontId="13" fillId="0" borderId="23" xfId="0" applyFont="1" applyBorder="1"/>
    <xf numFmtId="0" fontId="13" fillId="0" borderId="22" xfId="0" applyFont="1" applyBorder="1"/>
    <xf numFmtId="0" fontId="18" fillId="3" borderId="5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left"/>
    </xf>
    <xf numFmtId="0" fontId="18" fillId="0" borderId="13" xfId="0" applyFont="1" applyBorder="1" applyAlignment="1">
      <alignment horizontal="left" wrapText="1"/>
    </xf>
    <xf numFmtId="0" fontId="12" fillId="6" borderId="0" xfId="0" applyFont="1" applyFill="1" applyBorder="1"/>
    <xf numFmtId="166" fontId="16" fillId="2" borderId="0" xfId="1" applyNumberFormat="1" applyFont="1" applyFill="1" applyBorder="1"/>
    <xf numFmtId="166" fontId="16" fillId="0" borderId="33" xfId="1" applyNumberFormat="1" applyFont="1" applyBorder="1"/>
    <xf numFmtId="0" fontId="18" fillId="0" borderId="16" xfId="0" applyFont="1" applyBorder="1" applyAlignment="1">
      <alignment horizontal="left"/>
    </xf>
    <xf numFmtId="166" fontId="16" fillId="2" borderId="2" xfId="1" applyNumberFormat="1" applyFont="1" applyFill="1" applyBorder="1"/>
    <xf numFmtId="166" fontId="16" fillId="0" borderId="3" xfId="1" applyNumberFormat="1" applyFont="1" applyBorder="1"/>
    <xf numFmtId="2" fontId="16" fillId="2" borderId="0" xfId="0" applyNumberFormat="1" applyFont="1" applyFill="1" applyBorder="1"/>
    <xf numFmtId="167" fontId="16" fillId="2" borderId="0" xfId="0" applyNumberFormat="1" applyFont="1" applyFill="1" applyBorder="1"/>
    <xf numFmtId="0" fontId="18" fillId="3" borderId="0" xfId="0" applyFont="1" applyFill="1" applyBorder="1" applyAlignment="1">
      <alignment horizontal="left" vertical="center"/>
    </xf>
    <xf numFmtId="165" fontId="18" fillId="0" borderId="0" xfId="0" applyNumberFormat="1" applyFont="1" applyBorder="1"/>
    <xf numFmtId="164" fontId="16" fillId="0" borderId="0" xfId="0" applyNumberFormat="1" applyFont="1" applyBorder="1"/>
    <xf numFmtId="0" fontId="18" fillId="5" borderId="16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2" borderId="16" xfId="0" applyFont="1" applyFill="1" applyBorder="1"/>
    <xf numFmtId="0" fontId="18" fillId="2" borderId="19" xfId="0" applyFont="1" applyFill="1" applyBorder="1"/>
    <xf numFmtId="0" fontId="18" fillId="3" borderId="16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0" borderId="1" xfId="0" applyFont="1" applyFill="1" applyBorder="1"/>
    <xf numFmtId="0" fontId="16" fillId="0" borderId="33" xfId="0" applyFont="1" applyBorder="1"/>
    <xf numFmtId="0" fontId="18" fillId="0" borderId="0" xfId="0" applyFont="1" applyBorder="1" applyAlignment="1">
      <alignment horizontal="left" vertical="center" wrapText="1"/>
    </xf>
    <xf numFmtId="0" fontId="18" fillId="5" borderId="5" xfId="0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left" wrapText="1"/>
    </xf>
    <xf numFmtId="0" fontId="13" fillId="0" borderId="0" xfId="0" applyFont="1" applyBorder="1"/>
    <xf numFmtId="167" fontId="16" fillId="0" borderId="0" xfId="0" applyNumberFormat="1" applyFont="1" applyBorder="1"/>
    <xf numFmtId="0" fontId="11" fillId="0" borderId="0" xfId="2"/>
    <xf numFmtId="0" fontId="11" fillId="9" borderId="0" xfId="2" applyFill="1"/>
    <xf numFmtId="0" fontId="11" fillId="0" borderId="0" xfId="2" applyBorder="1"/>
    <xf numFmtId="0" fontId="11" fillId="0" borderId="0" xfId="2" applyFill="1"/>
    <xf numFmtId="0" fontId="11" fillId="6" borderId="0" xfId="2" applyFill="1"/>
    <xf numFmtId="0" fontId="11" fillId="6" borderId="0" xfId="2" applyFill="1" applyBorder="1"/>
    <xf numFmtId="0" fontId="20" fillId="6" borderId="0" xfId="2" applyFont="1" applyFill="1" applyBorder="1" applyAlignment="1">
      <alignment vertical="center" wrapText="1"/>
    </xf>
    <xf numFmtId="0" fontId="20" fillId="6" borderId="0" xfId="2" applyFont="1" applyFill="1" applyBorder="1"/>
    <xf numFmtId="0" fontId="20" fillId="6" borderId="0" xfId="2" applyFont="1" applyFill="1" applyBorder="1" applyAlignment="1">
      <alignment horizontal="left" vertical="center" wrapText="1"/>
    </xf>
    <xf numFmtId="0" fontId="20" fillId="8" borderId="0" xfId="2" applyFont="1" applyFill="1" applyBorder="1"/>
    <xf numFmtId="168" fontId="20" fillId="8" borderId="0" xfId="2" applyNumberFormat="1" applyFont="1" applyFill="1" applyBorder="1" applyAlignment="1">
      <alignment horizontal="right"/>
    </xf>
    <xf numFmtId="1" fontId="20" fillId="6" borderId="0" xfId="2" applyNumberFormat="1" applyFont="1" applyFill="1" applyBorder="1"/>
    <xf numFmtId="0" fontId="20" fillId="6" borderId="0" xfId="2" applyFont="1" applyFill="1" applyBorder="1" applyAlignment="1">
      <alignment horizontal="left" wrapText="1"/>
    </xf>
    <xf numFmtId="0" fontId="22" fillId="7" borderId="0" xfId="2" applyFont="1" applyFill="1" applyBorder="1"/>
    <xf numFmtId="169" fontId="22" fillId="7" borderId="0" xfId="2" applyNumberFormat="1" applyFont="1" applyFill="1" applyBorder="1"/>
    <xf numFmtId="2" fontId="22" fillId="6" borderId="0" xfId="2" applyNumberFormat="1" applyFont="1" applyFill="1" applyBorder="1"/>
    <xf numFmtId="170" fontId="22" fillId="7" borderId="0" xfId="3" applyNumberFormat="1" applyFont="1" applyFill="1" applyBorder="1"/>
    <xf numFmtId="171" fontId="22" fillId="7" borderId="0" xfId="2" applyNumberFormat="1" applyFont="1" applyFill="1" applyBorder="1"/>
    <xf numFmtId="165" fontId="22" fillId="6" borderId="0" xfId="2" applyNumberFormat="1" applyFont="1" applyFill="1" applyBorder="1"/>
    <xf numFmtId="0" fontId="22" fillId="6" borderId="0" xfId="2" applyFont="1" applyFill="1" applyBorder="1"/>
    <xf numFmtId="169" fontId="22" fillId="6" borderId="0" xfId="2" applyNumberFormat="1" applyFont="1" applyFill="1" applyBorder="1"/>
    <xf numFmtId="170" fontId="22" fillId="6" borderId="0" xfId="3" applyNumberFormat="1" applyFont="1" applyFill="1" applyBorder="1"/>
    <xf numFmtId="171" fontId="22" fillId="6" borderId="0" xfId="2" applyNumberFormat="1" applyFont="1" applyFill="1" applyBorder="1"/>
    <xf numFmtId="166" fontId="22" fillId="6" borderId="0" xfId="3" applyNumberFormat="1" applyFont="1" applyFill="1" applyBorder="1"/>
    <xf numFmtId="0" fontId="20" fillId="7" borderId="0" xfId="2" applyFont="1" applyFill="1" applyBorder="1" applyAlignment="1">
      <alignment vertical="center" wrapText="1"/>
    </xf>
    <xf numFmtId="0" fontId="22" fillId="6" borderId="0" xfId="2" applyFont="1" applyFill="1" applyBorder="1" applyAlignment="1">
      <alignment vertical="center" wrapText="1"/>
    </xf>
    <xf numFmtId="172" fontId="20" fillId="6" borderId="0" xfId="2" applyNumberFormat="1" applyFont="1" applyFill="1" applyBorder="1" applyAlignment="1">
      <alignment horizontal="right"/>
    </xf>
    <xf numFmtId="172" fontId="22" fillId="6" borderId="0" xfId="2" applyNumberFormat="1" applyFont="1" applyFill="1" applyBorder="1"/>
    <xf numFmtId="172" fontId="22" fillId="7" borderId="0" xfId="2" applyNumberFormat="1" applyFont="1" applyFill="1" applyBorder="1"/>
    <xf numFmtId="0" fontId="20" fillId="7" borderId="0" xfId="2" applyFont="1" applyFill="1" applyBorder="1"/>
    <xf numFmtId="172" fontId="20" fillId="7" borderId="0" xfId="2" applyNumberFormat="1" applyFont="1" applyFill="1" applyBorder="1"/>
    <xf numFmtId="0" fontId="20" fillId="6" borderId="0" xfId="2" applyFont="1" applyFill="1" applyBorder="1" applyAlignment="1">
      <alignment horizontal="left" vertical="center" wrapText="1"/>
    </xf>
    <xf numFmtId="168" fontId="20" fillId="10" borderId="0" xfId="2" applyNumberFormat="1" applyFont="1" applyFill="1" applyBorder="1"/>
    <xf numFmtId="171" fontId="22" fillId="6" borderId="0" xfId="2" applyNumberFormat="1" applyFont="1" applyFill="1" applyBorder="1" applyAlignment="1">
      <alignment horizontal="right"/>
    </xf>
    <xf numFmtId="2" fontId="22" fillId="6" borderId="0" xfId="2" applyNumberFormat="1" applyFont="1" applyFill="1" applyBorder="1" applyAlignment="1">
      <alignment horizontal="right"/>
    </xf>
    <xf numFmtId="0" fontId="10" fillId="6" borderId="0" xfId="2" applyFont="1" applyFill="1"/>
    <xf numFmtId="0" fontId="23" fillId="9" borderId="0" xfId="2" applyFont="1" applyFill="1" applyBorder="1" applyAlignment="1">
      <alignment vertical="center" wrapText="1"/>
    </xf>
    <xf numFmtId="0" fontId="20" fillId="6" borderId="0" xfId="0" applyFont="1" applyFill="1" applyBorder="1" applyAlignment="1">
      <alignment horizontal="left" vertical="center" wrapText="1"/>
    </xf>
    <xf numFmtId="0" fontId="20" fillId="8" borderId="0" xfId="0" applyFont="1" applyFill="1" applyBorder="1"/>
    <xf numFmtId="0" fontId="20" fillId="6" borderId="0" xfId="0" applyFont="1" applyFill="1" applyBorder="1"/>
    <xf numFmtId="0" fontId="22" fillId="7" borderId="0" xfId="0" applyFont="1" applyFill="1" applyBorder="1"/>
    <xf numFmtId="0" fontId="22" fillId="6" borderId="0" xfId="0" applyFont="1" applyFill="1" applyBorder="1"/>
    <xf numFmtId="0" fontId="20" fillId="7" borderId="0" xfId="0" applyFont="1" applyFill="1" applyBorder="1" applyAlignment="1">
      <alignment vertical="center" wrapText="1"/>
    </xf>
    <xf numFmtId="0" fontId="22" fillId="6" borderId="0" xfId="0" applyFont="1" applyFill="1" applyBorder="1" applyAlignment="1">
      <alignment vertical="center" wrapText="1"/>
    </xf>
    <xf numFmtId="0" fontId="26" fillId="6" borderId="0" xfId="4" applyFont="1" applyFill="1"/>
    <xf numFmtId="0" fontId="27" fillId="6" borderId="0" xfId="5" applyFont="1" applyFill="1" applyAlignment="1">
      <alignment vertical="top"/>
    </xf>
    <xf numFmtId="0" fontId="22" fillId="6" borderId="0" xfId="0" applyFont="1" applyFill="1"/>
    <xf numFmtId="0" fontId="28" fillId="6" borderId="0" xfId="5" applyFont="1" applyFill="1" applyAlignment="1"/>
    <xf numFmtId="0" fontId="27" fillId="6" borderId="0" xfId="4" applyFont="1" applyFill="1" applyBorder="1" applyAlignment="1"/>
    <xf numFmtId="0" fontId="21" fillId="6" borderId="0" xfId="4" applyFont="1" applyFill="1" applyAlignment="1">
      <alignment horizontal="left"/>
    </xf>
    <xf numFmtId="0" fontId="29" fillId="6" borderId="0" xfId="4" applyFont="1" applyFill="1"/>
    <xf numFmtId="0" fontId="22" fillId="6" borderId="0" xfId="4" applyFont="1" applyFill="1" applyAlignment="1">
      <alignment horizontal="left"/>
    </xf>
    <xf numFmtId="0" fontId="22" fillId="6" borderId="0" xfId="4" applyFont="1" applyFill="1"/>
    <xf numFmtId="0" fontId="22" fillId="6" borderId="0" xfId="4" applyFont="1" applyFill="1" applyAlignment="1"/>
    <xf numFmtId="0" fontId="30" fillId="6" borderId="0" xfId="4" applyFont="1" applyFill="1" applyBorder="1"/>
    <xf numFmtId="0" fontId="31" fillId="6" borderId="0" xfId="6" applyFont="1" applyFill="1"/>
    <xf numFmtId="0" fontId="22" fillId="6" borderId="0" xfId="4" applyFont="1" applyFill="1" applyAlignment="1">
      <alignment wrapText="1"/>
    </xf>
    <xf numFmtId="0" fontId="20" fillId="7" borderId="0" xfId="0" applyFont="1" applyFill="1" applyBorder="1" applyAlignment="1">
      <alignment vertical="center" wrapText="1"/>
    </xf>
    <xf numFmtId="0" fontId="22" fillId="6" borderId="0" xfId="0" applyFont="1" applyFill="1" applyBorder="1" applyAlignment="1">
      <alignment vertical="center" wrapText="1"/>
    </xf>
    <xf numFmtId="0" fontId="20" fillId="7" borderId="0" xfId="0" applyFont="1" applyFill="1" applyBorder="1" applyAlignment="1">
      <alignment vertical="center"/>
    </xf>
    <xf numFmtId="0" fontId="22" fillId="6" borderId="0" xfId="0" applyFont="1" applyFill="1" applyBorder="1"/>
    <xf numFmtId="0" fontId="0" fillId="6" borderId="0" xfId="0" applyFill="1"/>
    <xf numFmtId="0" fontId="22" fillId="7" borderId="0" xfId="0" applyFont="1" applyFill="1" applyBorder="1"/>
    <xf numFmtId="0" fontId="22" fillId="6" borderId="0" xfId="0" applyFont="1" applyFill="1" applyBorder="1" applyAlignment="1">
      <alignment vertical="center"/>
    </xf>
    <xf numFmtId="0" fontId="20" fillId="6" borderId="0" xfId="2" applyFont="1" applyFill="1" applyBorder="1" applyAlignment="1">
      <alignment horizontal="left" vertical="center" wrapText="1"/>
    </xf>
    <xf numFmtId="0" fontId="20" fillId="6" borderId="0" xfId="0" applyFont="1" applyFill="1" applyBorder="1" applyAlignment="1">
      <alignment horizontal="left" vertical="center" wrapText="1"/>
    </xf>
    <xf numFmtId="0" fontId="20" fillId="7" borderId="0" xfId="0" applyFont="1" applyFill="1" applyBorder="1" applyAlignment="1">
      <alignment horizontal="left" vertical="center" wrapText="1"/>
    </xf>
    <xf numFmtId="171" fontId="22" fillId="7" borderId="0" xfId="0" applyNumberFormat="1" applyFont="1" applyFill="1" applyBorder="1"/>
    <xf numFmtId="171" fontId="22" fillId="6" borderId="0" xfId="0" applyNumberFormat="1" applyFont="1" applyFill="1" applyBorder="1"/>
    <xf numFmtId="169" fontId="22" fillId="6" borderId="0" xfId="0" applyNumberFormat="1" applyFont="1" applyFill="1" applyBorder="1"/>
    <xf numFmtId="169" fontId="22" fillId="7" borderId="0" xfId="0" applyNumberFormat="1" applyFont="1" applyFill="1" applyBorder="1"/>
    <xf numFmtId="0" fontId="7" fillId="6" borderId="0" xfId="2" applyFont="1" applyFill="1"/>
    <xf numFmtId="0" fontId="20" fillId="6" borderId="0" xfId="0" applyFont="1" applyFill="1" applyBorder="1" applyAlignment="1">
      <alignment horizontal="left" vertical="center" wrapText="1"/>
    </xf>
    <xf numFmtId="0" fontId="20" fillId="6" borderId="0" xfId="2" applyFont="1" applyFill="1" applyBorder="1" applyAlignment="1">
      <alignment horizontal="left" vertical="center" wrapText="1"/>
    </xf>
    <xf numFmtId="0" fontId="20" fillId="6" borderId="0" xfId="0" applyFont="1" applyFill="1" applyBorder="1" applyAlignment="1">
      <alignment horizontal="left" vertical="center" wrapText="1"/>
    </xf>
    <xf numFmtId="165" fontId="22" fillId="6" borderId="0" xfId="0" applyNumberFormat="1" applyFont="1" applyFill="1" applyBorder="1"/>
    <xf numFmtId="0" fontId="0" fillId="6" borderId="0" xfId="0" applyFill="1" applyBorder="1"/>
    <xf numFmtId="1" fontId="20" fillId="6" borderId="0" xfId="0" applyNumberFormat="1" applyFont="1" applyFill="1" applyBorder="1"/>
    <xf numFmtId="0" fontId="20" fillId="6" borderId="0" xfId="0" applyFont="1" applyFill="1" applyBorder="1" applyAlignment="1">
      <alignment horizontal="left" wrapText="1"/>
    </xf>
    <xf numFmtId="2" fontId="22" fillId="6" borderId="0" xfId="0" applyNumberFormat="1" applyFont="1" applyFill="1" applyBorder="1"/>
    <xf numFmtId="166" fontId="22" fillId="6" borderId="0" xfId="1" applyNumberFormat="1" applyFont="1" applyFill="1" applyBorder="1"/>
    <xf numFmtId="170" fontId="22" fillId="7" borderId="0" xfId="1" applyNumberFormat="1" applyFont="1" applyFill="1" applyBorder="1"/>
    <xf numFmtId="0" fontId="32" fillId="6" borderId="0" xfId="0" applyFont="1" applyFill="1"/>
    <xf numFmtId="0" fontId="34" fillId="6" borderId="0" xfId="2" applyFont="1" applyFill="1"/>
    <xf numFmtId="0" fontId="35" fillId="6" borderId="0" xfId="2" applyFont="1" applyFill="1" applyBorder="1"/>
    <xf numFmtId="0" fontId="36" fillId="6" borderId="0" xfId="0" applyFont="1" applyFill="1"/>
    <xf numFmtId="0" fontId="37" fillId="6" borderId="0" xfId="0" applyFont="1" applyFill="1"/>
    <xf numFmtId="0" fontId="20" fillId="6" borderId="0" xfId="0" applyFont="1" applyFill="1" applyBorder="1" applyAlignment="1">
      <alignment horizontal="left" vertical="center" wrapText="1"/>
    </xf>
    <xf numFmtId="171" fontId="30" fillId="6" borderId="0" xfId="2" applyNumberFormat="1" applyFont="1" applyFill="1" applyBorder="1"/>
    <xf numFmtId="169" fontId="30" fillId="6" borderId="0" xfId="0" applyNumberFormat="1" applyFont="1" applyFill="1" applyBorder="1"/>
    <xf numFmtId="0" fontId="3" fillId="6" borderId="0" xfId="15" applyFill="1"/>
    <xf numFmtId="0" fontId="3" fillId="6" borderId="0" xfId="15" applyFill="1" applyBorder="1"/>
    <xf numFmtId="0" fontId="3" fillId="0" borderId="0" xfId="15"/>
    <xf numFmtId="0" fontId="20" fillId="6" borderId="0" xfId="15" applyFont="1" applyFill="1" applyBorder="1"/>
    <xf numFmtId="0" fontId="20" fillId="6" borderId="0" xfId="15" applyFont="1" applyFill="1" applyBorder="1" applyAlignment="1">
      <alignment horizontal="left" vertical="center" wrapText="1"/>
    </xf>
    <xf numFmtId="1" fontId="20" fillId="6" borderId="0" xfId="15" applyNumberFormat="1" applyFont="1" applyFill="1" applyBorder="1"/>
    <xf numFmtId="0" fontId="20" fillId="6" borderId="0" xfId="15" applyFont="1" applyFill="1" applyBorder="1" applyAlignment="1">
      <alignment horizontal="left" wrapText="1"/>
    </xf>
    <xf numFmtId="2" fontId="22" fillId="6" borderId="0" xfId="15" applyNumberFormat="1" applyFont="1" applyFill="1" applyBorder="1"/>
    <xf numFmtId="170" fontId="22" fillId="7" borderId="0" xfId="16" applyNumberFormat="1" applyFont="1" applyFill="1" applyBorder="1"/>
    <xf numFmtId="0" fontId="22" fillId="7" borderId="0" xfId="15" applyFont="1" applyFill="1" applyBorder="1"/>
    <xf numFmtId="170" fontId="22" fillId="6" borderId="0" xfId="16" applyNumberFormat="1" applyFont="1" applyFill="1" applyBorder="1"/>
    <xf numFmtId="165" fontId="22" fillId="6" borderId="0" xfId="15" applyNumberFormat="1" applyFont="1" applyFill="1" applyBorder="1"/>
    <xf numFmtId="0" fontId="22" fillId="6" borderId="0" xfId="15" applyFont="1" applyFill="1" applyBorder="1"/>
    <xf numFmtId="171" fontId="22" fillId="6" borderId="0" xfId="15" applyNumberFormat="1" applyFont="1" applyFill="1" applyBorder="1"/>
    <xf numFmtId="0" fontId="20" fillId="6" borderId="0" xfId="0" applyFont="1" applyFill="1" applyBorder="1" applyAlignment="1">
      <alignment horizontal="left" vertical="center" wrapText="1"/>
    </xf>
    <xf numFmtId="0" fontId="2" fillId="6" borderId="0" xfId="18" applyFill="1"/>
    <xf numFmtId="0" fontId="2" fillId="6" borderId="0" xfId="18" applyFill="1" applyBorder="1"/>
    <xf numFmtId="0" fontId="23" fillId="9" borderId="0" xfId="18" applyFont="1" applyFill="1" applyBorder="1" applyAlignment="1">
      <alignment vertical="center" wrapText="1"/>
    </xf>
    <xf numFmtId="0" fontId="2" fillId="0" borderId="0" xfId="18"/>
    <xf numFmtId="0" fontId="2" fillId="6" borderId="0" xfId="18" applyFont="1" applyFill="1"/>
    <xf numFmtId="0" fontId="20" fillId="6" borderId="0" xfId="18" applyFont="1" applyFill="1" applyBorder="1" applyAlignment="1">
      <alignment vertical="center" wrapText="1"/>
    </xf>
    <xf numFmtId="0" fontId="20" fillId="6" borderId="0" xfId="18" applyFont="1" applyFill="1" applyBorder="1"/>
    <xf numFmtId="0" fontId="20" fillId="6" borderId="0" xfId="18" applyFont="1" applyFill="1" applyBorder="1" applyAlignment="1">
      <alignment horizontal="left" vertical="center" wrapText="1"/>
    </xf>
    <xf numFmtId="165" fontId="22" fillId="6" borderId="0" xfId="18" applyNumberFormat="1" applyFont="1" applyFill="1" applyBorder="1"/>
    <xf numFmtId="0" fontId="22" fillId="6" borderId="0" xfId="18" applyFont="1" applyFill="1" applyBorder="1"/>
    <xf numFmtId="166" fontId="22" fillId="6" borderId="0" xfId="19" applyNumberFormat="1" applyFont="1" applyFill="1" applyBorder="1"/>
    <xf numFmtId="0" fontId="20" fillId="7" borderId="0" xfId="2" applyFont="1" applyFill="1" applyBorder="1" applyAlignment="1">
      <alignment horizontal="left" vertical="center" wrapText="1"/>
    </xf>
    <xf numFmtId="0" fontId="20" fillId="6" borderId="0" xfId="2" applyFont="1" applyFill="1" applyBorder="1" applyAlignment="1">
      <alignment horizontal="left" vertical="center" wrapText="1"/>
    </xf>
    <xf numFmtId="0" fontId="20" fillId="6" borderId="0" xfId="0" applyFont="1" applyFill="1" applyBorder="1" applyAlignment="1">
      <alignment horizontal="left" vertical="center" wrapText="1"/>
    </xf>
    <xf numFmtId="0" fontId="20" fillId="6" borderId="0" xfId="18" applyFont="1" applyFill="1" applyBorder="1" applyAlignment="1">
      <alignment horizontal="left" vertical="center" wrapText="1"/>
    </xf>
    <xf numFmtId="0" fontId="23" fillId="9" borderId="0" xfId="2" applyFont="1" applyFill="1" applyBorder="1" applyAlignment="1">
      <alignment vertical="center"/>
    </xf>
    <xf numFmtId="0" fontId="7" fillId="9" borderId="0" xfId="2" applyFont="1" applyFill="1"/>
    <xf numFmtId="0" fontId="20" fillId="6" borderId="0" xfId="2" applyFont="1" applyFill="1" applyBorder="1" applyAlignment="1">
      <alignment horizontal="left" vertical="center"/>
    </xf>
    <xf numFmtId="0" fontId="39" fillId="8" borderId="0" xfId="2" applyFont="1" applyFill="1" applyBorder="1"/>
    <xf numFmtId="0" fontId="11" fillId="6" borderId="0" xfId="2" applyFill="1" applyAlignment="1">
      <alignment vertical="center"/>
    </xf>
    <xf numFmtId="0" fontId="22" fillId="6" borderId="0" xfId="2" applyFont="1" applyFill="1" applyBorder="1" applyAlignment="1">
      <alignment vertical="center"/>
    </xf>
    <xf numFmtId="171" fontId="22" fillId="6" borderId="0" xfId="2" applyNumberFormat="1" applyFont="1" applyFill="1" applyBorder="1" applyAlignment="1">
      <alignment vertical="center"/>
    </xf>
    <xf numFmtId="2" fontId="22" fillId="6" borderId="0" xfId="2" applyNumberFormat="1" applyFont="1" applyFill="1" applyBorder="1" applyAlignment="1">
      <alignment vertical="center"/>
    </xf>
    <xf numFmtId="165" fontId="22" fillId="6" borderId="0" xfId="2" applyNumberFormat="1" applyFont="1" applyFill="1" applyBorder="1" applyAlignment="1">
      <alignment vertical="center"/>
    </xf>
    <xf numFmtId="0" fontId="22" fillId="7" borderId="0" xfId="0" applyFont="1" applyFill="1" applyBorder="1" applyAlignment="1">
      <alignment vertical="center"/>
    </xf>
    <xf numFmtId="2" fontId="22" fillId="6" borderId="0" xfId="18" applyNumberFormat="1" applyFont="1" applyFill="1" applyBorder="1" applyAlignment="1">
      <alignment vertical="center"/>
    </xf>
    <xf numFmtId="0" fontId="2" fillId="6" borderId="0" xfId="18" applyFill="1" applyAlignment="1">
      <alignment vertical="center"/>
    </xf>
    <xf numFmtId="172" fontId="22" fillId="6" borderId="0" xfId="0" applyNumberFormat="1" applyFont="1" applyFill="1" applyBorder="1" applyAlignment="1">
      <alignment vertical="center"/>
    </xf>
    <xf numFmtId="0" fontId="20" fillId="7" borderId="0" xfId="18" applyFont="1" applyFill="1" applyBorder="1" applyAlignment="1">
      <alignment vertical="center" wrapText="1"/>
    </xf>
    <xf numFmtId="0" fontId="20" fillId="7" borderId="0" xfId="18" applyFont="1" applyFill="1" applyBorder="1" applyAlignment="1">
      <alignment vertical="center"/>
    </xf>
    <xf numFmtId="0" fontId="26" fillId="7" borderId="0" xfId="2" applyFont="1" applyFill="1" applyBorder="1"/>
    <xf numFmtId="0" fontId="26" fillId="6" borderId="0" xfId="2" applyFont="1" applyFill="1" applyBorder="1"/>
    <xf numFmtId="171" fontId="22" fillId="6" borderId="0" xfId="0" applyNumberFormat="1" applyFont="1" applyFill="1" applyBorder="1" applyAlignment="1">
      <alignment vertical="center"/>
    </xf>
    <xf numFmtId="169" fontId="22" fillId="7" borderId="0" xfId="15" applyNumberFormat="1" applyFont="1" applyFill="1" applyBorder="1" applyAlignment="1">
      <alignment vertical="center"/>
    </xf>
    <xf numFmtId="2" fontId="22" fillId="6" borderId="0" xfId="15" applyNumberFormat="1" applyFont="1" applyFill="1" applyBorder="1" applyAlignment="1">
      <alignment vertical="center"/>
    </xf>
    <xf numFmtId="170" fontId="22" fillId="7" borderId="0" xfId="16" applyNumberFormat="1" applyFont="1" applyFill="1" applyBorder="1" applyAlignment="1">
      <alignment vertical="center"/>
    </xf>
    <xf numFmtId="0" fontId="3" fillId="6" borderId="0" xfId="15" applyFill="1" applyAlignment="1">
      <alignment vertical="center"/>
    </xf>
    <xf numFmtId="172" fontId="22" fillId="7" borderId="0" xfId="15" applyNumberFormat="1" applyFont="1" applyFill="1" applyBorder="1" applyAlignment="1">
      <alignment vertical="center"/>
    </xf>
    <xf numFmtId="0" fontId="21" fillId="6" borderId="0" xfId="0" applyFont="1" applyFill="1"/>
    <xf numFmtId="0" fontId="41" fillId="6" borderId="0" xfId="20" applyFont="1" applyFill="1"/>
    <xf numFmtId="0" fontId="20" fillId="6" borderId="0" xfId="2" applyFont="1" applyFill="1" applyBorder="1" applyAlignment="1">
      <alignment horizontal="left" vertical="center" wrapText="1"/>
    </xf>
    <xf numFmtId="169" fontId="22" fillId="6" borderId="0" xfId="15" applyNumberFormat="1" applyFont="1" applyFill="1" applyBorder="1" applyAlignment="1">
      <alignment vertical="center"/>
    </xf>
    <xf numFmtId="170" fontId="22" fillId="6" borderId="0" xfId="16" applyNumberFormat="1" applyFont="1" applyFill="1" applyBorder="1" applyAlignment="1">
      <alignment vertical="center"/>
    </xf>
    <xf numFmtId="165" fontId="22" fillId="6" borderId="0" xfId="15" applyNumberFormat="1" applyFont="1" applyFill="1" applyBorder="1" applyAlignment="1">
      <alignment vertical="center"/>
    </xf>
    <xf numFmtId="171" fontId="22" fillId="6" borderId="0" xfId="15" applyNumberFormat="1" applyFont="1" applyFill="1" applyBorder="1" applyAlignment="1">
      <alignment vertical="center"/>
    </xf>
    <xf numFmtId="172" fontId="22" fillId="6" borderId="0" xfId="15" applyNumberFormat="1" applyFont="1" applyFill="1" applyBorder="1" applyAlignment="1">
      <alignment vertical="center"/>
    </xf>
    <xf numFmtId="169" fontId="22" fillId="7" borderId="0" xfId="18" applyNumberFormat="1" applyFont="1" applyFill="1" applyBorder="1"/>
    <xf numFmtId="173" fontId="22" fillId="6" borderId="0" xfId="0" applyNumberFormat="1" applyFont="1" applyFill="1" applyBorder="1"/>
    <xf numFmtId="172" fontId="22" fillId="6" borderId="0" xfId="0" applyNumberFormat="1" applyFont="1" applyFill="1" applyBorder="1"/>
    <xf numFmtId="171" fontId="22" fillId="6" borderId="0" xfId="18" applyNumberFormat="1" applyFont="1" applyFill="1" applyBorder="1"/>
    <xf numFmtId="0" fontId="20" fillId="6" borderId="0" xfId="2" applyFont="1" applyFill="1" applyBorder="1" applyAlignment="1">
      <alignment horizontal="left" vertical="center" wrapText="1"/>
    </xf>
    <xf numFmtId="0" fontId="1" fillId="6" borderId="0" xfId="22" applyFill="1"/>
    <xf numFmtId="0" fontId="1" fillId="6" borderId="0" xfId="22" applyFill="1" applyAlignment="1">
      <alignment vertical="center"/>
    </xf>
    <xf numFmtId="0" fontId="1" fillId="6" borderId="0" xfId="22" applyFill="1" applyBorder="1" applyAlignment="1">
      <alignment vertical="center"/>
    </xf>
    <xf numFmtId="0" fontId="1" fillId="6" borderId="0" xfId="22" applyFill="1" applyBorder="1"/>
    <xf numFmtId="0" fontId="20" fillId="6" borderId="0" xfId="22" applyFont="1" applyFill="1" applyBorder="1" applyAlignment="1">
      <alignment horizontal="left" vertical="center" wrapText="1"/>
    </xf>
    <xf numFmtId="0" fontId="20" fillId="7" borderId="0" xfId="22" applyFont="1" applyFill="1" applyBorder="1" applyAlignment="1">
      <alignment vertical="center" wrapText="1"/>
    </xf>
    <xf numFmtId="0" fontId="22" fillId="7" borderId="0" xfId="22" applyFont="1" applyFill="1" applyBorder="1" applyAlignment="1">
      <alignment vertical="center"/>
    </xf>
    <xf numFmtId="2" fontId="22" fillId="6" borderId="0" xfId="22" applyNumberFormat="1" applyFont="1" applyFill="1" applyBorder="1" applyAlignment="1">
      <alignment vertical="center"/>
    </xf>
    <xf numFmtId="0" fontId="20" fillId="6" borderId="0" xfId="22" applyFont="1" applyFill="1" applyBorder="1" applyAlignment="1">
      <alignment vertical="center" wrapText="1"/>
    </xf>
    <xf numFmtId="0" fontId="22" fillId="6" borderId="0" xfId="22" applyFont="1" applyFill="1" applyBorder="1" applyAlignment="1">
      <alignment vertical="center"/>
    </xf>
    <xf numFmtId="170" fontId="22" fillId="6" borderId="0" xfId="24" applyNumberFormat="1" applyFont="1" applyFill="1" applyBorder="1" applyAlignment="1">
      <alignment vertical="center"/>
    </xf>
    <xf numFmtId="0" fontId="22" fillId="6" borderId="0" xfId="22" applyFont="1" applyFill="1" applyBorder="1"/>
    <xf numFmtId="0" fontId="22" fillId="6" borderId="0" xfId="22" applyFont="1" applyFill="1" applyBorder="1" applyAlignment="1">
      <alignment vertical="center" wrapText="1"/>
    </xf>
    <xf numFmtId="171" fontId="22" fillId="6" borderId="0" xfId="22" applyNumberFormat="1" applyFont="1" applyFill="1" applyBorder="1" applyAlignment="1">
      <alignment vertical="center"/>
    </xf>
    <xf numFmtId="165" fontId="22" fillId="6" borderId="0" xfId="22" applyNumberFormat="1" applyFont="1" applyFill="1" applyBorder="1" applyAlignment="1">
      <alignment vertical="center"/>
    </xf>
    <xf numFmtId="165" fontId="22" fillId="6" borderId="0" xfId="22" applyNumberFormat="1" applyFont="1" applyFill="1" applyBorder="1"/>
    <xf numFmtId="0" fontId="21" fillId="6" borderId="0" xfId="22" applyFont="1" applyFill="1" applyBorder="1" applyAlignment="1">
      <alignment horizontal="left" vertical="center" wrapText="1"/>
    </xf>
    <xf numFmtId="0" fontId="20" fillId="7" borderId="0" xfId="22" applyFont="1" applyFill="1" applyBorder="1" applyAlignment="1">
      <alignment vertical="center"/>
    </xf>
    <xf numFmtId="174" fontId="0" fillId="6" borderId="0" xfId="1" applyNumberFormat="1" applyFont="1" applyFill="1"/>
    <xf numFmtId="174" fontId="0" fillId="6" borderId="0" xfId="0" applyNumberFormat="1" applyFill="1"/>
    <xf numFmtId="0" fontId="0" fillId="6" borderId="0" xfId="0" applyFill="1" applyAlignment="1">
      <alignment horizontal="right"/>
    </xf>
    <xf numFmtId="0" fontId="42" fillId="6" borderId="0" xfId="0" applyFont="1" applyFill="1"/>
    <xf numFmtId="2" fontId="0" fillId="6" borderId="0" xfId="1" applyNumberFormat="1" applyFont="1" applyFill="1"/>
    <xf numFmtId="0" fontId="20" fillId="6" borderId="0" xfId="0" applyFont="1" applyFill="1" applyBorder="1" applyAlignment="1">
      <alignment vertical="center" wrapText="1"/>
    </xf>
    <xf numFmtId="174" fontId="20" fillId="7" borderId="0" xfId="0" applyNumberFormat="1" applyFont="1" applyFill="1" applyBorder="1" applyAlignment="1">
      <alignment vertical="center" wrapText="1"/>
    </xf>
    <xf numFmtId="0" fontId="20" fillId="6" borderId="0" xfId="2" applyFont="1" applyFill="1" applyBorder="1" applyAlignment="1">
      <alignment horizontal="left" vertical="center" wrapText="1"/>
    </xf>
    <xf numFmtId="0" fontId="20" fillId="8" borderId="0" xfId="2" applyFont="1" applyFill="1" applyBorder="1" applyAlignment="1">
      <alignment horizontal="left"/>
    </xf>
    <xf numFmtId="0" fontId="20" fillId="8" borderId="0" xfId="2" applyFont="1" applyFill="1" applyBorder="1" applyAlignment="1">
      <alignment horizontal="left"/>
    </xf>
    <xf numFmtId="168" fontId="20" fillId="6" borderId="0" xfId="17" applyNumberFormat="1" applyFont="1" applyFill="1" applyBorder="1"/>
    <xf numFmtId="175" fontId="22" fillId="7" borderId="0" xfId="15" applyNumberFormat="1" applyFont="1" applyFill="1" applyBorder="1" applyAlignment="1">
      <alignment vertical="center"/>
    </xf>
    <xf numFmtId="175" fontId="22" fillId="6" borderId="0" xfId="15" applyNumberFormat="1" applyFont="1" applyFill="1" applyBorder="1" applyAlignment="1">
      <alignment vertical="center"/>
    </xf>
    <xf numFmtId="0" fontId="20" fillId="7" borderId="0" xfId="2" applyFont="1" applyFill="1" applyBorder="1" applyAlignment="1">
      <alignment vertical="center"/>
    </xf>
    <xf numFmtId="170" fontId="22" fillId="7" borderId="0" xfId="3" applyNumberFormat="1" applyFont="1" applyFill="1" applyBorder="1" applyAlignment="1">
      <alignment vertical="center"/>
    </xf>
    <xf numFmtId="0" fontId="22" fillId="7" borderId="0" xfId="2" applyFont="1" applyFill="1" applyBorder="1" applyAlignment="1">
      <alignment vertical="center"/>
    </xf>
    <xf numFmtId="170" fontId="22" fillId="7" borderId="0" xfId="19" applyNumberFormat="1" applyFont="1" applyFill="1" applyBorder="1"/>
    <xf numFmtId="2" fontId="22" fillId="6" borderId="0" xfId="18" applyNumberFormat="1" applyFont="1" applyFill="1" applyBorder="1"/>
    <xf numFmtId="0" fontId="22" fillId="7" borderId="0" xfId="18" applyFont="1" applyFill="1" applyBorder="1"/>
    <xf numFmtId="170" fontId="30" fillId="7" borderId="0" xfId="19" applyNumberFormat="1" applyFont="1" applyFill="1" applyBorder="1"/>
    <xf numFmtId="168" fontId="20" fillId="8" borderId="0" xfId="17" applyNumberFormat="1" applyFont="1" applyFill="1" applyBorder="1" applyAlignment="1">
      <alignment horizontal="left"/>
    </xf>
    <xf numFmtId="168" fontId="20" fillId="8" borderId="0" xfId="17" applyNumberFormat="1" applyFont="1" applyFill="1" applyBorder="1" applyAlignment="1">
      <alignment horizontal="right"/>
    </xf>
    <xf numFmtId="168" fontId="20" fillId="8" borderId="0" xfId="17" applyNumberFormat="1" applyFont="1" applyFill="1" applyBorder="1" applyAlignment="1">
      <alignment horizontal="left" vertical="center"/>
    </xf>
    <xf numFmtId="168" fontId="20" fillId="6" borderId="0" xfId="17" applyNumberFormat="1" applyFont="1" applyFill="1" applyBorder="1" applyAlignment="1">
      <alignment horizontal="left"/>
    </xf>
    <xf numFmtId="168" fontId="20" fillId="6" borderId="0" xfId="17" applyNumberFormat="1" applyFont="1" applyFill="1" applyBorder="1" applyAlignment="1">
      <alignment horizontal="right"/>
    </xf>
    <xf numFmtId="168" fontId="20" fillId="6" borderId="0" xfId="17" applyNumberFormat="1" applyFont="1" applyFill="1" applyBorder="1" applyAlignment="1">
      <alignment horizontal="left" vertical="center"/>
    </xf>
    <xf numFmtId="0" fontId="43" fillId="7" borderId="0" xfId="17" applyFont="1" applyFill="1" applyBorder="1" applyAlignment="1">
      <alignment horizontal="left" vertical="center" wrapText="1"/>
    </xf>
    <xf numFmtId="176" fontId="22" fillId="7" borderId="0" xfId="2" applyNumberFormat="1" applyFont="1" applyFill="1" applyBorder="1"/>
    <xf numFmtId="176" fontId="22" fillId="6" borderId="0" xfId="2" applyNumberFormat="1" applyFont="1" applyFill="1" applyBorder="1"/>
    <xf numFmtId="177" fontId="22" fillId="7" borderId="0" xfId="15" applyNumberFormat="1" applyFont="1" applyFill="1" applyBorder="1" applyAlignment="1">
      <alignment vertical="center"/>
    </xf>
    <xf numFmtId="1" fontId="44" fillId="6" borderId="0" xfId="15" applyNumberFormat="1" applyFont="1" applyFill="1" applyBorder="1" applyAlignment="1">
      <alignment vertical="center"/>
    </xf>
    <xf numFmtId="0" fontId="45" fillId="6" borderId="0" xfId="0" applyFont="1" applyFill="1"/>
    <xf numFmtId="177" fontId="22" fillId="6" borderId="0" xfId="15" applyNumberFormat="1" applyFont="1" applyFill="1" applyBorder="1" applyAlignment="1">
      <alignment vertical="center"/>
    </xf>
    <xf numFmtId="1" fontId="22" fillId="6" borderId="0" xfId="15" applyNumberFormat="1" applyFont="1" applyFill="1" applyBorder="1" applyAlignment="1">
      <alignment vertical="center"/>
    </xf>
    <xf numFmtId="0" fontId="20" fillId="8" borderId="0" xfId="2" applyFont="1" applyFill="1" applyBorder="1" applyAlignment="1">
      <alignment horizontal="left"/>
    </xf>
    <xf numFmtId="168" fontId="20" fillId="10" borderId="0" xfId="2" applyNumberFormat="1" applyFont="1" applyFill="1" applyBorder="1" applyAlignment="1">
      <alignment horizontal="right"/>
    </xf>
    <xf numFmtId="178" fontId="30" fillId="6" borderId="0" xfId="0" applyNumberFormat="1" applyFont="1" applyFill="1" applyBorder="1"/>
    <xf numFmtId="179" fontId="22" fillId="6" borderId="0" xfId="3" applyNumberFormat="1" applyFont="1" applyFill="1" applyBorder="1"/>
    <xf numFmtId="0" fontId="20" fillId="8" borderId="0" xfId="2" applyFont="1" applyFill="1" applyBorder="1" applyAlignment="1">
      <alignment horizontal="left"/>
    </xf>
    <xf numFmtId="0" fontId="20" fillId="6" borderId="0" xfId="15" applyFont="1" applyFill="1" applyBorder="1" applyAlignment="1">
      <alignment vertical="center"/>
    </xf>
    <xf numFmtId="0" fontId="20" fillId="8" borderId="0" xfId="2" applyFont="1" applyFill="1" applyBorder="1" applyAlignment="1">
      <alignment horizontal="left"/>
    </xf>
    <xf numFmtId="0" fontId="20" fillId="6" borderId="0" xfId="2" applyFont="1" applyFill="1" applyBorder="1" applyAlignment="1">
      <alignment horizontal="left" vertical="center" wrapText="1"/>
    </xf>
    <xf numFmtId="0" fontId="20" fillId="7" borderId="0" xfId="2" applyFont="1" applyFill="1" applyBorder="1" applyAlignment="1">
      <alignment horizontal="left" vertical="center" wrapText="1"/>
    </xf>
    <xf numFmtId="0" fontId="20" fillId="8" borderId="0" xfId="2" applyFont="1" applyFill="1" applyBorder="1" applyAlignment="1">
      <alignment horizontal="left" vertical="center"/>
    </xf>
    <xf numFmtId="1" fontId="20" fillId="8" borderId="0" xfId="2" applyNumberFormat="1" applyFont="1" applyFill="1" applyBorder="1" applyAlignment="1">
      <alignment horizontal="right" vertical="center"/>
    </xf>
    <xf numFmtId="0" fontId="21" fillId="8" borderId="0" xfId="2" applyFont="1" applyFill="1" applyBorder="1" applyAlignment="1">
      <alignment horizontal="left" vertical="center" wrapText="1"/>
    </xf>
    <xf numFmtId="0" fontId="21" fillId="8" borderId="0" xfId="0" applyFont="1" applyFill="1" applyBorder="1" applyAlignment="1">
      <alignment horizontal="left" vertical="center" wrapText="1"/>
    </xf>
    <xf numFmtId="0" fontId="20" fillId="8" borderId="0" xfId="2" applyFont="1" applyFill="1" applyBorder="1" applyAlignment="1">
      <alignment horizontal="left"/>
    </xf>
    <xf numFmtId="0" fontId="20" fillId="8" borderId="0" xfId="2" applyFont="1" applyFill="1" applyBorder="1" applyAlignment="1">
      <alignment horizontal="left" wrapText="1"/>
    </xf>
    <xf numFmtId="0" fontId="20" fillId="6" borderId="0" xfId="0" applyFont="1" applyFill="1" applyBorder="1" applyAlignment="1">
      <alignment horizontal="left" vertical="center" wrapText="1"/>
    </xf>
    <xf numFmtId="0" fontId="20" fillId="7" borderId="0" xfId="0" applyFont="1" applyFill="1" applyBorder="1" applyAlignment="1">
      <alignment horizontal="left" vertical="center" wrapText="1"/>
    </xf>
    <xf numFmtId="0" fontId="20" fillId="6" borderId="0" xfId="2" applyFont="1" applyFill="1" applyBorder="1" applyAlignment="1">
      <alignment horizontal="left" vertical="center" wrapText="1"/>
    </xf>
    <xf numFmtId="0" fontId="46" fillId="6" borderId="0" xfId="18" applyFont="1" applyFill="1" applyBorder="1" applyAlignment="1">
      <alignment horizontal="left" vertical="center" wrapText="1"/>
    </xf>
    <xf numFmtId="0" fontId="46" fillId="6" borderId="0" xfId="18" applyFont="1" applyFill="1" applyBorder="1" applyAlignment="1">
      <alignment horizontal="left" vertical="center"/>
    </xf>
    <xf numFmtId="0" fontId="46" fillId="0" borderId="0" xfId="0" quotePrefix="1" applyFont="1" applyFill="1" applyBorder="1" applyAlignment="1">
      <alignment horizontal="left" vertical="center" wrapText="1"/>
    </xf>
    <xf numFmtId="0" fontId="20" fillId="6" borderId="0" xfId="0" quotePrefix="1" applyFont="1" applyFill="1" applyBorder="1" applyAlignment="1">
      <alignment horizontal="left" vertical="center" wrapText="1"/>
    </xf>
    <xf numFmtId="170" fontId="22" fillId="7" borderId="0" xfId="3" applyNumberFormat="1" applyFont="1" applyFill="1" applyBorder="1" applyAlignment="1">
      <alignment horizontal="right"/>
    </xf>
    <xf numFmtId="170" fontId="22" fillId="6" borderId="0" xfId="3" applyNumberFormat="1" applyFont="1" applyFill="1" applyBorder="1" applyAlignment="1">
      <alignment horizontal="right"/>
    </xf>
    <xf numFmtId="0" fontId="39" fillId="8" borderId="0" xfId="2" applyFont="1" applyFill="1" applyBorder="1" applyAlignment="1">
      <alignment horizontal="left"/>
    </xf>
    <xf numFmtId="0" fontId="46" fillId="0" borderId="0" xfId="2" applyFont="1" applyFill="1" applyBorder="1" applyAlignment="1">
      <alignment horizontal="left" vertical="center" wrapText="1"/>
    </xf>
    <xf numFmtId="0" fontId="20" fillId="7" borderId="0" xfId="2" applyFont="1" applyFill="1" applyBorder="1" applyAlignment="1">
      <alignment horizontal="left" vertical="center"/>
    </xf>
    <xf numFmtId="0" fontId="20" fillId="0" borderId="0" xfId="2" quotePrefix="1" applyFont="1" applyFill="1" applyBorder="1" applyAlignment="1">
      <alignment horizontal="left" vertical="center" wrapText="1"/>
    </xf>
    <xf numFmtId="170" fontId="22" fillId="7" borderId="0" xfId="3" applyNumberFormat="1" applyFont="1" applyFill="1" applyBorder="1" applyAlignment="1">
      <alignment horizontal="center" vertical="center"/>
    </xf>
    <xf numFmtId="170" fontId="22" fillId="6" borderId="0" xfId="3" applyNumberFormat="1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horizontal="left" vertical="center" wrapText="1"/>
    </xf>
    <xf numFmtId="0" fontId="20" fillId="7" borderId="0" xfId="0" applyFont="1" applyFill="1" applyBorder="1" applyAlignment="1">
      <alignment horizontal="left" vertical="center"/>
    </xf>
    <xf numFmtId="0" fontId="20" fillId="6" borderId="0" xfId="23" applyFont="1" applyFill="1" applyBorder="1" applyAlignment="1">
      <alignment horizontal="left" vertical="center" wrapText="1"/>
    </xf>
    <xf numFmtId="0" fontId="21" fillId="8" borderId="0" xfId="22" applyFont="1" applyFill="1" applyBorder="1" applyAlignment="1">
      <alignment horizontal="left" vertical="center" wrapText="1"/>
    </xf>
    <xf numFmtId="0" fontId="21" fillId="7" borderId="0" xfId="2" applyFont="1" applyFill="1" applyBorder="1" applyAlignment="1">
      <alignment horizontal="left" vertical="center" wrapText="1"/>
    </xf>
    <xf numFmtId="0" fontId="20" fillId="7" borderId="0" xfId="23" applyFont="1" applyFill="1" applyBorder="1" applyAlignment="1">
      <alignment horizontal="left" vertical="center" wrapText="1"/>
    </xf>
    <xf numFmtId="0" fontId="21" fillId="7" borderId="0" xfId="0" applyFont="1" applyFill="1" applyBorder="1" applyAlignment="1">
      <alignment horizontal="left" vertical="center" wrapText="1"/>
    </xf>
    <xf numFmtId="0" fontId="43" fillId="7" borderId="0" xfId="17" applyFont="1" applyFill="1" applyBorder="1" applyAlignment="1">
      <alignment horizontal="left" vertical="center" wrapText="1"/>
    </xf>
    <xf numFmtId="0" fontId="20" fillId="7" borderId="0" xfId="17" applyFont="1" applyFill="1" applyBorder="1" applyAlignment="1">
      <alignment horizontal="left" vertical="center" wrapText="1"/>
    </xf>
    <xf numFmtId="0" fontId="20" fillId="6" borderId="0" xfId="17" applyFont="1" applyFill="1" applyBorder="1" applyAlignment="1">
      <alignment horizontal="left" vertical="center" wrapText="1"/>
    </xf>
    <xf numFmtId="0" fontId="33" fillId="8" borderId="0" xfId="0" applyFont="1" applyFill="1" applyBorder="1" applyAlignment="1">
      <alignment horizontal="left" vertical="center" wrapText="1"/>
    </xf>
    <xf numFmtId="0" fontId="18" fillId="3" borderId="17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12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3" borderId="31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left" wrapText="1"/>
    </xf>
    <xf numFmtId="0" fontId="18" fillId="5" borderId="17" xfId="0" applyFont="1" applyFill="1" applyBorder="1" applyAlignment="1">
      <alignment horizontal="left" vertical="center" wrapText="1"/>
    </xf>
    <xf numFmtId="0" fontId="18" fillId="5" borderId="31" xfId="0" applyFont="1" applyFill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</cellXfs>
  <cellStyles count="25">
    <cellStyle name="Link" xfId="20" builtinId="8"/>
    <cellStyle name="Link 2" xfId="6"/>
    <cellStyle name="Prozent" xfId="1" builtinId="5"/>
    <cellStyle name="Prozent 2" xfId="3"/>
    <cellStyle name="Prozent 2 2" xfId="8"/>
    <cellStyle name="Prozent 2 2 2" xfId="12"/>
    <cellStyle name="Prozent 2 2 3" xfId="14"/>
    <cellStyle name="Prozent 2 2 4" xfId="16"/>
    <cellStyle name="Prozent 2 2 4 2" xfId="24"/>
    <cellStyle name="Prozent 2 3" xfId="10"/>
    <cellStyle name="Prozent 2 3 2" xfId="19"/>
    <cellStyle name="Standard" xfId="0" builtinId="0"/>
    <cellStyle name="Standard 2" xfId="2"/>
    <cellStyle name="Standard 2 2" xfId="7"/>
    <cellStyle name="Standard 2 2 2" xfId="11"/>
    <cellStyle name="Standard 2 2 3" xfId="13"/>
    <cellStyle name="Standard 2 2 3 2" xfId="17"/>
    <cellStyle name="Standard 2 2 3 2 2" xfId="23"/>
    <cellStyle name="Standard 2 2 4" xfId="15"/>
    <cellStyle name="Standard 2 2 4 2" xfId="22"/>
    <cellStyle name="Standard 2 3" xfId="5"/>
    <cellStyle name="Standard 2 4" xfId="9"/>
    <cellStyle name="Standard 2 4 2" xfId="18"/>
    <cellStyle name="Standard 3 2" xfId="4"/>
    <cellStyle name="Standard 3 2 2" xfId="21"/>
  </cellStyles>
  <dxfs count="0"/>
  <tableStyles count="0" defaultTableStyle="TableStyleMedium2" defaultPivotStyle="PivotStyleLight16"/>
  <colors>
    <mruColors>
      <color rgb="FF0000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36549484814552"/>
          <c:y val="0.15535371944635135"/>
          <c:w val="0.66611774076686481"/>
          <c:h val="0.800825097190080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'Fornitori all’ingrosso'!$I$35:$I$36</c:f>
              <c:strCache>
                <c:ptCount val="2"/>
                <c:pt idx="0">
                  <c:v>2020 </c:v>
                </c:pt>
                <c:pt idx="1">
                  <c:v>09</c:v>
                </c:pt>
              </c:strCache>
            </c:strRef>
          </c:tx>
          <c:spPr>
            <a:solidFill>
              <a:srgbClr val="D9D5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rutigerBQ-Light" pitchFamily="2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'Fornitori all’ingrosso'!$B$38:$B$46</c:f>
              <c:strCache>
                <c:ptCount val="9"/>
                <c:pt idx="0">
                  <c:v>Ristorazione</c:v>
                </c:pt>
                <c:pt idx="1">
                  <c:v>Alberghi</c:v>
                </c:pt>
                <c:pt idx="2">
                  <c:v>Ristoranti</c:v>
                </c:pt>
                <c:pt idx="3">
                  <c:v>Mense</c:v>
                </c:pt>
                <c:pt idx="4">
                  <c:v>Caffetterie, tea-rooms</c:v>
                </c:pt>
                <c:pt idx="5">
                  <c:v>Catering</c:v>
                </c:pt>
                <c:pt idx="6">
                  <c:v>Fastfood</c:v>
                </c:pt>
                <c:pt idx="7">
                  <c:v>Commercio alimentare specializzato</c:v>
                </c:pt>
                <c:pt idx="8">
                  <c:v>Case di cura e ospedali</c:v>
                </c:pt>
              </c:strCache>
            </c:strRef>
          </c:cat>
          <c:val>
            <c:numRef>
              <c:f>'Fornitori all’ingrosso'!$I$38:$I$46</c:f>
              <c:numCache>
                <c:formatCode>\+0.0;\-0.0;0.0\ </c:formatCode>
                <c:ptCount val="9"/>
                <c:pt idx="0">
                  <c:v>-3.5</c:v>
                </c:pt>
                <c:pt idx="1">
                  <c:v>-4.5</c:v>
                </c:pt>
                <c:pt idx="2">
                  <c:v>4.4000000000000004</c:v>
                </c:pt>
                <c:pt idx="3">
                  <c:v>-19.7</c:v>
                </c:pt>
                <c:pt idx="4">
                  <c:v>-36.799999999999997</c:v>
                </c:pt>
                <c:pt idx="5">
                  <c:v>-16.899999999999999</c:v>
                </c:pt>
                <c:pt idx="6">
                  <c:v>7.4</c:v>
                </c:pt>
                <c:pt idx="7">
                  <c:v>4.8</c:v>
                </c:pt>
                <c:pt idx="8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4-47BF-9870-020CB5E40523}"/>
            </c:ext>
          </c:extLst>
        </c:ser>
        <c:ser>
          <c:idx val="1"/>
          <c:order val="1"/>
          <c:tx>
            <c:strRef>
              <c:f>'Fornitori all’ingrosso'!$J$35:$J$36</c:f>
              <c:strCache>
                <c:ptCount val="2"/>
                <c:pt idx="0">
                  <c:v>2020 </c:v>
                </c:pt>
                <c:pt idx="1">
                  <c:v>10</c:v>
                </c:pt>
              </c:strCache>
            </c:strRef>
          </c:tx>
          <c:spPr>
            <a:solidFill>
              <a:srgbClr val="A79E6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rutigerBQ-Light" pitchFamily="2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'Fornitori all’ingrosso'!$B$38:$B$46</c:f>
              <c:strCache>
                <c:ptCount val="9"/>
                <c:pt idx="0">
                  <c:v>Ristorazione</c:v>
                </c:pt>
                <c:pt idx="1">
                  <c:v>Alberghi</c:v>
                </c:pt>
                <c:pt idx="2">
                  <c:v>Ristoranti</c:v>
                </c:pt>
                <c:pt idx="3">
                  <c:v>Mense</c:v>
                </c:pt>
                <c:pt idx="4">
                  <c:v>Caffetterie, tea-rooms</c:v>
                </c:pt>
                <c:pt idx="5">
                  <c:v>Catering</c:v>
                </c:pt>
                <c:pt idx="6">
                  <c:v>Fastfood</c:v>
                </c:pt>
                <c:pt idx="7">
                  <c:v>Commercio alimentare specializzato</c:v>
                </c:pt>
                <c:pt idx="8">
                  <c:v>Case di cura e ospedali</c:v>
                </c:pt>
              </c:strCache>
            </c:strRef>
          </c:cat>
          <c:val>
            <c:numRef>
              <c:f>'Fornitori all’ingrosso'!$J$38:$J$46</c:f>
              <c:numCache>
                <c:formatCode>\+0.0;\-0.0;0.0\ </c:formatCode>
                <c:ptCount val="9"/>
                <c:pt idx="0">
                  <c:v>-25.8</c:v>
                </c:pt>
                <c:pt idx="1">
                  <c:v>-23.7</c:v>
                </c:pt>
                <c:pt idx="2">
                  <c:v>-14.4</c:v>
                </c:pt>
                <c:pt idx="3">
                  <c:v>-23.5</c:v>
                </c:pt>
                <c:pt idx="4">
                  <c:v>-45.5</c:v>
                </c:pt>
                <c:pt idx="5">
                  <c:v>-25.5</c:v>
                </c:pt>
                <c:pt idx="6">
                  <c:v>4.3</c:v>
                </c:pt>
                <c:pt idx="7">
                  <c:v>-4.2</c:v>
                </c:pt>
                <c:pt idx="8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B4-47BF-9870-020CB5E40523}"/>
            </c:ext>
          </c:extLst>
        </c:ser>
        <c:ser>
          <c:idx val="2"/>
          <c:order val="2"/>
          <c:tx>
            <c:strRef>
              <c:f>'Fornitori all’ingrosso'!$K$35:$K$36</c:f>
              <c:strCache>
                <c:ptCount val="2"/>
                <c:pt idx="0">
                  <c:v>2020 </c:v>
                </c:pt>
                <c:pt idx="1">
                  <c:v>11</c:v>
                </c:pt>
              </c:strCache>
            </c:strRef>
          </c:tx>
          <c:spPr>
            <a:solidFill>
              <a:srgbClr val="625C3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rutigerBQ-Light" pitchFamily="2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'Fornitori all’ingrosso'!$B$38:$B$46</c:f>
              <c:strCache>
                <c:ptCount val="9"/>
                <c:pt idx="0">
                  <c:v>Ristorazione</c:v>
                </c:pt>
                <c:pt idx="1">
                  <c:v>Alberghi</c:v>
                </c:pt>
                <c:pt idx="2">
                  <c:v>Ristoranti</c:v>
                </c:pt>
                <c:pt idx="3">
                  <c:v>Mense</c:v>
                </c:pt>
                <c:pt idx="4">
                  <c:v>Caffetterie, tea-rooms</c:v>
                </c:pt>
                <c:pt idx="5">
                  <c:v>Catering</c:v>
                </c:pt>
                <c:pt idx="6">
                  <c:v>Fastfood</c:v>
                </c:pt>
                <c:pt idx="7">
                  <c:v>Commercio alimentare specializzato</c:v>
                </c:pt>
                <c:pt idx="8">
                  <c:v>Case di cura e ospedali</c:v>
                </c:pt>
              </c:strCache>
            </c:strRef>
          </c:cat>
          <c:val>
            <c:numRef>
              <c:f>'Fornitori all’ingrosso'!$K$38:$K$46</c:f>
              <c:numCache>
                <c:formatCode>\+0.0;\-0.0;0.0\ </c:formatCode>
                <c:ptCount val="9"/>
                <c:pt idx="0">
                  <c:v>-58</c:v>
                </c:pt>
                <c:pt idx="1">
                  <c:v>-49.6</c:v>
                </c:pt>
                <c:pt idx="2">
                  <c:v>-39.9</c:v>
                </c:pt>
                <c:pt idx="3">
                  <c:v>-40.299999999999997</c:v>
                </c:pt>
                <c:pt idx="4">
                  <c:v>-47.7</c:v>
                </c:pt>
                <c:pt idx="5">
                  <c:v>-42.8</c:v>
                </c:pt>
                <c:pt idx="6">
                  <c:v>-13.1</c:v>
                </c:pt>
                <c:pt idx="7">
                  <c:v>-17.399999999999999</c:v>
                </c:pt>
                <c:pt idx="8">
                  <c:v>-2.1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B4-47BF-9870-020CB5E40523}"/>
            </c:ext>
          </c:extLst>
        </c:ser>
        <c:ser>
          <c:idx val="3"/>
          <c:order val="3"/>
          <c:tx>
            <c:strRef>
              <c:f>'Fornitori all’ingrosso'!$L$35:$L$36</c:f>
              <c:strCache>
                <c:ptCount val="2"/>
                <c:pt idx="0">
                  <c:v>2020 </c:v>
                </c:pt>
                <c:pt idx="1">
                  <c:v>12</c:v>
                </c:pt>
              </c:strCache>
            </c:strRef>
          </c:tx>
          <c:spPr>
            <a:solidFill>
              <a:srgbClr val="1E1C1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rutigerBQ-Light" pitchFamily="2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'Fornitori all’ingrosso'!$B$38:$B$46</c:f>
              <c:strCache>
                <c:ptCount val="9"/>
                <c:pt idx="0">
                  <c:v>Ristorazione</c:v>
                </c:pt>
                <c:pt idx="1">
                  <c:v>Alberghi</c:v>
                </c:pt>
                <c:pt idx="2">
                  <c:v>Ristoranti</c:v>
                </c:pt>
                <c:pt idx="3">
                  <c:v>Mense</c:v>
                </c:pt>
                <c:pt idx="4">
                  <c:v>Caffetterie, tea-rooms</c:v>
                </c:pt>
                <c:pt idx="5">
                  <c:v>Catering</c:v>
                </c:pt>
                <c:pt idx="6">
                  <c:v>Fastfood</c:v>
                </c:pt>
                <c:pt idx="7">
                  <c:v>Commercio alimentare specializzato</c:v>
                </c:pt>
                <c:pt idx="8">
                  <c:v>Case di cura e ospedali</c:v>
                </c:pt>
              </c:strCache>
            </c:strRef>
          </c:cat>
          <c:val>
            <c:numRef>
              <c:f>'Fornitori all’ingrosso'!$L$38:$L$46</c:f>
              <c:numCache>
                <c:formatCode>\+0.0;\-0.0;0.0\ </c:formatCode>
                <c:ptCount val="9"/>
                <c:pt idx="0">
                  <c:v>-67.5</c:v>
                </c:pt>
                <c:pt idx="1">
                  <c:v>-43.2</c:v>
                </c:pt>
                <c:pt idx="2">
                  <c:v>-46.1</c:v>
                </c:pt>
                <c:pt idx="3">
                  <c:v>-30.6</c:v>
                </c:pt>
                <c:pt idx="4">
                  <c:v>-44.1</c:v>
                </c:pt>
                <c:pt idx="5">
                  <c:v>-28.8</c:v>
                </c:pt>
                <c:pt idx="6">
                  <c:v>-2.2000000000000002</c:v>
                </c:pt>
                <c:pt idx="7">
                  <c:v>-15.9</c:v>
                </c:pt>
                <c:pt idx="8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B4-47BF-9870-020CB5E4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06158792"/>
        <c:axId val="606159120"/>
      </c:barChart>
      <c:catAx>
        <c:axId val="606158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FrutigerBQ-Light" pitchFamily="2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06159120"/>
        <c:crosses val="autoZero"/>
        <c:auto val="1"/>
        <c:lblAlgn val="ctr"/>
        <c:lblOffset val="100"/>
        <c:noMultiLvlLbl val="0"/>
      </c:catAx>
      <c:valAx>
        <c:axId val="60615912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crossAx val="606158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0.11826592136441777"/>
          <c:w val="0.5854297758485042"/>
          <c:h val="3.93054607447542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FrutigerBQ-Light" pitchFamily="2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2</xdr:col>
      <xdr:colOff>42862</xdr:colOff>
      <xdr:row>3</xdr:row>
      <xdr:rowOff>123957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2557462" cy="6478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47626</xdr:rowOff>
    </xdr:from>
    <xdr:to>
      <xdr:col>2</xdr:col>
      <xdr:colOff>42862</xdr:colOff>
      <xdr:row>3</xdr:row>
      <xdr:rowOff>124126</xdr:rowOff>
    </xdr:to>
    <xdr:pic>
      <xdr:nvPicPr>
        <xdr:cNvPr id="3" name="Grafik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6"/>
          <a:ext cx="2557462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47626</xdr:rowOff>
    </xdr:from>
    <xdr:to>
      <xdr:col>1</xdr:col>
      <xdr:colOff>1824037</xdr:colOff>
      <xdr:row>3</xdr:row>
      <xdr:rowOff>124126</xdr:rowOff>
    </xdr:to>
    <xdr:pic>
      <xdr:nvPicPr>
        <xdr:cNvPr id="2" name="Grafik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6"/>
          <a:ext cx="2557462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47626</xdr:rowOff>
    </xdr:from>
    <xdr:to>
      <xdr:col>1</xdr:col>
      <xdr:colOff>1824037</xdr:colOff>
      <xdr:row>3</xdr:row>
      <xdr:rowOff>124126</xdr:rowOff>
    </xdr:to>
    <xdr:pic>
      <xdr:nvPicPr>
        <xdr:cNvPr id="3" name="Grafik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6"/>
          <a:ext cx="2557462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47626</xdr:rowOff>
    </xdr:from>
    <xdr:to>
      <xdr:col>1</xdr:col>
      <xdr:colOff>1824037</xdr:colOff>
      <xdr:row>3</xdr:row>
      <xdr:rowOff>124126</xdr:rowOff>
    </xdr:to>
    <xdr:pic>
      <xdr:nvPicPr>
        <xdr:cNvPr id="4" name="Grafik 3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6"/>
          <a:ext cx="2557462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47626</xdr:rowOff>
    </xdr:from>
    <xdr:to>
      <xdr:col>3</xdr:col>
      <xdr:colOff>128587</xdr:colOff>
      <xdr:row>3</xdr:row>
      <xdr:rowOff>124126</xdr:rowOff>
    </xdr:to>
    <xdr:pic>
      <xdr:nvPicPr>
        <xdr:cNvPr id="2" name="Grafik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6"/>
          <a:ext cx="2557462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2</xdr:col>
      <xdr:colOff>61912</xdr:colOff>
      <xdr:row>3</xdr:row>
      <xdr:rowOff>123957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2557462" cy="619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47626</xdr:rowOff>
    </xdr:from>
    <xdr:to>
      <xdr:col>2</xdr:col>
      <xdr:colOff>61912</xdr:colOff>
      <xdr:row>3</xdr:row>
      <xdr:rowOff>124126</xdr:rowOff>
    </xdr:to>
    <xdr:pic>
      <xdr:nvPicPr>
        <xdr:cNvPr id="3" name="Grafik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6"/>
          <a:ext cx="2557462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2</xdr:col>
      <xdr:colOff>60450</xdr:colOff>
      <xdr:row>3</xdr:row>
      <xdr:rowOff>124125</xdr:rowOff>
    </xdr:to>
    <xdr:pic>
      <xdr:nvPicPr>
        <xdr:cNvPr id="2" name="Grafik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2556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47626</xdr:rowOff>
    </xdr:from>
    <xdr:to>
      <xdr:col>2</xdr:col>
      <xdr:colOff>61912</xdr:colOff>
      <xdr:row>3</xdr:row>
      <xdr:rowOff>124126</xdr:rowOff>
    </xdr:to>
    <xdr:pic>
      <xdr:nvPicPr>
        <xdr:cNvPr id="3" name="Grafik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6"/>
          <a:ext cx="2557462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3</xdr:col>
      <xdr:colOff>128587</xdr:colOff>
      <xdr:row>3</xdr:row>
      <xdr:rowOff>124125</xdr:rowOff>
    </xdr:to>
    <xdr:pic>
      <xdr:nvPicPr>
        <xdr:cNvPr id="2" name="Grafik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2557462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47626</xdr:rowOff>
    </xdr:from>
    <xdr:to>
      <xdr:col>3</xdr:col>
      <xdr:colOff>128587</xdr:colOff>
      <xdr:row>3</xdr:row>
      <xdr:rowOff>124126</xdr:rowOff>
    </xdr:to>
    <xdr:pic>
      <xdr:nvPicPr>
        <xdr:cNvPr id="3" name="Grafik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6"/>
          <a:ext cx="2557462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3</xdr:col>
      <xdr:colOff>128587</xdr:colOff>
      <xdr:row>3</xdr:row>
      <xdr:rowOff>124125</xdr:rowOff>
    </xdr:to>
    <xdr:pic>
      <xdr:nvPicPr>
        <xdr:cNvPr id="2" name="Grafik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2557462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47626</xdr:rowOff>
    </xdr:from>
    <xdr:to>
      <xdr:col>3</xdr:col>
      <xdr:colOff>128587</xdr:colOff>
      <xdr:row>3</xdr:row>
      <xdr:rowOff>124126</xdr:rowOff>
    </xdr:to>
    <xdr:pic>
      <xdr:nvPicPr>
        <xdr:cNvPr id="3" name="Grafik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6"/>
          <a:ext cx="2557462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1</xdr:col>
      <xdr:colOff>1824037</xdr:colOff>
      <xdr:row>3</xdr:row>
      <xdr:rowOff>124125</xdr:rowOff>
    </xdr:to>
    <xdr:pic>
      <xdr:nvPicPr>
        <xdr:cNvPr id="2" name="Grafik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2557462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47626</xdr:rowOff>
    </xdr:from>
    <xdr:to>
      <xdr:col>1</xdr:col>
      <xdr:colOff>1824037</xdr:colOff>
      <xdr:row>3</xdr:row>
      <xdr:rowOff>124126</xdr:rowOff>
    </xdr:to>
    <xdr:pic>
      <xdr:nvPicPr>
        <xdr:cNvPr id="3" name="Grafik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6"/>
          <a:ext cx="2557462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166737</xdr:colOff>
      <xdr:row>28</xdr:row>
      <xdr:rowOff>363570</xdr:rowOff>
    </xdr:from>
    <xdr:to>
      <xdr:col>23</xdr:col>
      <xdr:colOff>547739</xdr:colOff>
      <xdr:row>55</xdr:row>
      <xdr:rowOff>178044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47626</xdr:rowOff>
    </xdr:from>
    <xdr:to>
      <xdr:col>3</xdr:col>
      <xdr:colOff>128587</xdr:colOff>
      <xdr:row>3</xdr:row>
      <xdr:rowOff>124126</xdr:rowOff>
    </xdr:to>
    <xdr:pic>
      <xdr:nvPicPr>
        <xdr:cNvPr id="3" name="Grafik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6"/>
          <a:ext cx="2557462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47626</xdr:rowOff>
    </xdr:from>
    <xdr:to>
      <xdr:col>3</xdr:col>
      <xdr:colOff>128587</xdr:colOff>
      <xdr:row>3</xdr:row>
      <xdr:rowOff>124126</xdr:rowOff>
    </xdr:to>
    <xdr:pic>
      <xdr:nvPicPr>
        <xdr:cNvPr id="4" name="Grafik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6"/>
          <a:ext cx="2557462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0.96572</cdr:y>
    </cdr:from>
    <cdr:to>
      <cdr:x>1</cdr:x>
      <cdr:y>1</cdr:y>
    </cdr:to>
    <cdr:sp macro="" textlink="">
      <cdr:nvSpPr>
        <cdr:cNvPr id="7" name="Rechteck 6"/>
        <cdr:cNvSpPr/>
      </cdr:nvSpPr>
      <cdr:spPr>
        <a:xfrm xmlns:a="http://schemas.openxmlformats.org/drawingml/2006/main">
          <a:off x="0" y="5367340"/>
          <a:ext cx="5438777" cy="190500"/>
        </a:xfrm>
        <a:prstGeom xmlns:a="http://schemas.openxmlformats.org/drawingml/2006/main" prst="rect">
          <a:avLst/>
        </a:prstGeom>
        <a:solidFill xmlns:a="http://schemas.openxmlformats.org/drawingml/2006/main">
          <a:srgbClr val="F1F1F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de-CH" sz="1100"/>
        </a:p>
      </cdr:txBody>
    </cdr:sp>
  </cdr:relSizeAnchor>
  <cdr:relSizeAnchor xmlns:cdr="http://schemas.openxmlformats.org/drawingml/2006/chartDrawing">
    <cdr:from>
      <cdr:x>0</cdr:x>
      <cdr:y>0.00511</cdr:y>
    </cdr:from>
    <cdr:to>
      <cdr:x>1</cdr:x>
      <cdr:y>0.05192</cdr:y>
    </cdr:to>
    <cdr:sp macro="" textlink="">
      <cdr:nvSpPr>
        <cdr:cNvPr id="6" name="Rechteck 5"/>
        <cdr:cNvSpPr/>
      </cdr:nvSpPr>
      <cdr:spPr>
        <a:xfrm xmlns:a="http://schemas.openxmlformats.org/drawingml/2006/main">
          <a:off x="0" y="28576"/>
          <a:ext cx="5438777" cy="261940"/>
        </a:xfrm>
        <a:prstGeom xmlns:a="http://schemas.openxmlformats.org/drawingml/2006/main" prst="rect">
          <a:avLst/>
        </a:prstGeom>
        <a:solidFill xmlns:a="http://schemas.openxmlformats.org/drawingml/2006/main">
          <a:srgbClr val="C9C9C9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de-CH" sz="1100"/>
        </a:p>
      </cdr:txBody>
    </cdr:sp>
  </cdr:relSizeAnchor>
  <cdr:relSizeAnchor xmlns:cdr="http://schemas.openxmlformats.org/drawingml/2006/chartDrawing">
    <cdr:from>
      <cdr:x>0.04904</cdr:x>
      <cdr:y>0.0252</cdr:y>
    </cdr:from>
    <cdr:to>
      <cdr:x>0.21716</cdr:x>
      <cdr:y>0.19201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66703" y="13811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0.13625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0" y="0"/>
          <a:ext cx="5438777" cy="757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600" b="1" i="0" baseline="0">
              <a:effectLst/>
              <a:latin typeface="FrutigerBQ-Light" pitchFamily="2" charset="0"/>
              <a:ea typeface="+mn-ea"/>
              <a:cs typeface="+mn-cs"/>
            </a:rPr>
            <a:t>Acquirenti e fornitori all'ingrosso 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200" b="0" i="0" baseline="0">
              <a:effectLst/>
              <a:latin typeface="FrutigerBQ-Light" pitchFamily="2" charset="0"/>
              <a:ea typeface="+mn-ea"/>
              <a:cs typeface="+mn-cs"/>
            </a:rPr>
            <a:t>Evoluzione della cifra d’affari relativa  in riferimento ai diversi canali di smercio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200" b="0" i="0" baseline="0">
              <a:effectLst/>
              <a:latin typeface="FrutigerBQ-Light" pitchFamily="2" charset="0"/>
              <a:ea typeface="+mn-ea"/>
              <a:cs typeface="+mn-cs"/>
            </a:rPr>
            <a:t>Evoluzione in %</a:t>
          </a:r>
          <a:endParaRPr lang="de-CH" sz="1200" b="0">
            <a:effectLst/>
            <a:latin typeface="FrutigerBQ-Light" pitchFamily="2" charset="0"/>
          </a:endParaRPr>
        </a:p>
      </cdr:txBody>
    </cdr:sp>
  </cdr:relSizeAnchor>
  <cdr:relSizeAnchor xmlns:cdr="http://schemas.openxmlformats.org/drawingml/2006/chartDrawing">
    <cdr:from>
      <cdr:x>0.02802</cdr:x>
      <cdr:y>0.93397</cdr:y>
    </cdr:from>
    <cdr:to>
      <cdr:x>0.48336</cdr:x>
      <cdr:y>1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52403" y="5119690"/>
          <a:ext cx="24765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</cdr:x>
      <cdr:y>0.96058</cdr:y>
    </cdr:from>
    <cdr:to>
      <cdr:x>0.89317</cdr:x>
      <cdr:y>1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0" y="5338765"/>
          <a:ext cx="48577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1100" b="1">
              <a:latin typeface="FrutigerBQ-Light" pitchFamily="2" charset="0"/>
            </a:rPr>
            <a:t>Fonte: Grossopanel AG, Stans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47626</xdr:rowOff>
    </xdr:from>
    <xdr:to>
      <xdr:col>1</xdr:col>
      <xdr:colOff>1824037</xdr:colOff>
      <xdr:row>3</xdr:row>
      <xdr:rowOff>124126</xdr:rowOff>
    </xdr:to>
    <xdr:pic>
      <xdr:nvPicPr>
        <xdr:cNvPr id="3" name="Grafik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6"/>
          <a:ext cx="2557462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47626</xdr:rowOff>
    </xdr:from>
    <xdr:to>
      <xdr:col>1</xdr:col>
      <xdr:colOff>1824037</xdr:colOff>
      <xdr:row>3</xdr:row>
      <xdr:rowOff>124126</xdr:rowOff>
    </xdr:to>
    <xdr:pic>
      <xdr:nvPicPr>
        <xdr:cNvPr id="4" name="Grafik 3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6"/>
          <a:ext cx="2557462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47626</xdr:rowOff>
    </xdr:from>
    <xdr:to>
      <xdr:col>1</xdr:col>
      <xdr:colOff>1824037</xdr:colOff>
      <xdr:row>3</xdr:row>
      <xdr:rowOff>124126</xdr:rowOff>
    </xdr:to>
    <xdr:pic>
      <xdr:nvPicPr>
        <xdr:cNvPr id="5" name="Grafik 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6"/>
          <a:ext cx="2557462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726018</xdr:colOff>
      <xdr:row>38</xdr:row>
      <xdr:rowOff>168275</xdr:rowOff>
    </xdr:from>
    <xdr:to>
      <xdr:col>11</xdr:col>
      <xdr:colOff>252002</xdr:colOff>
      <xdr:row>78</xdr:row>
      <xdr:rowOff>108275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018" y="5999692"/>
          <a:ext cx="6860234" cy="75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disclaimer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disclaimer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lw.admin.ch/blw/it/home/markt/marktbeobachtung/land--und-ernaehrungswirtschaft/schweizer_detailhandel.html" TargetMode="External"/><Relationship Id="rId2" Type="http://schemas.openxmlformats.org/officeDocument/2006/relationships/hyperlink" Target="https://www.blw.admin.ch/blw/it/home/markt/marktbeobachtung/bio.html" TargetMode="External"/><Relationship Id="rId1" Type="http://schemas.openxmlformats.org/officeDocument/2006/relationships/hyperlink" Target="http://www.disclaimer.admin.ch/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sclaimer.admin.ch/" TargetMode="External"/><Relationship Id="rId2" Type="http://schemas.openxmlformats.org/officeDocument/2006/relationships/hyperlink" Target="https://www.blw.admin.ch/dam/blw/de/dokumente/Markt/Marktbeobachtung/Fleisch/Marktzahlen/mbf_excel.xlsb.download.xlsb/MBF%20Excel.xlsb" TargetMode="External"/><Relationship Id="rId1" Type="http://schemas.openxmlformats.org/officeDocument/2006/relationships/hyperlink" Target="https://www.blw.admin.ch/blw/it/home/markt/marktbeobachtung/fleisch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sclaimer.admin.ch/" TargetMode="External"/><Relationship Id="rId2" Type="http://schemas.openxmlformats.org/officeDocument/2006/relationships/hyperlink" Target="https://www.blw.admin.ch/blw/it/home/markt/marktbeobachtung/eier.html" TargetMode="External"/><Relationship Id="rId1" Type="http://schemas.openxmlformats.org/officeDocument/2006/relationships/hyperlink" Target="https://www.blw.admin.ch/dam/blw/de/dokumente/Markt/Marktbeobachtung/Eier/Marktzahlen/mbe_excel.xlsm.download.xlsm/MBE_Excel.xlsm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lw.admin.ch/dam/blw/it/dokumente/Markt/Marktbeobachtung/Milch/Marktzahlen/konsumentenpreise_fuer_milchprodukte.xls.download.xls/Prezzo%20al%20consumo%20latticini.xlsx" TargetMode="External"/><Relationship Id="rId2" Type="http://schemas.openxmlformats.org/officeDocument/2006/relationships/hyperlink" Target="https://www.blw.admin.ch/dam/blw/it/dokumente/Markt/Marktbeobachtung/Milch/Marktzahlen/produzentenpreis_fuer_milch.xlsx.download.xlsx/Prezzo%20alla%20produzione%20del%20latte.xlsx" TargetMode="External"/><Relationship Id="rId1" Type="http://schemas.openxmlformats.org/officeDocument/2006/relationships/hyperlink" Target="https://www.blw.admin.ch/blw/it/home/markt/marktbeobachtung/milch.html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disclaimer.admin.ch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sclaimer.admin.ch/" TargetMode="External"/><Relationship Id="rId2" Type="http://schemas.openxmlformats.org/officeDocument/2006/relationships/hyperlink" Target="https://www.blw.admin.ch/blw/it/home/markt/marktbeobachtung/fruechte-und-gemuese.html" TargetMode="External"/><Relationship Id="rId1" Type="http://schemas.openxmlformats.org/officeDocument/2006/relationships/hyperlink" Target="https://www.blw.admin.ch/dam/blw/it/dokumente/Markt/Marktbeobachtung/Fruechte%20und%20Gemuese/Marktzahlen/wochenbericht.xlsb.download.xlsb/wochenbericht.xlsb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sclaimer.admin.ch/" TargetMode="External"/><Relationship Id="rId2" Type="http://schemas.openxmlformats.org/officeDocument/2006/relationships/hyperlink" Target="https://www.blw.admin.ch/dam/blw/it/dokumente/Markt/Marktbeobachtung/Kartoffeln/Marktzahlen/marktzahlenkartoffeln.xlsx.download.xlsx/cifre%20di%20mercato%20delle%20patate.xlsx" TargetMode="External"/><Relationship Id="rId1" Type="http://schemas.openxmlformats.org/officeDocument/2006/relationships/hyperlink" Target="https://www.blw.admin.ch/blw/it/home/markt/marktbeobachtung/kartoffeln.html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lw.admin.ch/blw/it/home/markt/marktbeobachtung/brot-und-getreide.html" TargetMode="External"/><Relationship Id="rId2" Type="http://schemas.openxmlformats.org/officeDocument/2006/relationships/hyperlink" Target="https://www.blw.admin.ch/dam/blw/it/dokumente/Markt/Marktbeobachtung/Brot%20und%20Getreide/Marktzahlen/marktzahlen_brot_und_getreide.xlsx.download.xlsx/Cifre_di_mercato_del_pane_dei_cereali.xlsx" TargetMode="External"/><Relationship Id="rId1" Type="http://schemas.openxmlformats.org/officeDocument/2006/relationships/hyperlink" Target="https://www.blw.admin.ch/blw/it/home/markt/marktbeobachtung/oelsaaten.html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disclaimer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disclaimer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92D050"/>
  </sheetPr>
  <dimension ref="A1:AA50"/>
  <sheetViews>
    <sheetView workbookViewId="0"/>
  </sheetViews>
  <sheetFormatPr baseColWidth="10" defaultColWidth="11.42578125" defaultRowHeight="14.25" x14ac:dyDescent="0.2"/>
  <cols>
    <col min="1" max="1" width="11.42578125" style="127"/>
    <col min="2" max="2" width="36" style="127" customWidth="1"/>
    <col min="3" max="3" width="1.42578125" style="127" customWidth="1"/>
    <col min="4" max="4" width="25.85546875" style="127" customWidth="1"/>
    <col min="5" max="5" width="18" style="127" customWidth="1"/>
    <col min="6" max="16384" width="11.42578125" style="127"/>
  </cols>
  <sheetData>
    <row r="1" spans="1:27" x14ac:dyDescent="0.2">
      <c r="B1" s="127" t="s">
        <v>56</v>
      </c>
      <c r="C1" s="127" t="s">
        <v>57</v>
      </c>
      <c r="E1" s="128" t="s">
        <v>58</v>
      </c>
      <c r="F1" s="128"/>
      <c r="G1" s="128"/>
      <c r="H1" s="128"/>
      <c r="P1" s="129"/>
      <c r="S1" s="129"/>
      <c r="AA1" s="130"/>
    </row>
    <row r="2" spans="1:27" x14ac:dyDescent="0.2">
      <c r="A2" s="131"/>
      <c r="B2" s="127" t="s">
        <v>59</v>
      </c>
      <c r="C2" s="127" t="s">
        <v>60</v>
      </c>
      <c r="P2" s="129"/>
      <c r="S2" s="129"/>
      <c r="AA2" s="130"/>
    </row>
    <row r="3" spans="1:27" x14ac:dyDescent="0.2">
      <c r="A3" s="131"/>
      <c r="B3" s="127" t="s">
        <v>61</v>
      </c>
      <c r="P3" s="129"/>
      <c r="S3" s="129"/>
      <c r="AA3" s="130"/>
    </row>
    <row r="4" spans="1:27" x14ac:dyDescent="0.2">
      <c r="A4" s="131"/>
      <c r="B4" s="127" t="s">
        <v>62</v>
      </c>
      <c r="P4" s="129"/>
      <c r="S4" s="129"/>
      <c r="AA4" s="130"/>
    </row>
    <row r="6" spans="1:27" ht="15" customHeight="1" x14ac:dyDescent="0.2">
      <c r="B6" s="346" t="s">
        <v>63</v>
      </c>
      <c r="C6" s="135"/>
      <c r="D6" s="344" t="s">
        <v>0</v>
      </c>
      <c r="E6" s="345" t="s">
        <v>69</v>
      </c>
    </row>
    <row r="7" spans="1:27" ht="15" customHeight="1" x14ac:dyDescent="0.2">
      <c r="B7" s="346"/>
      <c r="C7" s="135"/>
      <c r="D7" s="344"/>
      <c r="E7" s="345"/>
    </row>
    <row r="8" spans="1:27" ht="8.1" customHeight="1" x14ac:dyDescent="0.25">
      <c r="B8" s="135"/>
      <c r="C8" s="135"/>
      <c r="D8" s="146"/>
      <c r="E8" s="145"/>
    </row>
    <row r="9" spans="1:27" ht="15" x14ac:dyDescent="0.25">
      <c r="B9" s="151" t="s">
        <v>64</v>
      </c>
      <c r="C9" s="135"/>
      <c r="D9" s="140" t="s">
        <v>65</v>
      </c>
      <c r="E9" s="141"/>
    </row>
    <row r="10" spans="1:27" ht="15" x14ac:dyDescent="0.25">
      <c r="B10" s="133" t="s">
        <v>64</v>
      </c>
      <c r="C10" s="135"/>
      <c r="D10" s="146" t="s">
        <v>65</v>
      </c>
      <c r="E10" s="147"/>
    </row>
    <row r="11" spans="1:27" ht="15" x14ac:dyDescent="0.25">
      <c r="B11" s="151" t="s">
        <v>64</v>
      </c>
      <c r="C11" s="135"/>
      <c r="D11" s="140" t="s">
        <v>65</v>
      </c>
      <c r="E11" s="141"/>
    </row>
    <row r="12" spans="1:27" ht="15" x14ac:dyDescent="0.25">
      <c r="B12" s="133" t="s">
        <v>64</v>
      </c>
      <c r="C12" s="135"/>
      <c r="D12" s="146" t="s">
        <v>65</v>
      </c>
      <c r="E12" s="147"/>
    </row>
    <row r="13" spans="1:27" ht="15" x14ac:dyDescent="0.25">
      <c r="B13" s="151" t="s">
        <v>64</v>
      </c>
      <c r="C13" s="135"/>
      <c r="D13" s="140" t="s">
        <v>65</v>
      </c>
      <c r="E13" s="141"/>
    </row>
    <row r="14" spans="1:27" ht="15" x14ac:dyDescent="0.25">
      <c r="B14" s="133" t="s">
        <v>64</v>
      </c>
      <c r="C14" s="135"/>
      <c r="D14" s="146" t="s">
        <v>65</v>
      </c>
      <c r="E14" s="147"/>
    </row>
    <row r="15" spans="1:27" ht="8.1" customHeight="1" x14ac:dyDescent="0.25">
      <c r="B15" s="135"/>
      <c r="C15" s="135"/>
      <c r="D15" s="146"/>
      <c r="E15" s="145"/>
    </row>
    <row r="16" spans="1:27" ht="15" x14ac:dyDescent="0.2">
      <c r="B16" s="343" t="s">
        <v>66</v>
      </c>
      <c r="C16" s="343"/>
      <c r="D16" s="343"/>
      <c r="E16" s="343"/>
    </row>
    <row r="21" spans="1:6" x14ac:dyDescent="0.2">
      <c r="B21" s="128" t="s">
        <v>70</v>
      </c>
    </row>
    <row r="22" spans="1:6" x14ac:dyDescent="0.2">
      <c r="A22" s="131"/>
      <c r="B22" s="131"/>
      <c r="C22" s="131"/>
      <c r="D22" s="131"/>
      <c r="E22" s="131"/>
      <c r="F22" s="131"/>
    </row>
    <row r="23" spans="1:6" ht="15" x14ac:dyDescent="0.2">
      <c r="A23" s="131"/>
      <c r="B23" s="346" t="s">
        <v>68</v>
      </c>
      <c r="C23" s="135"/>
      <c r="D23" s="344" t="s">
        <v>0</v>
      </c>
      <c r="E23" s="345">
        <v>2019</v>
      </c>
      <c r="F23" s="131"/>
    </row>
    <row r="24" spans="1:6" ht="15" x14ac:dyDescent="0.2">
      <c r="A24" s="131"/>
      <c r="B24" s="346"/>
      <c r="C24" s="135"/>
      <c r="D24" s="344"/>
      <c r="E24" s="345"/>
      <c r="F24" s="131"/>
    </row>
    <row r="25" spans="1:6" ht="8.1" customHeight="1" x14ac:dyDescent="0.25">
      <c r="A25" s="131"/>
      <c r="B25" s="135"/>
      <c r="C25" s="135"/>
      <c r="D25" s="146"/>
      <c r="E25" s="145"/>
      <c r="F25" s="131"/>
    </row>
    <row r="26" spans="1:6" ht="15" x14ac:dyDescent="0.25">
      <c r="A26" s="131"/>
      <c r="B26" s="151" t="s">
        <v>10</v>
      </c>
      <c r="C26" s="135"/>
      <c r="D26" s="140" t="s">
        <v>67</v>
      </c>
      <c r="E26" s="155">
        <v>82.9</v>
      </c>
      <c r="F26" s="131"/>
    </row>
    <row r="27" spans="1:6" ht="15" x14ac:dyDescent="0.25">
      <c r="A27" s="131"/>
      <c r="B27" s="133" t="s">
        <v>41</v>
      </c>
      <c r="C27" s="135"/>
      <c r="D27" s="146" t="s">
        <v>67</v>
      </c>
      <c r="E27" s="154">
        <v>97.6</v>
      </c>
      <c r="F27" s="131"/>
    </row>
    <row r="28" spans="1:6" ht="15" x14ac:dyDescent="0.25">
      <c r="A28" s="131"/>
      <c r="B28" s="151" t="s">
        <v>42</v>
      </c>
      <c r="C28" s="135"/>
      <c r="D28" s="140" t="s">
        <v>67</v>
      </c>
      <c r="E28" s="155">
        <v>92.7</v>
      </c>
      <c r="F28" s="131"/>
    </row>
    <row r="29" spans="1:6" ht="15" x14ac:dyDescent="0.25">
      <c r="A29" s="131"/>
      <c r="B29" s="133" t="s">
        <v>43</v>
      </c>
      <c r="C29" s="135"/>
      <c r="D29" s="146" t="s">
        <v>67</v>
      </c>
      <c r="E29" s="154">
        <v>44.8</v>
      </c>
      <c r="F29" s="131"/>
    </row>
    <row r="30" spans="1:6" ht="15" x14ac:dyDescent="0.25">
      <c r="A30" s="131"/>
      <c r="B30" s="151" t="s">
        <v>23</v>
      </c>
      <c r="C30" s="135"/>
      <c r="D30" s="140" t="s">
        <v>67</v>
      </c>
      <c r="E30" s="155">
        <v>64.7</v>
      </c>
      <c r="F30" s="131"/>
    </row>
    <row r="31" spans="1:6" ht="8.1" customHeight="1" x14ac:dyDescent="0.25">
      <c r="A31" s="131"/>
      <c r="B31" s="133"/>
      <c r="C31" s="135"/>
      <c r="D31" s="146"/>
      <c r="E31" s="154"/>
      <c r="F31" s="131"/>
    </row>
    <row r="32" spans="1:6" ht="15" x14ac:dyDescent="0.25">
      <c r="A32" s="131"/>
      <c r="B32" s="133" t="s">
        <v>44</v>
      </c>
      <c r="C32" s="135"/>
      <c r="D32" s="134" t="s">
        <v>67</v>
      </c>
      <c r="E32" s="153">
        <v>80.8</v>
      </c>
      <c r="F32" s="131"/>
    </row>
    <row r="33" spans="1:6" ht="8.1" customHeight="1" x14ac:dyDescent="0.25">
      <c r="A33" s="131"/>
      <c r="B33" s="135"/>
      <c r="C33" s="135"/>
      <c r="D33" s="146"/>
      <c r="E33" s="145"/>
      <c r="F33" s="131"/>
    </row>
    <row r="34" spans="1:6" ht="15" x14ac:dyDescent="0.2">
      <c r="A34" s="131"/>
      <c r="B34" s="343" t="s">
        <v>48</v>
      </c>
      <c r="C34" s="343"/>
      <c r="D34" s="343"/>
      <c r="E34" s="343"/>
      <c r="F34" s="131"/>
    </row>
    <row r="35" spans="1:6" x14ac:dyDescent="0.2">
      <c r="A35" s="131"/>
      <c r="B35" s="131"/>
      <c r="C35" s="131"/>
      <c r="D35" s="131"/>
      <c r="E35" s="131"/>
      <c r="F35" s="131"/>
    </row>
    <row r="38" spans="1:6" x14ac:dyDescent="0.2">
      <c r="B38" s="128" t="s">
        <v>71</v>
      </c>
    </row>
    <row r="41" spans="1:6" ht="15" x14ac:dyDescent="0.2">
      <c r="B41" s="346" t="s">
        <v>68</v>
      </c>
      <c r="C41" s="135"/>
      <c r="D41" s="344" t="s">
        <v>0</v>
      </c>
      <c r="E41" s="345">
        <v>2019</v>
      </c>
    </row>
    <row r="42" spans="1:6" ht="15" x14ac:dyDescent="0.2">
      <c r="B42" s="346"/>
      <c r="C42" s="135"/>
      <c r="D42" s="344"/>
      <c r="E42" s="345"/>
    </row>
    <row r="43" spans="1:6" ht="8.1" customHeight="1" x14ac:dyDescent="0.25">
      <c r="A43" s="131"/>
      <c r="B43" s="135"/>
      <c r="C43" s="135"/>
      <c r="D43" s="146"/>
      <c r="E43" s="145"/>
      <c r="F43" s="131"/>
    </row>
    <row r="44" spans="1:6" ht="15" x14ac:dyDescent="0.25">
      <c r="B44" s="151" t="s">
        <v>72</v>
      </c>
      <c r="C44" s="135"/>
      <c r="D44" s="140"/>
      <c r="E44" s="155"/>
    </row>
    <row r="45" spans="1:6" ht="15" x14ac:dyDescent="0.25">
      <c r="B45" s="152" t="s">
        <v>34</v>
      </c>
      <c r="C45" s="135"/>
      <c r="D45" s="146" t="s">
        <v>67</v>
      </c>
      <c r="E45" s="154">
        <v>78.400000000000006</v>
      </c>
    </row>
    <row r="46" spans="1:6" ht="15" x14ac:dyDescent="0.25">
      <c r="B46" s="152" t="s">
        <v>46</v>
      </c>
      <c r="C46" s="135"/>
      <c r="D46" s="146" t="s">
        <v>67</v>
      </c>
      <c r="E46" s="154">
        <v>20.2</v>
      </c>
    </row>
    <row r="47" spans="1:6" ht="8.1" customHeight="1" x14ac:dyDescent="0.25">
      <c r="B47" s="133"/>
      <c r="C47" s="135"/>
      <c r="D47" s="146"/>
      <c r="E47" s="154"/>
    </row>
    <row r="48" spans="1:6" ht="15" x14ac:dyDescent="0.25">
      <c r="B48" s="151" t="s">
        <v>44</v>
      </c>
      <c r="C48" s="135"/>
      <c r="D48" s="156" t="s">
        <v>67</v>
      </c>
      <c r="E48" s="157">
        <v>63</v>
      </c>
    </row>
    <row r="49" spans="2:5" ht="8.1" customHeight="1" x14ac:dyDescent="0.25">
      <c r="B49" s="135"/>
      <c r="C49" s="135"/>
      <c r="D49" s="146"/>
      <c r="E49" s="145"/>
    </row>
    <row r="50" spans="2:5" ht="15" x14ac:dyDescent="0.2">
      <c r="B50" s="343" t="s">
        <v>50</v>
      </c>
      <c r="C50" s="343"/>
      <c r="D50" s="343"/>
      <c r="E50" s="343"/>
    </row>
  </sheetData>
  <mergeCells count="12">
    <mergeCell ref="B50:E50"/>
    <mergeCell ref="D6:D7"/>
    <mergeCell ref="E6:E7"/>
    <mergeCell ref="B6:B7"/>
    <mergeCell ref="B23:B24"/>
    <mergeCell ref="D23:D24"/>
    <mergeCell ref="E23:E24"/>
    <mergeCell ref="B34:E34"/>
    <mergeCell ref="B16:E16"/>
    <mergeCell ref="B41:B42"/>
    <mergeCell ref="D41:D42"/>
    <mergeCell ref="E41:E4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zoomScale="90" zoomScaleNormal="90" workbookViewId="0">
      <pane ySplit="16" topLeftCell="A17" activePane="bottomLeft" state="frozen"/>
      <selection activeCell="D15" sqref="D15:S16"/>
      <selection pane="bottomLeft" activeCell="A12" sqref="A12"/>
    </sheetView>
  </sheetViews>
  <sheetFormatPr baseColWidth="10" defaultColWidth="11.42578125" defaultRowHeight="15" x14ac:dyDescent="0.25"/>
  <cols>
    <col min="1" max="1" width="11.42578125" style="188"/>
    <col min="2" max="2" width="36.85546875" style="188" customWidth="1"/>
    <col min="3" max="3" width="1.42578125" style="188" customWidth="1"/>
    <col min="4" max="9" width="7.28515625" style="188" customWidth="1"/>
    <col min="10" max="10" width="1.42578125" style="188" customWidth="1"/>
    <col min="11" max="11" width="15" style="188" bestFit="1" customWidth="1"/>
    <col min="12" max="12" width="12.28515625" style="188" bestFit="1" customWidth="1"/>
    <col min="13" max="13" width="1.42578125" style="188" customWidth="1"/>
    <col min="14" max="16384" width="11.42578125" style="188"/>
  </cols>
  <sheetData>
    <row r="1" spans="1:22" s="209" customFormat="1" x14ac:dyDescent="0.25">
      <c r="A1" s="171" t="s">
        <v>85</v>
      </c>
      <c r="B1" s="171"/>
      <c r="C1" s="171"/>
      <c r="D1" s="171"/>
      <c r="E1" s="171"/>
      <c r="G1" s="171"/>
      <c r="H1" s="172" t="s">
        <v>96</v>
      </c>
      <c r="I1" s="172"/>
      <c r="J1" s="172"/>
      <c r="K1" s="171"/>
      <c r="L1" s="171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s="209" customFormat="1" x14ac:dyDescent="0.25">
      <c r="A2" s="171"/>
      <c r="B2" s="171"/>
      <c r="C2" s="171"/>
      <c r="D2" s="171"/>
      <c r="E2" s="171"/>
      <c r="G2" s="171"/>
      <c r="H2" s="172" t="s">
        <v>97</v>
      </c>
      <c r="I2" s="172"/>
      <c r="J2" s="172"/>
      <c r="K2" s="171"/>
      <c r="L2" s="171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22" s="209" customFormat="1" x14ac:dyDescent="0.25">
      <c r="A3" s="171"/>
      <c r="B3" s="171"/>
      <c r="C3" s="171"/>
      <c r="D3" s="171"/>
      <c r="E3" s="171"/>
      <c r="G3" s="171"/>
      <c r="H3" s="174" t="s">
        <v>98</v>
      </c>
      <c r="I3" s="174"/>
      <c r="J3" s="174"/>
      <c r="K3" s="171"/>
      <c r="L3" s="171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1:22" s="209" customFormat="1" x14ac:dyDescent="0.25">
      <c r="A4" s="171"/>
      <c r="B4" s="171"/>
      <c r="C4" s="171"/>
      <c r="D4" s="171"/>
      <c r="E4" s="171"/>
      <c r="G4" s="171"/>
      <c r="H4" s="175" t="s">
        <v>99</v>
      </c>
      <c r="I4" s="175"/>
      <c r="J4" s="175"/>
      <c r="K4" s="171"/>
      <c r="L4" s="171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209" customFormat="1" ht="18.75" x14ac:dyDescent="0.3">
      <c r="A5" s="176" t="s">
        <v>249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3"/>
      <c r="N5" s="173"/>
      <c r="O5" s="173"/>
      <c r="P5" s="173"/>
      <c r="Q5" s="173"/>
      <c r="R5" s="173"/>
      <c r="S5" s="173"/>
      <c r="T5" s="173"/>
      <c r="U5" s="173"/>
      <c r="V5" s="173"/>
    </row>
    <row r="6" spans="1:22" s="209" customFormat="1" ht="18.75" x14ac:dyDescent="0.3">
      <c r="A6" s="178" t="s">
        <v>253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3"/>
      <c r="N6" s="173"/>
      <c r="O6" s="173"/>
      <c r="P6" s="173"/>
      <c r="Q6" s="173"/>
      <c r="R6" s="173"/>
      <c r="S6" s="173"/>
      <c r="T6" s="173"/>
      <c r="U6" s="173"/>
      <c r="V6" s="173"/>
    </row>
    <row r="7" spans="1:22" s="209" customFormat="1" x14ac:dyDescent="0.25">
      <c r="A7" s="178" t="s">
        <v>250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3"/>
      <c r="N7" s="173"/>
      <c r="O7" s="173"/>
      <c r="P7" s="173"/>
      <c r="Q7" s="173"/>
      <c r="R7" s="173"/>
      <c r="S7" s="173"/>
      <c r="T7" s="173"/>
      <c r="U7" s="173"/>
      <c r="V7" s="173"/>
    </row>
    <row r="8" spans="1:22" s="209" customFormat="1" x14ac:dyDescent="0.25">
      <c r="A8" s="178" t="s">
        <v>300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3"/>
      <c r="N8" s="173"/>
      <c r="O8" s="173"/>
      <c r="P8" s="173"/>
      <c r="Q8" s="173"/>
      <c r="R8" s="173"/>
      <c r="S8" s="173"/>
      <c r="T8" s="173"/>
      <c r="U8" s="173"/>
      <c r="V8" s="173"/>
    </row>
    <row r="9" spans="1:22" s="209" customFormat="1" x14ac:dyDescent="0.25">
      <c r="A9" s="180" t="s">
        <v>251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3"/>
      <c r="N9" s="173"/>
      <c r="O9" s="173"/>
      <c r="P9" s="173"/>
      <c r="Q9" s="173"/>
      <c r="R9" s="173"/>
      <c r="S9" s="173"/>
      <c r="T9" s="173"/>
      <c r="U9" s="173"/>
      <c r="V9" s="173"/>
    </row>
    <row r="10" spans="1:22" s="209" customFormat="1" x14ac:dyDescent="0.25">
      <c r="A10" s="181" t="s">
        <v>252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3"/>
      <c r="N10" s="173"/>
      <c r="O10" s="173"/>
      <c r="P10" s="173"/>
      <c r="Q10" s="173"/>
      <c r="R10" s="173"/>
      <c r="S10" s="173"/>
      <c r="T10" s="173"/>
      <c r="U10" s="173"/>
      <c r="V10" s="173"/>
    </row>
    <row r="11" spans="1:22" s="209" customFormat="1" x14ac:dyDescent="0.25">
      <c r="A11" s="182" t="s">
        <v>86</v>
      </c>
      <c r="B11" s="183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3" spans="1:22" ht="18.75" customHeight="1" x14ac:dyDescent="0.25">
      <c r="B13" s="371" t="s">
        <v>281</v>
      </c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</row>
    <row r="14" spans="1:22" ht="8.1" customHeight="1" x14ac:dyDescent="0.25">
      <c r="C14" s="302"/>
      <c r="D14" s="303"/>
    </row>
    <row r="15" spans="1:22" ht="15" customHeight="1" x14ac:dyDescent="0.25">
      <c r="B15" s="321" t="s">
        <v>282</v>
      </c>
      <c r="C15" s="302"/>
      <c r="D15" s="322" t="s">
        <v>269</v>
      </c>
      <c r="E15" s="322">
        <v>2019</v>
      </c>
      <c r="F15" s="322">
        <v>2020</v>
      </c>
      <c r="G15" s="322">
        <v>2020</v>
      </c>
      <c r="H15" s="322">
        <v>2020</v>
      </c>
      <c r="I15" s="322">
        <v>2020</v>
      </c>
      <c r="J15" s="304"/>
      <c r="K15" s="323" t="s">
        <v>102</v>
      </c>
      <c r="L15" s="323"/>
      <c r="M15" s="304"/>
      <c r="N15" s="323" t="s">
        <v>296</v>
      </c>
    </row>
    <row r="16" spans="1:22" ht="15" customHeight="1" x14ac:dyDescent="0.25">
      <c r="B16" s="321" t="s">
        <v>283</v>
      </c>
      <c r="C16" s="302"/>
      <c r="D16" s="322" t="s">
        <v>270</v>
      </c>
      <c r="E16" s="322" t="s">
        <v>294</v>
      </c>
      <c r="F16" s="322" t="s">
        <v>285</v>
      </c>
      <c r="G16" s="322" t="s">
        <v>284</v>
      </c>
      <c r="H16" s="322" t="s">
        <v>293</v>
      </c>
      <c r="I16" s="322" t="s">
        <v>294</v>
      </c>
      <c r="J16" s="305"/>
      <c r="K16" s="323" t="s">
        <v>215</v>
      </c>
      <c r="L16" s="323" t="s">
        <v>214</v>
      </c>
      <c r="M16" s="305"/>
      <c r="N16" s="323" t="s">
        <v>214</v>
      </c>
    </row>
    <row r="17" spans="2:14" ht="8.1" customHeight="1" x14ac:dyDescent="0.25">
      <c r="B17" s="324"/>
      <c r="C17" s="302"/>
      <c r="D17" s="325"/>
      <c r="E17" s="325"/>
      <c r="F17" s="325"/>
      <c r="G17" s="325"/>
      <c r="H17" s="325"/>
      <c r="I17" s="325"/>
      <c r="J17" s="305"/>
      <c r="K17" s="326"/>
      <c r="L17" s="326"/>
      <c r="M17" s="305"/>
      <c r="N17" s="326"/>
    </row>
    <row r="18" spans="2:14" ht="15" customHeight="1" x14ac:dyDescent="0.25">
      <c r="B18" s="184" t="s">
        <v>103</v>
      </c>
      <c r="C18" s="306"/>
      <c r="D18" s="265">
        <v>2.2517611378004978</v>
      </c>
      <c r="E18" s="265">
        <v>2.1180157531195789</v>
      </c>
      <c r="F18" s="265">
        <v>1.5733901938499266</v>
      </c>
      <c r="G18" s="265">
        <v>0.36401621212488233</v>
      </c>
      <c r="H18" s="265">
        <v>1.6406846745013204</v>
      </c>
      <c r="I18" s="265">
        <v>1.2920986790634086</v>
      </c>
      <c r="J18" s="273"/>
      <c r="K18" s="225">
        <v>-0.21246373593625667</v>
      </c>
      <c r="L18" s="225">
        <v>-0.38994850384832846</v>
      </c>
      <c r="M18" s="273"/>
      <c r="N18" s="225">
        <v>-0.42582931770943055</v>
      </c>
    </row>
    <row r="19" spans="2:14" ht="3.95" customHeight="1" x14ac:dyDescent="0.25">
      <c r="B19" s="306"/>
      <c r="C19" s="306"/>
      <c r="D19" s="273"/>
      <c r="E19" s="273"/>
      <c r="F19" s="273"/>
      <c r="G19" s="273"/>
      <c r="H19" s="273"/>
      <c r="I19" s="273"/>
      <c r="J19" s="273"/>
      <c r="K19" s="227"/>
      <c r="L19" s="227"/>
      <c r="M19" s="273"/>
      <c r="N19" s="227"/>
    </row>
    <row r="20" spans="2:14" ht="15" customHeight="1" x14ac:dyDescent="0.25">
      <c r="B20" s="306" t="s">
        <v>121</v>
      </c>
      <c r="C20" s="306"/>
      <c r="D20" s="273">
        <v>0.40642548309414234</v>
      </c>
      <c r="E20" s="273">
        <v>0.42235042504627879</v>
      </c>
      <c r="F20" s="273">
        <v>0.28076176766903616</v>
      </c>
      <c r="G20" s="273">
        <v>0.11553272012308792</v>
      </c>
      <c r="H20" s="273">
        <v>0.49308155765272382</v>
      </c>
      <c r="I20" s="273">
        <v>0.39590419990255782</v>
      </c>
      <c r="J20" s="273"/>
      <c r="K20" s="227">
        <v>-0.19708171243063966</v>
      </c>
      <c r="L20" s="227">
        <v>-6.261678354135225E-2</v>
      </c>
      <c r="M20" s="273"/>
      <c r="N20" s="227">
        <v>-0.24666657871247433</v>
      </c>
    </row>
    <row r="21" spans="2:14" ht="3.95" customHeight="1" x14ac:dyDescent="0.25">
      <c r="B21" s="306"/>
      <c r="C21" s="306"/>
      <c r="D21" s="273"/>
      <c r="E21" s="273"/>
      <c r="F21" s="273"/>
      <c r="G21" s="273"/>
      <c r="H21" s="273"/>
      <c r="I21" s="273"/>
      <c r="J21" s="273"/>
      <c r="K21" s="227"/>
      <c r="L21" s="227"/>
      <c r="M21" s="273"/>
      <c r="N21" s="227"/>
    </row>
    <row r="22" spans="2:14" ht="15" customHeight="1" x14ac:dyDescent="0.25">
      <c r="B22" s="184" t="s">
        <v>130</v>
      </c>
      <c r="C22" s="306"/>
      <c r="D22" s="265">
        <v>2.5663185591815654</v>
      </c>
      <c r="E22" s="265">
        <v>1.9617967744244698</v>
      </c>
      <c r="F22" s="265">
        <v>1.5588834367188225</v>
      </c>
      <c r="G22" s="265">
        <v>0.3617880399831444</v>
      </c>
      <c r="H22" s="265">
        <v>1.7050870172979264</v>
      </c>
      <c r="I22" s="265">
        <v>1.5966215952093028</v>
      </c>
      <c r="J22" s="273"/>
      <c r="K22" s="225">
        <v>-6.3612836757451996E-2</v>
      </c>
      <c r="L22" s="225">
        <v>-0.18614322542267303</v>
      </c>
      <c r="M22" s="273"/>
      <c r="N22" s="225">
        <v>-0.40324270403633578</v>
      </c>
    </row>
    <row r="23" spans="2:14" ht="3.95" customHeight="1" x14ac:dyDescent="0.25">
      <c r="B23" s="306"/>
      <c r="C23" s="306"/>
      <c r="D23" s="273"/>
      <c r="E23" s="273"/>
      <c r="F23" s="273"/>
      <c r="G23" s="273"/>
      <c r="H23" s="273"/>
      <c r="I23" s="273"/>
      <c r="J23" s="273"/>
      <c r="K23" s="227"/>
      <c r="L23" s="227"/>
      <c r="M23" s="273"/>
      <c r="N23" s="227"/>
    </row>
    <row r="24" spans="2:14" x14ac:dyDescent="0.25">
      <c r="B24" s="306" t="s">
        <v>132</v>
      </c>
      <c r="C24" s="306"/>
      <c r="D24" s="273">
        <v>1.7941637343350034</v>
      </c>
      <c r="E24" s="273">
        <v>1.7166502015439158</v>
      </c>
      <c r="F24" s="273">
        <v>1.2355699959560267</v>
      </c>
      <c r="G24" s="273">
        <v>0.30762303066997532</v>
      </c>
      <c r="H24" s="273">
        <v>1.2210897247312853</v>
      </c>
      <c r="I24" s="273">
        <v>1.0000281136464018</v>
      </c>
      <c r="J24" s="273"/>
      <c r="K24" s="227">
        <v>-0.18103633714019718</v>
      </c>
      <c r="L24" s="227">
        <v>-0.41745376387862865</v>
      </c>
      <c r="M24" s="273"/>
      <c r="N24" s="227">
        <v>-0.47441187997178413</v>
      </c>
    </row>
    <row r="25" spans="2:14" ht="3.95" customHeight="1" x14ac:dyDescent="0.25">
      <c r="B25" s="306"/>
      <c r="C25" s="306"/>
      <c r="D25" s="273"/>
      <c r="E25" s="273"/>
      <c r="F25" s="273"/>
      <c r="G25" s="273"/>
      <c r="H25" s="273"/>
      <c r="I25" s="273"/>
      <c r="J25" s="273"/>
      <c r="K25" s="227"/>
      <c r="L25" s="227"/>
      <c r="M25" s="273"/>
      <c r="N25" s="227"/>
    </row>
    <row r="26" spans="2:14" x14ac:dyDescent="0.25">
      <c r="B26" s="184" t="s">
        <v>286</v>
      </c>
      <c r="C26" s="306"/>
      <c r="D26" s="265">
        <v>2.409133410599539</v>
      </c>
      <c r="E26" s="265">
        <v>2.2609472059947384</v>
      </c>
      <c r="F26" s="265">
        <v>1.7681140057551621</v>
      </c>
      <c r="G26" s="265">
        <v>0.36091414686357126</v>
      </c>
      <c r="H26" s="265">
        <v>1.6715540150389074</v>
      </c>
      <c r="I26" s="265">
        <v>1.5179065118455193</v>
      </c>
      <c r="J26" s="273"/>
      <c r="K26" s="225">
        <v>-9.1918957934369772E-2</v>
      </c>
      <c r="L26" s="225">
        <v>-0.32864132881081887</v>
      </c>
      <c r="M26" s="273"/>
      <c r="N26" s="225">
        <v>-0.44168834011617597</v>
      </c>
    </row>
    <row r="27" spans="2:14" ht="3.95" customHeight="1" x14ac:dyDescent="0.25">
      <c r="B27" s="306"/>
      <c r="C27" s="306"/>
      <c r="D27" s="273"/>
      <c r="E27" s="273"/>
      <c r="F27" s="273"/>
      <c r="G27" s="273"/>
      <c r="H27" s="273"/>
      <c r="I27" s="273"/>
      <c r="J27" s="273"/>
      <c r="K27" s="227"/>
      <c r="L27" s="227"/>
      <c r="M27" s="273"/>
      <c r="N27" s="227"/>
    </row>
    <row r="28" spans="2:14" x14ac:dyDescent="0.25">
      <c r="B28" s="306" t="s">
        <v>287</v>
      </c>
      <c r="C28" s="306"/>
      <c r="D28" s="273">
        <v>2.2589634009133781</v>
      </c>
      <c r="E28" s="273">
        <v>2.0808484093681616</v>
      </c>
      <c r="F28" s="273">
        <v>1.7359347272679377</v>
      </c>
      <c r="G28" s="273">
        <v>0.26450754559877276</v>
      </c>
      <c r="H28" s="273">
        <v>1.5184348833404326</v>
      </c>
      <c r="I28" s="273">
        <v>1.4037789354710302</v>
      </c>
      <c r="J28" s="273"/>
      <c r="K28" s="227">
        <v>-7.5509295214009287E-2</v>
      </c>
      <c r="L28" s="227">
        <v>-0.32538145058953138</v>
      </c>
      <c r="M28" s="273"/>
      <c r="N28" s="227">
        <v>-0.44235661161710227</v>
      </c>
    </row>
    <row r="29" spans="2:14" ht="3.95" customHeight="1" x14ac:dyDescent="0.25">
      <c r="B29" s="306"/>
      <c r="C29" s="306"/>
      <c r="D29" s="273"/>
      <c r="E29" s="273"/>
      <c r="F29" s="273"/>
      <c r="G29" s="273"/>
      <c r="H29" s="273"/>
      <c r="I29" s="273"/>
      <c r="J29" s="273"/>
      <c r="K29" s="227"/>
      <c r="L29" s="227"/>
      <c r="M29" s="273"/>
      <c r="N29" s="227"/>
    </row>
    <row r="30" spans="2:14" x14ac:dyDescent="0.25">
      <c r="B30" s="184" t="s">
        <v>131</v>
      </c>
      <c r="C30" s="306"/>
      <c r="D30" s="265">
        <v>1.5896150660055015</v>
      </c>
      <c r="E30" s="265">
        <v>1.4954285077639888</v>
      </c>
      <c r="F30" s="265">
        <v>1.1550762314501817</v>
      </c>
      <c r="G30" s="265">
        <v>0.26634365734165633</v>
      </c>
      <c r="H30" s="265">
        <v>1.2420230926567102</v>
      </c>
      <c r="I30" s="265">
        <v>0.8911948482625448</v>
      </c>
      <c r="J30" s="273"/>
      <c r="K30" s="225">
        <v>-0.28246515420557705</v>
      </c>
      <c r="L30" s="225">
        <v>-0.40405385905402658</v>
      </c>
      <c r="M30" s="273"/>
      <c r="N30" s="225">
        <v>-0.39868561030354621</v>
      </c>
    </row>
    <row r="31" spans="2:14" ht="3.95" customHeight="1" x14ac:dyDescent="0.25">
      <c r="B31" s="306"/>
      <c r="C31" s="306"/>
      <c r="D31" s="273"/>
      <c r="E31" s="273"/>
      <c r="F31" s="273"/>
      <c r="G31" s="273"/>
      <c r="H31" s="273"/>
      <c r="I31" s="273"/>
      <c r="J31" s="273"/>
      <c r="K31" s="227"/>
      <c r="L31" s="227"/>
      <c r="M31" s="273"/>
      <c r="N31" s="227"/>
    </row>
    <row r="32" spans="2:14" x14ac:dyDescent="0.25">
      <c r="B32" s="306" t="s">
        <v>288</v>
      </c>
      <c r="C32" s="306"/>
      <c r="D32" s="273">
        <v>2.9516648136921346</v>
      </c>
      <c r="E32" s="273">
        <v>2.5859849945138045</v>
      </c>
      <c r="F32" s="273">
        <v>2.1619311069814402</v>
      </c>
      <c r="G32" s="273">
        <v>0.59878470341445156</v>
      </c>
      <c r="H32" s="273">
        <v>2.8287670000179976</v>
      </c>
      <c r="I32" s="273">
        <v>1.6070306695756313</v>
      </c>
      <c r="J32" s="273"/>
      <c r="K32" s="227">
        <v>-0.43189712352929499</v>
      </c>
      <c r="L32" s="227">
        <v>-0.37856148702140013</v>
      </c>
      <c r="M32" s="273"/>
      <c r="N32" s="227">
        <v>-0.33806568979246898</v>
      </c>
    </row>
    <row r="33" spans="2:14" ht="3.95" customHeight="1" x14ac:dyDescent="0.25">
      <c r="B33" s="306"/>
      <c r="C33" s="306"/>
      <c r="D33" s="273"/>
      <c r="E33" s="273"/>
      <c r="F33" s="273"/>
      <c r="G33" s="273"/>
      <c r="H33" s="273"/>
      <c r="I33" s="273"/>
      <c r="J33" s="273"/>
      <c r="K33" s="227"/>
      <c r="L33" s="227"/>
      <c r="M33" s="273"/>
      <c r="N33" s="227"/>
    </row>
    <row r="34" spans="2:14" x14ac:dyDescent="0.25">
      <c r="B34" s="184" t="s">
        <v>277</v>
      </c>
      <c r="C34" s="306"/>
      <c r="D34" s="265">
        <v>2.0860234746566784</v>
      </c>
      <c r="E34" s="265">
        <v>1.979331234673857</v>
      </c>
      <c r="F34" s="265">
        <v>1.4580239009504763</v>
      </c>
      <c r="G34" s="265">
        <v>0.38424652155874051</v>
      </c>
      <c r="H34" s="265">
        <v>1.5706747027314223</v>
      </c>
      <c r="I34" s="265">
        <v>1.2151162938632651</v>
      </c>
      <c r="J34" s="273"/>
      <c r="K34" s="225">
        <v>-0.22637304099304378</v>
      </c>
      <c r="L34" s="225">
        <v>-0.38609755023469572</v>
      </c>
      <c r="M34" s="273"/>
      <c r="N34" s="225">
        <v>-0.40144394084300061</v>
      </c>
    </row>
    <row r="35" spans="2:14" ht="3.95" customHeight="1" x14ac:dyDescent="0.25"/>
    <row r="36" spans="2:14" x14ac:dyDescent="0.25">
      <c r="B36" s="307" t="s">
        <v>152</v>
      </c>
      <c r="C36" s="306"/>
      <c r="D36" s="265">
        <v>2.0491347627098686</v>
      </c>
      <c r="E36" s="265">
        <v>1.9127268242533253</v>
      </c>
      <c r="F36" s="265">
        <v>1.4403316503636183</v>
      </c>
      <c r="G36" s="265">
        <v>0.34262037973051795</v>
      </c>
      <c r="H36" s="265">
        <v>1.5025746157689592</v>
      </c>
      <c r="I36" s="265">
        <v>1.1905825388162101</v>
      </c>
      <c r="J36" s="273"/>
      <c r="K36" s="225">
        <v>-0.20763832536401772</v>
      </c>
      <c r="L36" s="225">
        <v>-0.37754700581407907</v>
      </c>
      <c r="M36" s="273"/>
      <c r="N36" s="225">
        <v>-0.42246142474996773</v>
      </c>
    </row>
    <row r="37" spans="2:14" ht="3.95" customHeight="1" x14ac:dyDescent="0.25"/>
    <row r="38" spans="2:14" ht="15" customHeight="1" x14ac:dyDescent="0.25">
      <c r="B38" s="372" t="s">
        <v>297</v>
      </c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27"/>
      <c r="N38" s="327"/>
    </row>
  </sheetData>
  <mergeCells count="2">
    <mergeCell ref="B13:N13"/>
    <mergeCell ref="B38:L38"/>
  </mergeCells>
  <hyperlinks>
    <hyperlink ref="A11" r:id="rId1" display="http://www.disclaimer.admin.ch/"/>
  </hyperlinks>
  <pageMargins left="0.7" right="0.7" top="0.78740157499999996" bottom="0.78740157499999996" header="0.3" footer="0.3"/>
  <pageSetup paperSize="9" scale="65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zoomScale="90" zoomScaleNormal="90" workbookViewId="0">
      <pane ySplit="16" topLeftCell="A17" activePane="bottomLeft" state="frozen"/>
      <selection activeCell="D15" sqref="D15:S16"/>
      <selection pane="bottomLeft" activeCell="A12" sqref="A12"/>
    </sheetView>
  </sheetViews>
  <sheetFormatPr baseColWidth="10" defaultColWidth="11.42578125" defaultRowHeight="15" x14ac:dyDescent="0.25"/>
  <cols>
    <col min="1" max="1" width="11.42578125" style="188"/>
    <col min="2" max="2" width="36.85546875" style="188" customWidth="1"/>
    <col min="3" max="3" width="1.42578125" style="188" customWidth="1"/>
    <col min="4" max="6" width="7.28515625" style="188" customWidth="1"/>
    <col min="7" max="7" width="8.7109375" style="188" customWidth="1"/>
    <col min="8" max="8" width="1.42578125" style="188" customWidth="1"/>
    <col min="9" max="9" width="7.28515625" style="188" customWidth="1"/>
    <col min="10" max="10" width="1.42578125" style="188" customWidth="1"/>
    <col min="11" max="11" width="15" style="188" bestFit="1" customWidth="1"/>
    <col min="12" max="12" width="12.28515625" style="188" bestFit="1" customWidth="1"/>
    <col min="13" max="13" width="1.42578125" style="188" customWidth="1"/>
    <col min="14" max="16384" width="11.42578125" style="188"/>
  </cols>
  <sheetData>
    <row r="1" spans="1:22" s="209" customFormat="1" x14ac:dyDescent="0.25">
      <c r="A1" s="171" t="s">
        <v>85</v>
      </c>
      <c r="B1" s="171"/>
      <c r="C1" s="171"/>
      <c r="D1" s="171"/>
      <c r="E1" s="171"/>
      <c r="G1" s="171"/>
      <c r="H1" s="172" t="s">
        <v>96</v>
      </c>
      <c r="I1" s="172"/>
      <c r="J1" s="172"/>
      <c r="K1" s="171"/>
      <c r="L1" s="171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s="209" customFormat="1" x14ac:dyDescent="0.25">
      <c r="A2" s="171"/>
      <c r="B2" s="171"/>
      <c r="C2" s="171"/>
      <c r="D2" s="171"/>
      <c r="E2" s="171"/>
      <c r="G2" s="171"/>
      <c r="H2" s="172" t="s">
        <v>97</v>
      </c>
      <c r="I2" s="172"/>
      <c r="J2" s="172"/>
      <c r="K2" s="171"/>
      <c r="L2" s="171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22" s="209" customFormat="1" x14ac:dyDescent="0.25">
      <c r="A3" s="171"/>
      <c r="B3" s="171"/>
      <c r="C3" s="171"/>
      <c r="D3" s="171"/>
      <c r="E3" s="171"/>
      <c r="G3" s="171"/>
      <c r="H3" s="174" t="s">
        <v>98</v>
      </c>
      <c r="I3" s="174"/>
      <c r="J3" s="174"/>
      <c r="K3" s="171"/>
      <c r="L3" s="171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1:22" s="209" customFormat="1" x14ac:dyDescent="0.25">
      <c r="A4" s="171"/>
      <c r="B4" s="171"/>
      <c r="C4" s="171"/>
      <c r="D4" s="171"/>
      <c r="E4" s="171"/>
      <c r="G4" s="171"/>
      <c r="H4" s="175" t="s">
        <v>99</v>
      </c>
      <c r="I4" s="175"/>
      <c r="J4" s="175"/>
      <c r="K4" s="171"/>
      <c r="L4" s="171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209" customFormat="1" ht="18.75" x14ac:dyDescent="0.3">
      <c r="A5" s="176" t="s">
        <v>249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3"/>
      <c r="N5" s="173"/>
      <c r="O5" s="173"/>
      <c r="P5" s="173"/>
      <c r="Q5" s="173"/>
      <c r="R5" s="173"/>
      <c r="S5" s="173"/>
      <c r="T5" s="173"/>
      <c r="U5" s="173"/>
      <c r="V5" s="173"/>
    </row>
    <row r="6" spans="1:22" s="209" customFormat="1" ht="18.75" x14ac:dyDescent="0.3">
      <c r="A6" s="178" t="s">
        <v>253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3"/>
      <c r="N6" s="173"/>
      <c r="O6" s="173"/>
      <c r="P6" s="173"/>
      <c r="Q6" s="173"/>
      <c r="R6" s="173"/>
      <c r="S6" s="173"/>
      <c r="T6" s="173"/>
      <c r="U6" s="173"/>
      <c r="V6" s="173"/>
    </row>
    <row r="7" spans="1:22" s="209" customFormat="1" x14ac:dyDescent="0.25">
      <c r="A7" s="178" t="s">
        <v>250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3"/>
      <c r="N7" s="173"/>
      <c r="O7" s="173"/>
      <c r="P7" s="173"/>
      <c r="Q7" s="173"/>
      <c r="R7" s="173"/>
      <c r="S7" s="173"/>
      <c r="T7" s="173"/>
      <c r="U7" s="173"/>
      <c r="V7" s="173"/>
    </row>
    <row r="8" spans="1:22" s="209" customFormat="1" x14ac:dyDescent="0.25">
      <c r="A8" s="178" t="s">
        <v>300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3"/>
      <c r="N8" s="173"/>
      <c r="O8" s="173"/>
      <c r="P8" s="173"/>
      <c r="Q8" s="173"/>
      <c r="R8" s="173"/>
      <c r="S8" s="173"/>
      <c r="T8" s="173"/>
      <c r="U8" s="173"/>
      <c r="V8" s="173"/>
    </row>
    <row r="9" spans="1:22" s="209" customFormat="1" x14ac:dyDescent="0.25">
      <c r="A9" s="180" t="s">
        <v>251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3"/>
      <c r="N9" s="173"/>
      <c r="O9" s="173"/>
      <c r="P9" s="173"/>
      <c r="Q9" s="173"/>
      <c r="R9" s="173"/>
      <c r="S9" s="173"/>
      <c r="T9" s="173"/>
      <c r="U9" s="173"/>
      <c r="V9" s="173"/>
    </row>
    <row r="10" spans="1:22" s="209" customFormat="1" x14ac:dyDescent="0.25">
      <c r="A10" s="181" t="s">
        <v>252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3"/>
      <c r="N10" s="173"/>
      <c r="O10" s="173"/>
      <c r="P10" s="173"/>
      <c r="Q10" s="173"/>
      <c r="R10" s="173"/>
      <c r="S10" s="173"/>
      <c r="T10" s="173"/>
      <c r="U10" s="173"/>
      <c r="V10" s="173"/>
    </row>
    <row r="11" spans="1:22" s="209" customFormat="1" x14ac:dyDescent="0.25">
      <c r="A11" s="182" t="s">
        <v>86</v>
      </c>
      <c r="B11" s="183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3" spans="1:22" ht="18.75" customHeight="1" x14ac:dyDescent="0.25">
      <c r="B13" s="371" t="s">
        <v>302</v>
      </c>
      <c r="C13" s="371"/>
      <c r="D13" s="371"/>
      <c r="E13" s="371"/>
      <c r="F13" s="371"/>
      <c r="G13" s="371"/>
      <c r="H13" s="371"/>
      <c r="I13" s="371"/>
      <c r="J13" s="371"/>
      <c r="K13" s="371"/>
    </row>
    <row r="14" spans="1:22" ht="8.1" customHeight="1" x14ac:dyDescent="0.25">
      <c r="C14" s="302"/>
      <c r="D14" s="303"/>
    </row>
    <row r="15" spans="1:22" ht="15" customHeight="1" x14ac:dyDescent="0.25">
      <c r="B15" s="321" t="s">
        <v>303</v>
      </c>
      <c r="C15" s="302"/>
      <c r="D15" s="322">
        <v>2020</v>
      </c>
      <c r="E15" s="322">
        <v>2020</v>
      </c>
      <c r="F15" s="322">
        <v>2020</v>
      </c>
      <c r="G15" s="322">
        <v>2020</v>
      </c>
      <c r="H15" s="304"/>
      <c r="I15" s="323">
        <v>2020</v>
      </c>
      <c r="J15" s="304"/>
      <c r="K15" s="349" t="s">
        <v>292</v>
      </c>
    </row>
    <row r="16" spans="1:22" ht="15" customHeight="1" x14ac:dyDescent="0.25">
      <c r="B16" s="321" t="s">
        <v>304</v>
      </c>
      <c r="C16" s="302"/>
      <c r="D16" s="322" t="s">
        <v>285</v>
      </c>
      <c r="E16" s="322" t="s">
        <v>284</v>
      </c>
      <c r="F16" s="322" t="s">
        <v>293</v>
      </c>
      <c r="G16" s="322" t="s">
        <v>294</v>
      </c>
      <c r="H16" s="305"/>
      <c r="I16" s="323" t="s">
        <v>301</v>
      </c>
      <c r="J16" s="305"/>
      <c r="K16" s="349"/>
    </row>
    <row r="17" spans="2:19" ht="8.25" customHeight="1" x14ac:dyDescent="0.25">
      <c r="B17" s="324"/>
      <c r="C17" s="302"/>
      <c r="D17" s="325"/>
      <c r="E17" s="325"/>
      <c r="F17" s="325"/>
      <c r="G17" s="325"/>
      <c r="H17" s="305"/>
      <c r="I17" s="326"/>
      <c r="J17" s="305"/>
    </row>
    <row r="18" spans="2:19" ht="15" customHeight="1" x14ac:dyDescent="0.25">
      <c r="B18" s="184" t="s">
        <v>103</v>
      </c>
      <c r="C18" s="306"/>
      <c r="D18" s="330">
        <v>45.047228614641789</v>
      </c>
      <c r="E18" s="330">
        <v>27.752949935386042</v>
      </c>
      <c r="F18" s="330">
        <v>1.361977041768303</v>
      </c>
      <c r="G18" s="330">
        <v>37.240086235344364</v>
      </c>
      <c r="H18" s="273"/>
      <c r="I18" s="330">
        <v>27.890605653217058</v>
      </c>
      <c r="J18" s="273"/>
      <c r="K18" s="330"/>
      <c r="P18" s="331">
        <v>1</v>
      </c>
      <c r="Q18" s="331">
        <v>1.4604010408213011</v>
      </c>
      <c r="R18" s="331">
        <v>0.66394095923499807</v>
      </c>
      <c r="S18" s="331">
        <v>0.83755374651946557</v>
      </c>
    </row>
    <row r="19" spans="2:19" ht="3.95" customHeight="1" x14ac:dyDescent="0.25">
      <c r="B19" s="306"/>
      <c r="C19" s="306"/>
      <c r="D19" s="273"/>
      <c r="E19" s="273"/>
      <c r="F19" s="273"/>
      <c r="G19" s="273"/>
      <c r="H19" s="273"/>
      <c r="I19" s="227"/>
      <c r="J19" s="273"/>
      <c r="K19" s="227"/>
      <c r="P19" s="332"/>
      <c r="Q19" s="332"/>
      <c r="R19" s="332"/>
      <c r="S19" s="332"/>
    </row>
    <row r="20" spans="2:19" ht="15" customHeight="1" x14ac:dyDescent="0.25">
      <c r="B20" s="306" t="s">
        <v>121</v>
      </c>
      <c r="C20" s="306"/>
      <c r="D20" s="333">
        <v>8.4246846297452826</v>
      </c>
      <c r="E20" s="333">
        <v>24.620024681751662</v>
      </c>
      <c r="F20" s="333">
        <v>15.150635025562465</v>
      </c>
      <c r="G20" s="333">
        <v>60.416336227154318</v>
      </c>
      <c r="H20" s="273"/>
      <c r="I20" s="333">
        <v>25.878703571427188</v>
      </c>
      <c r="J20" s="273"/>
      <c r="K20" s="333"/>
      <c r="P20" s="331">
        <v>1</v>
      </c>
      <c r="Q20" s="331">
        <v>1.2806747320699154</v>
      </c>
      <c r="R20" s="331">
        <v>1.0762673935449592</v>
      </c>
      <c r="S20" s="331">
        <v>1.2734988765655511</v>
      </c>
    </row>
    <row r="21" spans="2:19" ht="3.95" customHeight="1" x14ac:dyDescent="0.25">
      <c r="B21" s="306"/>
      <c r="C21" s="306"/>
      <c r="D21" s="273"/>
      <c r="E21" s="273"/>
      <c r="F21" s="273"/>
      <c r="G21" s="273"/>
      <c r="H21" s="273"/>
      <c r="I21" s="227"/>
      <c r="J21" s="273"/>
      <c r="K21" s="227"/>
      <c r="P21" s="332"/>
      <c r="Q21" s="332"/>
      <c r="R21" s="332"/>
      <c r="S21" s="332"/>
    </row>
    <row r="22" spans="2:19" x14ac:dyDescent="0.25">
      <c r="B22" s="184" t="s">
        <v>130</v>
      </c>
      <c r="C22" s="306"/>
      <c r="D22" s="330">
        <v>-9.2769834064440282</v>
      </c>
      <c r="E22" s="330">
        <v>36.052048841224547</v>
      </c>
      <c r="F22" s="330">
        <v>24.93644115206488</v>
      </c>
      <c r="G22" s="330">
        <v>112.8539041763263</v>
      </c>
      <c r="H22" s="273"/>
      <c r="I22" s="330">
        <v>38.195800178512009</v>
      </c>
      <c r="J22" s="273"/>
      <c r="K22" s="330"/>
      <c r="P22" s="331">
        <v>1</v>
      </c>
      <c r="Q22" s="331">
        <v>1.5022698477548044</v>
      </c>
      <c r="R22" s="331">
        <v>1.2563050518635375</v>
      </c>
      <c r="S22" s="331">
        <v>1.939491263875905</v>
      </c>
    </row>
    <row r="23" spans="2:19" ht="3.95" customHeight="1" x14ac:dyDescent="0.25">
      <c r="B23" s="306"/>
      <c r="C23" s="306"/>
      <c r="D23" s="273"/>
      <c r="E23" s="273"/>
      <c r="F23" s="273"/>
      <c r="G23" s="273"/>
      <c r="H23" s="273"/>
      <c r="I23" s="227"/>
      <c r="J23" s="273"/>
      <c r="K23" s="227"/>
      <c r="P23" s="332"/>
      <c r="Q23" s="332"/>
      <c r="R23" s="332"/>
      <c r="S23" s="332"/>
    </row>
    <row r="24" spans="2:19" x14ac:dyDescent="0.25">
      <c r="B24" s="306" t="s">
        <v>132</v>
      </c>
      <c r="C24" s="306"/>
      <c r="D24" s="333">
        <v>5.903961435515015</v>
      </c>
      <c r="E24" s="333">
        <v>36.724272468029206</v>
      </c>
      <c r="F24" s="333">
        <v>13.970388907529552</v>
      </c>
      <c r="G24" s="333">
        <v>37.956699324655752</v>
      </c>
      <c r="H24" s="273"/>
      <c r="I24" s="333">
        <v>23.722438176236714</v>
      </c>
      <c r="J24" s="273"/>
      <c r="K24" s="333"/>
      <c r="P24" s="331">
        <v>1</v>
      </c>
      <c r="Q24" s="331">
        <v>1.2142234632511388</v>
      </c>
      <c r="R24" s="331">
        <v>1.08838689740832</v>
      </c>
      <c r="S24" s="331">
        <v>1.4141787182382841</v>
      </c>
    </row>
    <row r="25" spans="2:19" ht="3.95" customHeight="1" x14ac:dyDescent="0.25">
      <c r="B25" s="306"/>
      <c r="C25" s="306"/>
      <c r="D25" s="273"/>
      <c r="E25" s="273"/>
      <c r="F25" s="273"/>
      <c r="G25" s="273"/>
      <c r="H25" s="273"/>
      <c r="I25" s="227"/>
      <c r="J25" s="273"/>
      <c r="K25" s="227"/>
      <c r="P25" s="332"/>
      <c r="Q25" s="332"/>
      <c r="R25" s="332"/>
      <c r="S25" s="332"/>
    </row>
    <row r="26" spans="2:19" x14ac:dyDescent="0.25">
      <c r="B26" s="184" t="s">
        <v>286</v>
      </c>
      <c r="C26" s="306"/>
      <c r="D26" s="330">
        <v>-44.611546394045895</v>
      </c>
      <c r="E26" s="330">
        <v>29.411401795734228</v>
      </c>
      <c r="F26" s="330">
        <v>-5.1250512997848219</v>
      </c>
      <c r="G26" s="330">
        <v>40.498848398442775</v>
      </c>
      <c r="H26" s="273"/>
      <c r="I26" s="330">
        <v>4.4609255931569169</v>
      </c>
      <c r="J26" s="273"/>
      <c r="K26" s="330"/>
      <c r="P26" s="331">
        <v>1</v>
      </c>
      <c r="Q26" s="331">
        <v>2.8883887733626805</v>
      </c>
      <c r="R26" s="331">
        <v>1.6985874007463722</v>
      </c>
      <c r="S26" s="331">
        <v>1.9520907494525204</v>
      </c>
    </row>
    <row r="27" spans="2:19" ht="3.95" customHeight="1" x14ac:dyDescent="0.25">
      <c r="B27" s="306"/>
      <c r="C27" s="306"/>
      <c r="D27" s="273"/>
      <c r="E27" s="273"/>
      <c r="F27" s="273"/>
      <c r="G27" s="273"/>
      <c r="H27" s="273"/>
      <c r="I27" s="227"/>
      <c r="J27" s="273"/>
      <c r="K27" s="227"/>
      <c r="P27" s="332"/>
      <c r="Q27" s="332"/>
      <c r="R27" s="332"/>
      <c r="S27" s="332"/>
    </row>
    <row r="28" spans="2:19" x14ac:dyDescent="0.25">
      <c r="B28" s="306" t="s">
        <v>287</v>
      </c>
      <c r="C28" s="306"/>
      <c r="D28" s="333">
        <v>-22.597531737263687</v>
      </c>
      <c r="E28" s="333">
        <v>53.064747272867585</v>
      </c>
      <c r="F28" s="333">
        <v>3.6932764826054676</v>
      </c>
      <c r="G28" s="333">
        <v>57.529530577646604</v>
      </c>
      <c r="H28" s="273"/>
      <c r="I28" s="333">
        <v>19.385886393113005</v>
      </c>
      <c r="J28" s="273"/>
      <c r="K28" s="333"/>
      <c r="P28" s="331">
        <v>1</v>
      </c>
      <c r="Q28" s="331">
        <v>1.9022253347696709</v>
      </c>
      <c r="R28" s="331">
        <v>1.2285974323068301</v>
      </c>
      <c r="S28" s="331">
        <v>1.2793991814197727</v>
      </c>
    </row>
    <row r="29" spans="2:19" ht="3.95" customHeight="1" x14ac:dyDescent="0.25">
      <c r="B29" s="306"/>
      <c r="C29" s="306"/>
      <c r="D29" s="273"/>
      <c r="E29" s="273"/>
      <c r="F29" s="273"/>
      <c r="G29" s="273"/>
      <c r="H29" s="273"/>
      <c r="I29" s="227"/>
      <c r="J29" s="273"/>
      <c r="K29" s="227"/>
      <c r="P29" s="332"/>
      <c r="Q29" s="332"/>
      <c r="R29" s="332"/>
      <c r="S29" s="332"/>
    </row>
    <row r="30" spans="2:19" x14ac:dyDescent="0.25">
      <c r="B30" s="184" t="s">
        <v>131</v>
      </c>
      <c r="C30" s="306"/>
      <c r="D30" s="330">
        <v>0.68283074711144032</v>
      </c>
      <c r="E30" s="330">
        <v>-4.0489489459134447</v>
      </c>
      <c r="F30" s="330">
        <v>20.488382505026024</v>
      </c>
      <c r="G30" s="330">
        <v>25.395494932510921</v>
      </c>
      <c r="H30" s="273"/>
      <c r="I30" s="330">
        <v>9.8377410374683283</v>
      </c>
      <c r="J30" s="273"/>
      <c r="K30" s="330"/>
      <c r="P30" s="331">
        <v>1</v>
      </c>
      <c r="Q30" s="331">
        <v>1.1989715824952436</v>
      </c>
      <c r="R30" s="331">
        <v>1.109146272029824</v>
      </c>
      <c r="S30" s="331">
        <v>1.3412478014416489</v>
      </c>
    </row>
    <row r="31" spans="2:19" ht="3.95" customHeight="1" x14ac:dyDescent="0.25">
      <c r="B31" s="306"/>
      <c r="C31" s="306"/>
      <c r="D31" s="273"/>
      <c r="E31" s="273"/>
      <c r="F31" s="273"/>
      <c r="G31" s="273"/>
      <c r="H31" s="273"/>
      <c r="I31" s="227"/>
      <c r="J31" s="273"/>
      <c r="K31" s="227"/>
      <c r="P31" s="332"/>
      <c r="Q31" s="332"/>
      <c r="R31" s="332"/>
      <c r="S31" s="332"/>
    </row>
    <row r="32" spans="2:19" x14ac:dyDescent="0.25">
      <c r="B32" s="306" t="s">
        <v>288</v>
      </c>
      <c r="C32" s="306"/>
      <c r="D32" s="333">
        <v>7.3284602981352087</v>
      </c>
      <c r="E32" s="333">
        <v>33.498873355840189</v>
      </c>
      <c r="F32" s="333">
        <v>4.5832068390449399</v>
      </c>
      <c r="G32" s="333">
        <v>41.288052225028025</v>
      </c>
      <c r="H32" s="273"/>
      <c r="I32" s="333">
        <v>22.002696739965554</v>
      </c>
      <c r="J32" s="273"/>
      <c r="K32" s="333"/>
      <c r="P32" s="331">
        <v>1</v>
      </c>
      <c r="Q32" s="331">
        <v>1.3229488796486051</v>
      </c>
      <c r="R32" s="331">
        <v>1.1209215159563912</v>
      </c>
      <c r="S32" s="331">
        <v>1.5348325888340664</v>
      </c>
    </row>
    <row r="33" spans="2:19" ht="3.95" customHeight="1" x14ac:dyDescent="0.25">
      <c r="B33" s="306"/>
      <c r="C33" s="306"/>
      <c r="D33" s="273"/>
      <c r="E33" s="273"/>
      <c r="F33" s="273"/>
      <c r="G33" s="273"/>
      <c r="H33" s="273"/>
      <c r="I33" s="227"/>
      <c r="J33" s="273"/>
      <c r="K33" s="227"/>
      <c r="P33" s="332"/>
      <c r="Q33" s="332"/>
      <c r="R33" s="332"/>
      <c r="S33" s="332"/>
    </row>
    <row r="34" spans="2:19" x14ac:dyDescent="0.25">
      <c r="B34" s="184" t="s">
        <v>277</v>
      </c>
      <c r="C34" s="306"/>
      <c r="D34" s="330">
        <v>10.960322951311907</v>
      </c>
      <c r="E34" s="330">
        <v>18.969944860529697</v>
      </c>
      <c r="F34" s="330">
        <v>13.98638363201259</v>
      </c>
      <c r="G34" s="330">
        <v>21.206987894305751</v>
      </c>
      <c r="H34" s="273"/>
      <c r="I34" s="330">
        <v>16.583310065412824</v>
      </c>
      <c r="J34" s="273"/>
      <c r="K34" s="330"/>
      <c r="P34" s="331">
        <v>1</v>
      </c>
      <c r="Q34" s="331">
        <v>1.2604697128545406</v>
      </c>
      <c r="R34" s="331">
        <v>1.1267398518351843</v>
      </c>
      <c r="S34" s="331">
        <v>1.3385041631810699</v>
      </c>
    </row>
    <row r="35" spans="2:19" ht="3.95" customHeight="1" x14ac:dyDescent="0.25">
      <c r="H35" s="273"/>
      <c r="J35" s="273"/>
      <c r="P35" s="332"/>
      <c r="Q35" s="332"/>
      <c r="R35" s="332"/>
      <c r="S35" s="332"/>
    </row>
    <row r="36" spans="2:19" x14ac:dyDescent="0.25">
      <c r="B36" s="307" t="s">
        <v>152</v>
      </c>
      <c r="C36" s="306"/>
      <c r="D36" s="330">
        <v>7.8218918759432654</v>
      </c>
      <c r="E36" s="330">
        <v>23.155087650539173</v>
      </c>
      <c r="F36" s="330">
        <v>13.568475176003103</v>
      </c>
      <c r="G36" s="330">
        <v>28.86915476882761</v>
      </c>
      <c r="H36" s="273"/>
      <c r="I36" s="330">
        <v>18.771104217306188</v>
      </c>
      <c r="J36" s="273"/>
      <c r="K36" s="330"/>
      <c r="P36" s="331">
        <v>1</v>
      </c>
      <c r="Q36" s="331">
        <v>1.2884266261641744</v>
      </c>
      <c r="R36" s="331">
        <v>1.1133937119991555</v>
      </c>
      <c r="S36" s="331">
        <v>1.3615515339272264</v>
      </c>
    </row>
    <row r="37" spans="2:19" ht="7.5" customHeight="1" x14ac:dyDescent="0.25"/>
    <row r="38" spans="2:19" ht="29.25" customHeight="1" x14ac:dyDescent="0.25">
      <c r="B38" s="372" t="s">
        <v>297</v>
      </c>
      <c r="C38" s="372"/>
      <c r="D38" s="372"/>
      <c r="E38" s="372"/>
      <c r="F38" s="372"/>
      <c r="G38" s="372"/>
      <c r="H38" s="372"/>
      <c r="I38" s="372"/>
      <c r="J38" s="372"/>
      <c r="K38" s="372"/>
      <c r="P38" s="334"/>
      <c r="Q38" s="334"/>
      <c r="R38" s="334"/>
      <c r="S38" s="334"/>
    </row>
  </sheetData>
  <mergeCells count="3">
    <mergeCell ref="B13:K13"/>
    <mergeCell ref="K15:K16"/>
    <mergeCell ref="B38:K38"/>
  </mergeCells>
  <hyperlinks>
    <hyperlink ref="A11" r:id="rId1" display="http://www.disclaimer.admin.ch/"/>
  </hyperlinks>
  <pageMargins left="0.7" right="0.7" top="0.78740157499999996" bottom="0.78740157499999996" header="0.3" footer="0.3"/>
  <pageSetup paperSize="9" scale="78" orientation="portrait" r:id="rId2"/>
  <rowBreaks count="1" manualBreakCount="1">
    <brk id="38" max="10" man="1"/>
  </rowBreaks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'Commercio online'!P18:S18</xm:f>
              <xm:sqref>K18</xm:sqref>
            </x14:sparkline>
            <x14:sparkline>
              <xm:f>'Commercio online'!P20:S20</xm:f>
              <xm:sqref>K20</xm:sqref>
            </x14:sparkline>
            <x14:sparkline>
              <xm:f>'Commercio online'!P22:S22</xm:f>
              <xm:sqref>K22</xm:sqref>
            </x14:sparkline>
            <x14:sparkline>
              <xm:f>'Commercio online'!P24:S24</xm:f>
              <xm:sqref>K24</xm:sqref>
            </x14:sparkline>
            <x14:sparkline>
              <xm:f>'Commercio online'!P26:S26</xm:f>
              <xm:sqref>K26</xm:sqref>
            </x14:sparkline>
            <x14:sparkline>
              <xm:f>'Commercio online'!P28:S28</xm:f>
              <xm:sqref>K28</xm:sqref>
            </x14:sparkline>
            <x14:sparkline>
              <xm:f>'Commercio online'!P30:S30</xm:f>
              <xm:sqref>K30</xm:sqref>
            </x14:sparkline>
            <x14:sparkline>
              <xm:f>'Commercio online'!P32:S32</xm:f>
              <xm:sqref>K32</xm:sqref>
            </x14:sparkline>
            <x14:sparkline>
              <xm:f>'Commercio online'!P34:S34</xm:f>
              <xm:sqref>K34</xm:sqref>
            </x14:sparkline>
            <x14:sparkline>
              <xm:f>'Commercio online'!P36:S36</xm:f>
              <xm:sqref>K36</xm:sqref>
            </x14:sparkline>
          </x14:sparklines>
        </x14:sparklineGroup>
      </x14:sparklineGroup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T261"/>
  <sheetViews>
    <sheetView zoomScaleNormal="100" workbookViewId="0">
      <pane xSplit="4" ySplit="16" topLeftCell="H242" activePane="bottomRight" state="frozen"/>
      <selection pane="topRight" activeCell="E1" sqref="E1"/>
      <selection pane="bottomLeft" activeCell="A18" sqref="A18"/>
      <selection pane="bottomRight" activeCell="D181" sqref="D181:S182"/>
    </sheetView>
  </sheetViews>
  <sheetFormatPr baseColWidth="10" defaultColWidth="11.42578125" defaultRowHeight="14.25" outlineLevelCol="1" x14ac:dyDescent="0.2"/>
  <cols>
    <col min="1" max="1" width="11.42578125" style="217"/>
    <col min="2" max="2" width="24" style="217" customWidth="1"/>
    <col min="3" max="3" width="1.42578125" style="217" customWidth="1"/>
    <col min="4" max="4" width="12.7109375" style="217" customWidth="1"/>
    <col min="5" max="7" width="7.85546875" style="217" hidden="1" customWidth="1" outlineLevel="1"/>
    <col min="8" max="8" width="7.85546875" style="217" customWidth="1" collapsed="1"/>
    <col min="9" max="12" width="7.85546875" style="217" customWidth="1"/>
    <col min="13" max="13" width="1.42578125" style="217" customWidth="1"/>
    <col min="14" max="14" width="11.5703125" style="217" bestFit="1" customWidth="1"/>
    <col min="15" max="15" width="9.140625" style="217" bestFit="1" customWidth="1"/>
    <col min="16" max="16" width="1.42578125" style="218" customWidth="1"/>
    <col min="17" max="17" width="10.28515625" style="217" bestFit="1" customWidth="1"/>
    <col min="18" max="18" width="1.42578125" style="218" customWidth="1"/>
    <col min="19" max="19" width="13.140625" style="217" customWidth="1"/>
    <col min="20" max="16384" width="11.42578125" style="217"/>
  </cols>
  <sheetData>
    <row r="1" spans="1:19" s="209" customFormat="1" ht="15" x14ac:dyDescent="0.25">
      <c r="A1" s="171" t="s">
        <v>85</v>
      </c>
      <c r="B1" s="171"/>
      <c r="C1" s="171"/>
      <c r="D1" s="171"/>
      <c r="E1" s="171"/>
      <c r="G1" s="171"/>
      <c r="H1" s="172" t="s">
        <v>96</v>
      </c>
      <c r="I1" s="171"/>
      <c r="J1" s="173"/>
      <c r="K1" s="173"/>
      <c r="L1" s="173"/>
      <c r="M1" s="173"/>
      <c r="N1" s="173"/>
      <c r="O1" s="173"/>
      <c r="P1" s="173"/>
      <c r="Q1" s="173"/>
      <c r="R1" s="173"/>
    </row>
    <row r="2" spans="1:19" s="209" customFormat="1" ht="15" x14ac:dyDescent="0.25">
      <c r="A2" s="171"/>
      <c r="B2" s="171"/>
      <c r="C2" s="171"/>
      <c r="D2" s="171"/>
      <c r="E2" s="171"/>
      <c r="G2" s="171"/>
      <c r="H2" s="172" t="s">
        <v>97</v>
      </c>
      <c r="I2" s="171"/>
      <c r="J2" s="173"/>
      <c r="K2" s="173"/>
      <c r="L2" s="173"/>
      <c r="M2" s="173"/>
      <c r="N2" s="173"/>
      <c r="O2" s="173"/>
      <c r="P2" s="173"/>
      <c r="Q2" s="173"/>
      <c r="R2" s="173"/>
    </row>
    <row r="3" spans="1:19" s="209" customFormat="1" ht="15" x14ac:dyDescent="0.25">
      <c r="A3" s="171"/>
      <c r="B3" s="171"/>
      <c r="C3" s="171"/>
      <c r="D3" s="171"/>
      <c r="E3" s="171"/>
      <c r="G3" s="171"/>
      <c r="H3" s="174" t="s">
        <v>98</v>
      </c>
      <c r="I3" s="171"/>
      <c r="J3" s="173"/>
      <c r="K3" s="173"/>
      <c r="L3" s="173"/>
      <c r="M3" s="173"/>
      <c r="N3" s="173"/>
      <c r="O3" s="173"/>
      <c r="P3" s="173"/>
      <c r="Q3" s="173"/>
      <c r="R3" s="173"/>
    </row>
    <row r="4" spans="1:19" s="209" customFormat="1" ht="15" x14ac:dyDescent="0.25">
      <c r="A4" s="171"/>
      <c r="B4" s="171"/>
      <c r="C4" s="171"/>
      <c r="D4" s="171"/>
      <c r="E4" s="171"/>
      <c r="G4" s="171"/>
      <c r="H4" s="175" t="s">
        <v>99</v>
      </c>
      <c r="I4" s="171"/>
      <c r="J4" s="173"/>
      <c r="K4" s="173"/>
      <c r="L4" s="173"/>
      <c r="M4" s="173"/>
      <c r="N4" s="173"/>
      <c r="O4" s="173"/>
      <c r="P4" s="173"/>
      <c r="Q4" s="173"/>
      <c r="R4" s="173"/>
    </row>
    <row r="5" spans="1:19" s="209" customFormat="1" ht="18.75" x14ac:dyDescent="0.3">
      <c r="A5" s="176" t="s">
        <v>249</v>
      </c>
      <c r="B5" s="177"/>
      <c r="C5" s="177"/>
      <c r="D5" s="177"/>
      <c r="E5" s="177"/>
      <c r="F5" s="177"/>
      <c r="G5" s="177"/>
      <c r="H5" s="177"/>
      <c r="I5" s="177"/>
      <c r="J5" s="173"/>
      <c r="K5" s="173"/>
      <c r="L5" s="173"/>
      <c r="M5" s="173"/>
      <c r="N5" s="173"/>
      <c r="O5" s="173"/>
      <c r="P5" s="173"/>
      <c r="Q5" s="173"/>
      <c r="R5" s="173"/>
    </row>
    <row r="6" spans="1:19" s="209" customFormat="1" ht="18.75" x14ac:dyDescent="0.3">
      <c r="A6" s="178" t="s">
        <v>253</v>
      </c>
      <c r="B6" s="177"/>
      <c r="C6" s="177"/>
      <c r="D6" s="177"/>
      <c r="E6" s="177"/>
      <c r="F6" s="177"/>
      <c r="G6" s="177"/>
      <c r="H6" s="177"/>
      <c r="I6" s="177"/>
      <c r="J6" s="173"/>
      <c r="K6" s="173"/>
      <c r="L6" s="173"/>
      <c r="M6" s="173"/>
      <c r="N6" s="173"/>
      <c r="O6" s="173"/>
      <c r="P6" s="173"/>
      <c r="Q6" s="173"/>
      <c r="R6" s="173"/>
    </row>
    <row r="7" spans="1:19" s="209" customFormat="1" ht="15" x14ac:dyDescent="0.25">
      <c r="A7" s="178" t="s">
        <v>250</v>
      </c>
      <c r="B7" s="179"/>
      <c r="C7" s="179"/>
      <c r="D7" s="179"/>
      <c r="E7" s="179"/>
      <c r="F7" s="179"/>
      <c r="G7" s="179"/>
      <c r="H7" s="179"/>
      <c r="I7" s="179"/>
      <c r="J7" s="173"/>
      <c r="K7" s="173"/>
      <c r="L7" s="173"/>
      <c r="M7" s="173"/>
      <c r="N7" s="173"/>
      <c r="O7" s="173"/>
      <c r="P7" s="173"/>
      <c r="Q7" s="173"/>
      <c r="R7" s="173"/>
    </row>
    <row r="8" spans="1:19" s="209" customFormat="1" ht="15" x14ac:dyDescent="0.25">
      <c r="A8" s="178" t="s">
        <v>299</v>
      </c>
      <c r="B8" s="179"/>
      <c r="C8" s="179"/>
      <c r="D8" s="179"/>
      <c r="E8" s="179"/>
      <c r="F8" s="179"/>
      <c r="G8" s="179"/>
      <c r="H8" s="179"/>
      <c r="I8" s="179"/>
      <c r="J8" s="173"/>
      <c r="K8" s="173"/>
      <c r="L8" s="173"/>
      <c r="M8" s="173"/>
      <c r="N8" s="173"/>
      <c r="O8" s="173"/>
      <c r="P8" s="173"/>
      <c r="Q8" s="173"/>
      <c r="R8" s="173"/>
    </row>
    <row r="9" spans="1:19" s="209" customFormat="1" ht="15" x14ac:dyDescent="0.25">
      <c r="A9" s="180" t="s">
        <v>251</v>
      </c>
      <c r="B9" s="179"/>
      <c r="C9" s="179"/>
      <c r="D9" s="179"/>
      <c r="E9" s="179"/>
      <c r="F9" s="179"/>
      <c r="G9" s="179"/>
      <c r="H9" s="179"/>
      <c r="I9" s="179"/>
      <c r="J9" s="173"/>
      <c r="K9" s="173"/>
      <c r="L9" s="173"/>
      <c r="M9" s="173"/>
      <c r="N9" s="173"/>
      <c r="O9" s="173"/>
      <c r="P9" s="173"/>
      <c r="Q9" s="173"/>
      <c r="R9" s="173"/>
    </row>
    <row r="10" spans="1:19" s="209" customFormat="1" ht="15" x14ac:dyDescent="0.25">
      <c r="A10" s="181" t="s">
        <v>252</v>
      </c>
      <c r="B10" s="179"/>
      <c r="C10" s="179"/>
      <c r="D10" s="179"/>
      <c r="E10" s="179"/>
      <c r="F10" s="179"/>
      <c r="G10" s="179"/>
      <c r="H10" s="179"/>
      <c r="I10" s="179"/>
      <c r="J10" s="173"/>
      <c r="K10" s="173"/>
      <c r="L10" s="173"/>
      <c r="M10" s="173"/>
      <c r="N10" s="173"/>
      <c r="O10" s="173"/>
      <c r="P10" s="173"/>
      <c r="Q10" s="173"/>
      <c r="R10" s="173"/>
    </row>
    <row r="11" spans="1:19" s="209" customFormat="1" ht="15" x14ac:dyDescent="0.25">
      <c r="A11" s="182" t="s">
        <v>86</v>
      </c>
      <c r="B11" s="183"/>
      <c r="C11" s="179"/>
      <c r="D11" s="179"/>
      <c r="E11" s="179"/>
      <c r="F11" s="179"/>
      <c r="G11" s="179"/>
      <c r="H11" s="179"/>
      <c r="I11" s="179"/>
      <c r="J11" s="173"/>
      <c r="K11" s="173"/>
      <c r="L11" s="173"/>
      <c r="M11" s="173"/>
      <c r="N11" s="173"/>
      <c r="O11" s="173"/>
      <c r="P11" s="173"/>
      <c r="Q11" s="173"/>
      <c r="R11" s="173"/>
    </row>
    <row r="13" spans="1:19" ht="18.75" x14ac:dyDescent="0.2">
      <c r="B13" s="371" t="s">
        <v>129</v>
      </c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</row>
    <row r="14" spans="1:19" ht="8.1" customHeight="1" x14ac:dyDescent="0.2"/>
    <row r="15" spans="1:19" ht="15" customHeight="1" x14ac:dyDescent="0.25">
      <c r="B15" s="347" t="s">
        <v>133</v>
      </c>
      <c r="C15" s="221"/>
      <c r="D15" s="136" t="s">
        <v>100</v>
      </c>
      <c r="E15" s="159">
        <v>2019</v>
      </c>
      <c r="F15" s="159">
        <v>2019</v>
      </c>
      <c r="G15" s="159">
        <v>2019</v>
      </c>
      <c r="H15" s="159">
        <v>2019</v>
      </c>
      <c r="I15" s="137">
        <v>2020</v>
      </c>
      <c r="J15" s="137">
        <v>2020</v>
      </c>
      <c r="K15" s="137">
        <v>2020</v>
      </c>
      <c r="L15" s="137">
        <v>2020</v>
      </c>
      <c r="M15" s="308"/>
      <c r="N15" s="348" t="s">
        <v>289</v>
      </c>
      <c r="O15" s="348"/>
      <c r="P15" s="308"/>
      <c r="Q15" s="309" t="s">
        <v>290</v>
      </c>
      <c r="R15" s="308"/>
      <c r="S15" s="349" t="s">
        <v>292</v>
      </c>
    </row>
    <row r="16" spans="1:19" ht="15" customHeight="1" x14ac:dyDescent="0.25">
      <c r="B16" s="347"/>
      <c r="C16" s="221"/>
      <c r="D16" s="136" t="s">
        <v>291</v>
      </c>
      <c r="E16" s="159">
        <v>1</v>
      </c>
      <c r="F16" s="159">
        <v>2</v>
      </c>
      <c r="G16" s="159">
        <v>3</v>
      </c>
      <c r="H16" s="159">
        <v>4</v>
      </c>
      <c r="I16" s="137">
        <v>1</v>
      </c>
      <c r="J16" s="137">
        <v>2</v>
      </c>
      <c r="K16" s="137">
        <v>3</v>
      </c>
      <c r="L16" s="137">
        <v>4</v>
      </c>
      <c r="M16" s="308"/>
      <c r="N16" s="250" t="s">
        <v>215</v>
      </c>
      <c r="O16" s="250" t="s">
        <v>213</v>
      </c>
      <c r="P16" s="308"/>
      <c r="Q16" s="250" t="s">
        <v>213</v>
      </c>
      <c r="R16" s="308"/>
      <c r="S16" s="349"/>
    </row>
    <row r="17" spans="2:19" ht="8.25" customHeight="1" x14ac:dyDescent="0.25">
      <c r="B17" s="214"/>
      <c r="C17" s="221"/>
      <c r="D17" s="134"/>
      <c r="E17" s="138"/>
      <c r="F17" s="138"/>
      <c r="G17" s="138"/>
      <c r="H17" s="138"/>
      <c r="I17" s="138"/>
      <c r="J17" s="138"/>
      <c r="K17" s="138"/>
      <c r="L17" s="138"/>
      <c r="M17" s="138"/>
      <c r="N17" s="134"/>
      <c r="O17" s="134"/>
      <c r="P17" s="134"/>
      <c r="Q17" s="134"/>
      <c r="R17" s="134"/>
      <c r="S17" s="139"/>
    </row>
    <row r="18" spans="2:19" ht="15" x14ac:dyDescent="0.25">
      <c r="B18" s="184" t="s">
        <v>103</v>
      </c>
      <c r="C18" s="221"/>
      <c r="D18" s="189" t="s">
        <v>222</v>
      </c>
      <c r="E18" s="269">
        <v>55.759389653849844</v>
      </c>
      <c r="F18" s="269">
        <v>57.821369669615336</v>
      </c>
      <c r="G18" s="269">
        <v>54.872121703699577</v>
      </c>
      <c r="H18" s="269">
        <v>55.717059709792927</v>
      </c>
      <c r="I18" s="269">
        <v>59.151284473472572</v>
      </c>
      <c r="J18" s="269">
        <v>70.869826137067832</v>
      </c>
      <c r="K18" s="269">
        <v>58.231537591243317</v>
      </c>
      <c r="L18" s="269">
        <v>63.122084623785113</v>
      </c>
      <c r="M18" s="266"/>
      <c r="N18" s="267">
        <f t="shared" ref="N18:N20" si="0">L18/K18-1</f>
        <v>8.3984507963211108E-2</v>
      </c>
      <c r="O18" s="267">
        <f t="shared" ref="O18:O20" si="1">L18/H18-1</f>
        <v>0.13290408633481188</v>
      </c>
      <c r="P18" s="266"/>
      <c r="Q18" s="267">
        <f t="shared" ref="Q18:Q20" si="2">SUM(I18:L18)/SUM(E18:H18)-1</f>
        <v>0.12135789481486925</v>
      </c>
      <c r="R18" s="224"/>
      <c r="S18" s="226"/>
    </row>
    <row r="19" spans="2:19" ht="15" x14ac:dyDescent="0.25">
      <c r="B19" s="185" t="s">
        <v>87</v>
      </c>
      <c r="C19" s="221"/>
      <c r="D19" s="187" t="s">
        <v>222</v>
      </c>
      <c r="E19" s="147">
        <v>2.0318119000000006</v>
      </c>
      <c r="F19" s="147">
        <v>2.0861399999999999</v>
      </c>
      <c r="G19" s="147">
        <v>1.8311538999999997</v>
      </c>
      <c r="H19" s="147">
        <v>1.9421193000000003</v>
      </c>
      <c r="I19" s="147">
        <v>2.1785042000000003</v>
      </c>
      <c r="J19" s="147">
        <v>2.4955522000000001</v>
      </c>
      <c r="K19" s="147">
        <v>1.8835040999999999</v>
      </c>
      <c r="L19" s="147">
        <v>2.2450435000000004</v>
      </c>
      <c r="M19" s="142"/>
      <c r="N19" s="148">
        <f t="shared" si="0"/>
        <v>0.19195041837179994</v>
      </c>
      <c r="O19" s="148">
        <f t="shared" si="1"/>
        <v>0.15597610301282727</v>
      </c>
      <c r="P19" s="142"/>
      <c r="Q19" s="148">
        <f t="shared" si="2"/>
        <v>0.11549270087353114</v>
      </c>
      <c r="R19" s="142"/>
      <c r="S19" s="146"/>
    </row>
    <row r="20" spans="2:19" ht="15" x14ac:dyDescent="0.25">
      <c r="B20" s="185" t="s">
        <v>135</v>
      </c>
      <c r="C20" s="221"/>
      <c r="D20" s="187" t="s">
        <v>222</v>
      </c>
      <c r="E20" s="147">
        <v>53.72757775384985</v>
      </c>
      <c r="F20" s="147">
        <v>55.735229669615336</v>
      </c>
      <c r="G20" s="147">
        <v>53.040967803699573</v>
      </c>
      <c r="H20" s="147">
        <v>53.774940409792933</v>
      </c>
      <c r="I20" s="147">
        <v>56.972780273472573</v>
      </c>
      <c r="J20" s="147">
        <v>68.374273937067841</v>
      </c>
      <c r="K20" s="147">
        <v>56.348033491243321</v>
      </c>
      <c r="L20" s="147">
        <v>60.877041123785119</v>
      </c>
      <c r="M20" s="142"/>
      <c r="N20" s="148">
        <f t="shared" si="0"/>
        <v>8.0375611213577169E-2</v>
      </c>
      <c r="O20" s="148">
        <f t="shared" si="1"/>
        <v>0.13207082443737717</v>
      </c>
      <c r="P20" s="142"/>
      <c r="Q20" s="148">
        <f t="shared" si="2"/>
        <v>0.12157189444728744</v>
      </c>
      <c r="R20" s="142"/>
      <c r="S20" s="146"/>
    </row>
    <row r="21" spans="2:19" ht="3.95" customHeight="1" x14ac:dyDescent="0.25">
      <c r="B21" s="185"/>
      <c r="C21" s="221"/>
      <c r="D21" s="187"/>
      <c r="E21" s="276"/>
      <c r="F21" s="276"/>
      <c r="G21" s="276"/>
      <c r="H21" s="276"/>
      <c r="I21" s="276"/>
      <c r="J21" s="276"/>
      <c r="K21" s="276"/>
      <c r="L21" s="276"/>
      <c r="M21" s="266"/>
      <c r="N21" s="274"/>
      <c r="O21" s="274"/>
      <c r="P21" s="275"/>
      <c r="Q21" s="274"/>
      <c r="R21" s="228"/>
      <c r="S21" s="229"/>
    </row>
    <row r="22" spans="2:19" ht="15" x14ac:dyDescent="0.25">
      <c r="B22" s="184" t="s">
        <v>130</v>
      </c>
      <c r="C22" s="221"/>
      <c r="D22" s="189" t="s">
        <v>222</v>
      </c>
      <c r="E22" s="269">
        <v>6.3991742014287309</v>
      </c>
      <c r="F22" s="269">
        <v>6.1406640022557433</v>
      </c>
      <c r="G22" s="269">
        <v>5.4204329916498688</v>
      </c>
      <c r="H22" s="269">
        <v>6.3553131661717908</v>
      </c>
      <c r="I22" s="269">
        <v>7.0015443269913025</v>
      </c>
      <c r="J22" s="269">
        <v>8.1561747183665165</v>
      </c>
      <c r="K22" s="269">
        <v>6.2751375193837227</v>
      </c>
      <c r="L22" s="269">
        <v>7.7252932305099895</v>
      </c>
      <c r="M22" s="266"/>
      <c r="N22" s="267">
        <f t="shared" ref="N22:N24" si="3">L22/K22-1</f>
        <v>0.23109544717494668</v>
      </c>
      <c r="O22" s="267">
        <f t="shared" ref="O22:O24" si="4">L22/H22-1</f>
        <v>0.21556452507019808</v>
      </c>
      <c r="P22" s="266"/>
      <c r="Q22" s="267">
        <f t="shared" ref="Q22:Q24" si="5">SUM(I22:L22)/SUM(E22:H22)-1</f>
        <v>0.19915480383895834</v>
      </c>
      <c r="R22" s="224"/>
      <c r="S22" s="226"/>
    </row>
    <row r="23" spans="2:19" ht="15" x14ac:dyDescent="0.25">
      <c r="B23" s="185" t="s">
        <v>87</v>
      </c>
      <c r="C23" s="221"/>
      <c r="D23" s="187" t="s">
        <v>222</v>
      </c>
      <c r="E23" s="147">
        <v>0.43265600000000004</v>
      </c>
      <c r="F23" s="147">
        <v>0.43342510000000001</v>
      </c>
      <c r="G23" s="147">
        <v>0.44352260000000004</v>
      </c>
      <c r="H23" s="147">
        <v>0.45700589999999996</v>
      </c>
      <c r="I23" s="147">
        <v>0.4407895</v>
      </c>
      <c r="J23" s="147">
        <v>0.67523310000000003</v>
      </c>
      <c r="K23" s="147">
        <v>0.51635739999999997</v>
      </c>
      <c r="L23" s="147">
        <v>0.57658339999999997</v>
      </c>
      <c r="M23" s="142"/>
      <c r="N23" s="148">
        <f t="shared" si="3"/>
        <v>0.11663626782534742</v>
      </c>
      <c r="O23" s="148">
        <f t="shared" si="4"/>
        <v>0.2616541712043543</v>
      </c>
      <c r="P23" s="142"/>
      <c r="Q23" s="148">
        <f t="shared" si="5"/>
        <v>0.25039703169279726</v>
      </c>
      <c r="R23" s="142"/>
      <c r="S23" s="146"/>
    </row>
    <row r="24" spans="2:19" ht="15" x14ac:dyDescent="0.25">
      <c r="B24" s="185" t="s">
        <v>135</v>
      </c>
      <c r="C24" s="221"/>
      <c r="D24" s="187" t="s">
        <v>222</v>
      </c>
      <c r="E24" s="147">
        <v>5.9665182014287312</v>
      </c>
      <c r="F24" s="147">
        <v>5.7072389022557442</v>
      </c>
      <c r="G24" s="147">
        <v>4.9769103916498691</v>
      </c>
      <c r="H24" s="147">
        <v>5.8983072661717904</v>
      </c>
      <c r="I24" s="147">
        <v>6.5607548269913032</v>
      </c>
      <c r="J24" s="147">
        <v>7.4809416183665158</v>
      </c>
      <c r="K24" s="147">
        <v>5.7587801193837223</v>
      </c>
      <c r="L24" s="147">
        <v>7.1487098305099899</v>
      </c>
      <c r="M24" s="142"/>
      <c r="N24" s="148">
        <f t="shared" si="3"/>
        <v>0.24135835755351098</v>
      </c>
      <c r="O24" s="148">
        <f t="shared" si="4"/>
        <v>0.21199345980321493</v>
      </c>
      <c r="P24" s="142"/>
      <c r="Q24" s="148">
        <f t="shared" si="5"/>
        <v>0.19514020838131829</v>
      </c>
      <c r="R24" s="142"/>
      <c r="S24" s="146"/>
    </row>
    <row r="25" spans="2:19" ht="3.95" customHeight="1" x14ac:dyDescent="0.25">
      <c r="B25" s="185"/>
      <c r="C25" s="221"/>
      <c r="D25" s="187"/>
      <c r="E25" s="276"/>
      <c r="F25" s="276"/>
      <c r="G25" s="276"/>
      <c r="H25" s="276"/>
      <c r="I25" s="276"/>
      <c r="J25" s="276"/>
      <c r="K25" s="276"/>
      <c r="L25" s="276"/>
      <c r="M25" s="266"/>
      <c r="N25" s="274"/>
      <c r="O25" s="274"/>
      <c r="P25" s="275"/>
      <c r="Q25" s="274"/>
      <c r="R25" s="228"/>
      <c r="S25" s="229"/>
    </row>
    <row r="26" spans="2:19" ht="15" x14ac:dyDescent="0.25">
      <c r="B26" s="184" t="s">
        <v>121</v>
      </c>
      <c r="C26" s="221"/>
      <c r="D26" s="189" t="s">
        <v>223</v>
      </c>
      <c r="E26" s="269">
        <v>208.19731836608662</v>
      </c>
      <c r="F26" s="269">
        <v>206.67247214195518</v>
      </c>
      <c r="G26" s="269">
        <v>180.84937132247538</v>
      </c>
      <c r="H26" s="269">
        <v>205.53536819340249</v>
      </c>
      <c r="I26" s="269">
        <v>233.18717031524614</v>
      </c>
      <c r="J26" s="269">
        <v>261.97791704086228</v>
      </c>
      <c r="K26" s="269">
        <v>196.43940137201415</v>
      </c>
      <c r="L26" s="269">
        <v>235.42791642647344</v>
      </c>
      <c r="M26" s="266"/>
      <c r="N26" s="267">
        <f t="shared" ref="N26:N28" si="6">L26/K26-1</f>
        <v>0.19847604290253051</v>
      </c>
      <c r="O26" s="267">
        <f t="shared" ref="O26:O28" si="7">L26/H26-1</f>
        <v>0.14543749086017632</v>
      </c>
      <c r="P26" s="266"/>
      <c r="Q26" s="267">
        <f t="shared" ref="Q26:Q28" si="8">SUM(I26:L26)/SUM(E26:H26)-1</f>
        <v>0.15697617975017431</v>
      </c>
      <c r="R26" s="224"/>
      <c r="S26" s="226"/>
    </row>
    <row r="27" spans="2:19" ht="15" x14ac:dyDescent="0.25">
      <c r="B27" s="185" t="s">
        <v>87</v>
      </c>
      <c r="C27" s="221"/>
      <c r="D27" s="187" t="s">
        <v>223</v>
      </c>
      <c r="E27" s="147">
        <v>37.260587000000008</v>
      </c>
      <c r="F27" s="147">
        <v>35.983591000000004</v>
      </c>
      <c r="G27" s="147">
        <v>32.749730999999997</v>
      </c>
      <c r="H27" s="147">
        <v>37.185417899999997</v>
      </c>
      <c r="I27" s="147">
        <v>41.577350300000006</v>
      </c>
      <c r="J27" s="147">
        <v>42.127239899999992</v>
      </c>
      <c r="K27" s="147">
        <v>36.595144099999999</v>
      </c>
      <c r="L27" s="147">
        <v>43.499277799999994</v>
      </c>
      <c r="M27" s="142"/>
      <c r="N27" s="148">
        <f t="shared" si="6"/>
        <v>0.18866256356673272</v>
      </c>
      <c r="O27" s="148">
        <f t="shared" si="7"/>
        <v>0.16979397453537826</v>
      </c>
      <c r="P27" s="142"/>
      <c r="Q27" s="148">
        <f t="shared" si="8"/>
        <v>0.14401300555352714</v>
      </c>
      <c r="R27" s="142"/>
      <c r="S27" s="146"/>
    </row>
    <row r="28" spans="2:19" ht="15" x14ac:dyDescent="0.25">
      <c r="B28" s="185" t="s">
        <v>135</v>
      </c>
      <c r="C28" s="221"/>
      <c r="D28" s="187" t="s">
        <v>223</v>
      </c>
      <c r="E28" s="147">
        <v>170.93673136608663</v>
      </c>
      <c r="F28" s="147">
        <v>170.68888114195519</v>
      </c>
      <c r="G28" s="147">
        <v>148.09964032247538</v>
      </c>
      <c r="H28" s="147">
        <v>168.34995029340249</v>
      </c>
      <c r="I28" s="147">
        <v>191.60982001524613</v>
      </c>
      <c r="J28" s="147">
        <v>219.85067714086227</v>
      </c>
      <c r="K28" s="147">
        <v>159.84425727201415</v>
      </c>
      <c r="L28" s="147">
        <v>191.92863862647346</v>
      </c>
      <c r="M28" s="142"/>
      <c r="N28" s="148">
        <f t="shared" si="6"/>
        <v>0.20072276540945655</v>
      </c>
      <c r="O28" s="148">
        <f t="shared" si="7"/>
        <v>0.14005759010904217</v>
      </c>
      <c r="P28" s="142"/>
      <c r="Q28" s="148">
        <f t="shared" si="8"/>
        <v>0.15979661508515219</v>
      </c>
      <c r="R28" s="142"/>
      <c r="S28" s="146"/>
    </row>
    <row r="29" spans="2:19" ht="3.95" customHeight="1" x14ac:dyDescent="0.25">
      <c r="B29" s="185"/>
      <c r="C29" s="221"/>
      <c r="D29" s="187"/>
      <c r="E29" s="276"/>
      <c r="F29" s="276"/>
      <c r="G29" s="276"/>
      <c r="H29" s="276"/>
      <c r="I29" s="276"/>
      <c r="J29" s="276"/>
      <c r="K29" s="276"/>
      <c r="L29" s="276"/>
      <c r="M29" s="266"/>
      <c r="N29" s="274"/>
      <c r="O29" s="274"/>
      <c r="P29" s="275"/>
      <c r="Q29" s="274"/>
      <c r="R29" s="228"/>
      <c r="S29" s="229"/>
    </row>
    <row r="30" spans="2:19" ht="15" x14ac:dyDescent="0.25">
      <c r="B30" s="184" t="s">
        <v>136</v>
      </c>
      <c r="C30" s="221"/>
      <c r="D30" s="189" t="s">
        <v>224</v>
      </c>
      <c r="E30" s="269">
        <v>169.27715417696163</v>
      </c>
      <c r="F30" s="269">
        <v>166.95076932167947</v>
      </c>
      <c r="G30" s="269">
        <v>160.68774907101482</v>
      </c>
      <c r="H30" s="269">
        <v>169.74018136511481</v>
      </c>
      <c r="I30" s="269">
        <v>183.52698742397877</v>
      </c>
      <c r="J30" s="269">
        <v>194.29347470647161</v>
      </c>
      <c r="K30" s="269">
        <v>169.04323197364974</v>
      </c>
      <c r="L30" s="269">
        <v>185.4245425470987</v>
      </c>
      <c r="M30" s="266"/>
      <c r="N30" s="267">
        <f t="shared" ref="N30:N32" si="9">L30/K30-1</f>
        <v>9.6906042212931975E-2</v>
      </c>
      <c r="O30" s="267">
        <f t="shared" ref="O30:O32" si="10">L30/H30-1</f>
        <v>9.2402170516399318E-2</v>
      </c>
      <c r="P30" s="266"/>
      <c r="Q30" s="267">
        <f t="shared" ref="Q30:Q32" si="11">SUM(I30:L30)/SUM(E30:H30)-1</f>
        <v>9.8450170847595775E-2</v>
      </c>
      <c r="R30" s="224"/>
      <c r="S30" s="226"/>
    </row>
    <row r="31" spans="2:19" ht="15" x14ac:dyDescent="0.25">
      <c r="B31" s="185" t="s">
        <v>87</v>
      </c>
      <c r="C31" s="221"/>
      <c r="D31" s="187" t="s">
        <v>224</v>
      </c>
      <c r="E31" s="147">
        <v>23.381630699999999</v>
      </c>
      <c r="F31" s="147">
        <v>22.831519899999989</v>
      </c>
      <c r="G31" s="147">
        <v>21.628292599999998</v>
      </c>
      <c r="H31" s="147">
        <v>22.748574800000004</v>
      </c>
      <c r="I31" s="147">
        <v>26.021544800000004</v>
      </c>
      <c r="J31" s="147">
        <v>27.392122400000009</v>
      </c>
      <c r="K31" s="147">
        <v>23.902596900000006</v>
      </c>
      <c r="L31" s="147">
        <v>25.946179399999998</v>
      </c>
      <c r="M31" s="142"/>
      <c r="N31" s="148">
        <f t="shared" si="9"/>
        <v>8.5496254174791897E-2</v>
      </c>
      <c r="O31" s="148">
        <f t="shared" si="10"/>
        <v>0.14056285407382951</v>
      </c>
      <c r="P31" s="142"/>
      <c r="Q31" s="148">
        <f t="shared" si="11"/>
        <v>0.13988765848352114</v>
      </c>
      <c r="R31" s="142"/>
      <c r="S31" s="146"/>
    </row>
    <row r="32" spans="2:19" ht="15" x14ac:dyDescent="0.25">
      <c r="B32" s="185" t="s">
        <v>135</v>
      </c>
      <c r="C32" s="221"/>
      <c r="D32" s="187" t="s">
        <v>224</v>
      </c>
      <c r="E32" s="147">
        <v>145.89552347696164</v>
      </c>
      <c r="F32" s="147">
        <v>144.11924942167946</v>
      </c>
      <c r="G32" s="147">
        <v>139.05945647101484</v>
      </c>
      <c r="H32" s="147">
        <v>146.99160656511481</v>
      </c>
      <c r="I32" s="147">
        <v>157.50544262397875</v>
      </c>
      <c r="J32" s="147">
        <v>166.90135230647161</v>
      </c>
      <c r="K32" s="147">
        <v>145.14063507364975</v>
      </c>
      <c r="L32" s="147">
        <v>159.47836314709869</v>
      </c>
      <c r="M32" s="142"/>
      <c r="N32" s="148">
        <f t="shared" si="9"/>
        <v>9.8785071914377687E-2</v>
      </c>
      <c r="O32" s="148">
        <f t="shared" si="10"/>
        <v>8.4948772748139501E-2</v>
      </c>
      <c r="P32" s="142"/>
      <c r="Q32" s="148">
        <f t="shared" si="11"/>
        <v>9.1933862265049626E-2</v>
      </c>
      <c r="R32" s="142"/>
      <c r="S32" s="146"/>
    </row>
    <row r="33" spans="2:19" ht="3.95" customHeight="1" x14ac:dyDescent="0.25">
      <c r="B33" s="185"/>
      <c r="C33" s="221"/>
      <c r="D33" s="187"/>
      <c r="E33" s="276"/>
      <c r="F33" s="276"/>
      <c r="G33" s="276"/>
      <c r="H33" s="276"/>
      <c r="I33" s="276"/>
      <c r="J33" s="276"/>
      <c r="K33" s="276"/>
      <c r="L33" s="276"/>
      <c r="M33" s="266"/>
      <c r="N33" s="274"/>
      <c r="O33" s="274"/>
      <c r="P33" s="275"/>
      <c r="Q33" s="274"/>
      <c r="R33" s="228"/>
      <c r="S33" s="229"/>
    </row>
    <row r="34" spans="2:19" ht="15" x14ac:dyDescent="0.25">
      <c r="B34" s="184" t="s">
        <v>137</v>
      </c>
      <c r="C34" s="221"/>
      <c r="D34" s="189" t="s">
        <v>222</v>
      </c>
      <c r="E34" s="269">
        <v>98.640261057633381</v>
      </c>
      <c r="F34" s="269">
        <v>103.13758454827614</v>
      </c>
      <c r="G34" s="269">
        <v>102.32204886921278</v>
      </c>
      <c r="H34" s="269">
        <v>94.479105451527246</v>
      </c>
      <c r="I34" s="269">
        <v>105.00310311614162</v>
      </c>
      <c r="J34" s="269">
        <v>120.43187068906609</v>
      </c>
      <c r="K34" s="269">
        <v>106.38941002079036</v>
      </c>
      <c r="L34" s="269">
        <v>104.10327255318154</v>
      </c>
      <c r="M34" s="266"/>
      <c r="N34" s="267">
        <f t="shared" ref="N34:N36" si="12">L34/K34-1</f>
        <v>-2.1488393132005124E-2</v>
      </c>
      <c r="O34" s="267">
        <f t="shared" ref="O34:O36" si="13">L34/H34-1</f>
        <v>0.10186556123345181</v>
      </c>
      <c r="P34" s="266"/>
      <c r="Q34" s="267">
        <f t="shared" ref="Q34:Q36" si="14">SUM(I34:L34)/SUM(E34:H34)-1</f>
        <v>9.3704526478824546E-2</v>
      </c>
      <c r="R34" s="224"/>
      <c r="S34" s="226"/>
    </row>
    <row r="35" spans="2:19" ht="15" x14ac:dyDescent="0.25">
      <c r="B35" s="185" t="s">
        <v>87</v>
      </c>
      <c r="C35" s="221"/>
      <c r="D35" s="187" t="s">
        <v>222</v>
      </c>
      <c r="E35" s="147">
        <v>14.084495300000002</v>
      </c>
      <c r="F35" s="147">
        <v>14.341084300000002</v>
      </c>
      <c r="G35" s="147">
        <v>11.5360262</v>
      </c>
      <c r="H35" s="147">
        <v>11.655527199999998</v>
      </c>
      <c r="I35" s="147">
        <v>15.731597799999999</v>
      </c>
      <c r="J35" s="147">
        <v>16.9051641</v>
      </c>
      <c r="K35" s="147">
        <v>12.316392899999999</v>
      </c>
      <c r="L35" s="147">
        <v>14.1562854</v>
      </c>
      <c r="M35" s="142"/>
      <c r="N35" s="148">
        <f t="shared" si="12"/>
        <v>0.14938566144638021</v>
      </c>
      <c r="O35" s="148">
        <f t="shared" si="13"/>
        <v>0.21455556296072142</v>
      </c>
      <c r="P35" s="142"/>
      <c r="Q35" s="148">
        <f t="shared" si="14"/>
        <v>0.14515155655778056</v>
      </c>
      <c r="R35" s="142"/>
      <c r="S35" s="146"/>
    </row>
    <row r="36" spans="2:19" ht="15" x14ac:dyDescent="0.25">
      <c r="B36" s="185" t="s">
        <v>135</v>
      </c>
      <c r="C36" s="221"/>
      <c r="D36" s="187" t="s">
        <v>222</v>
      </c>
      <c r="E36" s="147">
        <v>84.555765757633381</v>
      </c>
      <c r="F36" s="147">
        <v>88.796500248276146</v>
      </c>
      <c r="G36" s="147">
        <v>90.78602266921277</v>
      </c>
      <c r="H36" s="147">
        <v>82.823578251527252</v>
      </c>
      <c r="I36" s="147">
        <v>89.271505316141614</v>
      </c>
      <c r="J36" s="147">
        <v>103.52670658906609</v>
      </c>
      <c r="K36" s="147">
        <v>94.073017120790382</v>
      </c>
      <c r="L36" s="147">
        <v>89.946987153181539</v>
      </c>
      <c r="M36" s="142"/>
      <c r="N36" s="148">
        <f t="shared" si="12"/>
        <v>-4.3859866451513851E-2</v>
      </c>
      <c r="O36" s="148">
        <f t="shared" si="13"/>
        <v>8.6007016987616369E-2</v>
      </c>
      <c r="P36" s="142"/>
      <c r="Q36" s="148">
        <f t="shared" si="14"/>
        <v>8.6050808744472018E-2</v>
      </c>
      <c r="R36" s="142"/>
      <c r="S36" s="146"/>
    </row>
    <row r="37" spans="2:19" ht="3.75" customHeight="1" x14ac:dyDescent="0.25">
      <c r="B37" s="185"/>
      <c r="C37" s="221"/>
      <c r="D37" s="187"/>
      <c r="E37" s="276"/>
      <c r="F37" s="276"/>
      <c r="G37" s="276"/>
      <c r="H37" s="276"/>
      <c r="I37" s="276"/>
      <c r="J37" s="276"/>
      <c r="K37" s="276"/>
      <c r="L37" s="276"/>
      <c r="M37" s="266"/>
      <c r="N37" s="274"/>
      <c r="O37" s="274"/>
      <c r="P37" s="275"/>
      <c r="Q37" s="274"/>
      <c r="R37" s="228"/>
      <c r="S37" s="229"/>
    </row>
    <row r="38" spans="2:19" ht="15" x14ac:dyDescent="0.25">
      <c r="B38" s="186" t="s">
        <v>138</v>
      </c>
      <c r="C38" s="221"/>
      <c r="D38" s="189" t="s">
        <v>222</v>
      </c>
      <c r="E38" s="269">
        <v>79.806100099999995</v>
      </c>
      <c r="F38" s="269">
        <v>84.41846129999999</v>
      </c>
      <c r="G38" s="269">
        <v>72.522031099999992</v>
      </c>
      <c r="H38" s="269">
        <v>75.118600799999996</v>
      </c>
      <c r="I38" s="269">
        <v>89.644965500000012</v>
      </c>
      <c r="J38" s="269">
        <v>109.10978349999999</v>
      </c>
      <c r="K38" s="269">
        <v>80.698118600000001</v>
      </c>
      <c r="L38" s="269">
        <v>88.959732899999992</v>
      </c>
      <c r="M38" s="266"/>
      <c r="N38" s="267">
        <f t="shared" ref="N38:N40" si="15">L38/K38-1</f>
        <v>0.10237678948812556</v>
      </c>
      <c r="O38" s="267">
        <f t="shared" ref="O38:O40" si="16">L38/H38-1</f>
        <v>0.18425705421286276</v>
      </c>
      <c r="P38" s="266"/>
      <c r="Q38" s="267">
        <f t="shared" ref="Q38:Q40" si="17">SUM(I38:L38)/SUM(E38:H38)-1</f>
        <v>0.18132003319012258</v>
      </c>
      <c r="R38" s="224"/>
      <c r="S38" s="226"/>
    </row>
    <row r="39" spans="2:19" ht="15" x14ac:dyDescent="0.25">
      <c r="B39" s="185" t="s">
        <v>87</v>
      </c>
      <c r="C39" s="221"/>
      <c r="D39" s="187" t="s">
        <v>222</v>
      </c>
      <c r="E39" s="147">
        <v>13.5190485</v>
      </c>
      <c r="F39" s="147">
        <v>13.011843499999999</v>
      </c>
      <c r="G39" s="147">
        <v>10.958358399999998</v>
      </c>
      <c r="H39" s="147">
        <v>12.5234957</v>
      </c>
      <c r="I39" s="147">
        <v>15.7588235</v>
      </c>
      <c r="J39" s="147">
        <v>17.325479399999999</v>
      </c>
      <c r="K39" s="147">
        <v>12.5345131</v>
      </c>
      <c r="L39" s="147">
        <v>15.403180900000001</v>
      </c>
      <c r="M39" s="142"/>
      <c r="N39" s="148">
        <f t="shared" si="15"/>
        <v>0.22886152634042101</v>
      </c>
      <c r="O39" s="148">
        <f t="shared" si="16"/>
        <v>0.22994260300660319</v>
      </c>
      <c r="P39" s="142"/>
      <c r="Q39" s="148">
        <f t="shared" si="17"/>
        <v>0.2201289003004776</v>
      </c>
      <c r="R39" s="142"/>
      <c r="S39" s="146"/>
    </row>
    <row r="40" spans="2:19" ht="15" x14ac:dyDescent="0.25">
      <c r="B40" s="185" t="s">
        <v>135</v>
      </c>
      <c r="C40" s="221"/>
      <c r="D40" s="187" t="s">
        <v>222</v>
      </c>
      <c r="E40" s="147">
        <v>66.287051599999998</v>
      </c>
      <c r="F40" s="147">
        <v>71.406617799999992</v>
      </c>
      <c r="G40" s="147">
        <v>61.563672699999998</v>
      </c>
      <c r="H40" s="147">
        <v>62.595105099999991</v>
      </c>
      <c r="I40" s="147">
        <v>73.886142000000007</v>
      </c>
      <c r="J40" s="147">
        <v>91.7843041</v>
      </c>
      <c r="K40" s="147">
        <v>68.163605500000003</v>
      </c>
      <c r="L40" s="147">
        <v>73.556551999999996</v>
      </c>
      <c r="M40" s="142"/>
      <c r="N40" s="148">
        <f t="shared" si="15"/>
        <v>7.9117682529278754E-2</v>
      </c>
      <c r="O40" s="148">
        <f t="shared" si="16"/>
        <v>0.17511667857236346</v>
      </c>
      <c r="P40" s="142"/>
      <c r="Q40" s="148">
        <f t="shared" si="17"/>
        <v>0.17390769835050857</v>
      </c>
      <c r="R40" s="142"/>
      <c r="S40" s="146"/>
    </row>
    <row r="41" spans="2:19" ht="3.95" customHeight="1" x14ac:dyDescent="0.25">
      <c r="B41" s="185"/>
      <c r="C41" s="221"/>
      <c r="D41" s="187"/>
      <c r="E41" s="276"/>
      <c r="F41" s="276"/>
      <c r="G41" s="276"/>
      <c r="H41" s="276"/>
      <c r="I41" s="276"/>
      <c r="J41" s="276"/>
      <c r="K41" s="276"/>
      <c r="L41" s="276"/>
      <c r="M41" s="266"/>
      <c r="N41" s="274"/>
      <c r="O41" s="274"/>
      <c r="P41" s="275"/>
      <c r="Q41" s="274"/>
      <c r="R41" s="228"/>
      <c r="S41" s="229"/>
    </row>
    <row r="42" spans="2:19" ht="15" x14ac:dyDescent="0.25">
      <c r="B42" s="186" t="s">
        <v>139</v>
      </c>
      <c r="C42" s="221"/>
      <c r="D42" s="189" t="s">
        <v>222</v>
      </c>
      <c r="E42" s="269">
        <v>22.767610400000002</v>
      </c>
      <c r="F42" s="269">
        <v>20.6031561</v>
      </c>
      <c r="G42" s="269">
        <v>18.935529600000002</v>
      </c>
      <c r="H42" s="269">
        <v>23.306684799999999</v>
      </c>
      <c r="I42" s="269">
        <v>25.9397041</v>
      </c>
      <c r="J42" s="269">
        <v>26.428640399999999</v>
      </c>
      <c r="K42" s="269">
        <v>19.673812099999999</v>
      </c>
      <c r="L42" s="269">
        <v>26.187745</v>
      </c>
      <c r="M42" s="266"/>
      <c r="N42" s="267">
        <f t="shared" ref="N42:N44" si="18">L42/K42-1</f>
        <v>0.3310966307338068</v>
      </c>
      <c r="O42" s="267">
        <f t="shared" ref="O42:O44" si="19">L42/H42-1</f>
        <v>0.12361518700420238</v>
      </c>
      <c r="P42" s="266"/>
      <c r="Q42" s="267">
        <f t="shared" ref="Q42:Q44" si="20">SUM(I42:L42)/SUM(E42:H42)-1</f>
        <v>0.14737158509568982</v>
      </c>
      <c r="R42" s="224"/>
      <c r="S42" s="226"/>
    </row>
    <row r="43" spans="2:19" ht="15" x14ac:dyDescent="0.25">
      <c r="B43" s="185" t="s">
        <v>87</v>
      </c>
      <c r="C43" s="221"/>
      <c r="D43" s="187" t="s">
        <v>222</v>
      </c>
      <c r="E43" s="147">
        <v>2.3339748</v>
      </c>
      <c r="F43" s="147">
        <v>2.1708042999999999</v>
      </c>
      <c r="G43" s="147">
        <v>1.9756762999999999</v>
      </c>
      <c r="H43" s="147">
        <v>2.526999</v>
      </c>
      <c r="I43" s="147">
        <v>2.7445474999999999</v>
      </c>
      <c r="J43" s="147">
        <v>2.3107387999999998</v>
      </c>
      <c r="K43" s="147">
        <v>2.2258003999999998</v>
      </c>
      <c r="L43" s="147">
        <v>3.0309462999999996</v>
      </c>
      <c r="M43" s="142"/>
      <c r="N43" s="148">
        <f t="shared" si="18"/>
        <v>0.36173319943693061</v>
      </c>
      <c r="O43" s="148">
        <f t="shared" si="19"/>
        <v>0.19942520752877213</v>
      </c>
      <c r="P43" s="142"/>
      <c r="Q43" s="148">
        <f t="shared" si="20"/>
        <v>0.14483321725170195</v>
      </c>
      <c r="R43" s="142"/>
      <c r="S43" s="146"/>
    </row>
    <row r="44" spans="2:19" ht="15" x14ac:dyDescent="0.25">
      <c r="B44" s="185" t="s">
        <v>135</v>
      </c>
      <c r="C44" s="221"/>
      <c r="D44" s="187" t="s">
        <v>222</v>
      </c>
      <c r="E44" s="147">
        <v>20.433635600000002</v>
      </c>
      <c r="F44" s="147">
        <v>18.432351799999999</v>
      </c>
      <c r="G44" s="147">
        <v>16.959853300000002</v>
      </c>
      <c r="H44" s="147">
        <v>20.779685799999999</v>
      </c>
      <c r="I44" s="147">
        <v>23.195156600000001</v>
      </c>
      <c r="J44" s="147">
        <v>24.1179016</v>
      </c>
      <c r="K44" s="147">
        <v>17.448011699999999</v>
      </c>
      <c r="L44" s="147">
        <v>23.1567987</v>
      </c>
      <c r="M44" s="142"/>
      <c r="N44" s="148">
        <f t="shared" si="18"/>
        <v>0.3271883982058541</v>
      </c>
      <c r="O44" s="148">
        <f t="shared" si="19"/>
        <v>0.11439599823015612</v>
      </c>
      <c r="P44" s="142"/>
      <c r="Q44" s="148">
        <f t="shared" si="20"/>
        <v>0.14767005223833296</v>
      </c>
      <c r="R44" s="142"/>
      <c r="S44" s="146"/>
    </row>
    <row r="45" spans="2:19" ht="3.95" customHeight="1" x14ac:dyDescent="0.25">
      <c r="B45" s="185"/>
      <c r="C45" s="221"/>
      <c r="D45" s="187"/>
      <c r="E45" s="276"/>
      <c r="F45" s="276"/>
      <c r="G45" s="276"/>
      <c r="H45" s="276"/>
      <c r="I45" s="276"/>
      <c r="J45" s="276"/>
      <c r="K45" s="276"/>
      <c r="L45" s="276"/>
      <c r="M45" s="266"/>
      <c r="N45" s="274"/>
      <c r="O45" s="274"/>
      <c r="P45" s="275"/>
      <c r="Q45" s="274"/>
      <c r="R45" s="228"/>
      <c r="S45" s="229"/>
    </row>
    <row r="46" spans="2:19" ht="15" x14ac:dyDescent="0.25">
      <c r="B46" s="186" t="s">
        <v>140</v>
      </c>
      <c r="C46" s="221"/>
      <c r="D46" s="189" t="s">
        <v>225</v>
      </c>
      <c r="E46" s="269">
        <v>6.3302695999999994</v>
      </c>
      <c r="F46" s="269">
        <v>5.7149493999999992</v>
      </c>
      <c r="G46" s="269">
        <v>5.3250585000000008</v>
      </c>
      <c r="H46" s="269">
        <v>6.3575327000000001</v>
      </c>
      <c r="I46" s="269">
        <v>7.7370668000000009</v>
      </c>
      <c r="J46" s="269">
        <v>6.5415081999999991</v>
      </c>
      <c r="K46" s="269">
        <v>5.4947445000000004</v>
      </c>
      <c r="L46" s="269">
        <v>7.6211243999999994</v>
      </c>
      <c r="M46" s="266"/>
      <c r="N46" s="267">
        <f t="shared" ref="N46:N48" si="21">L46/K46-1</f>
        <v>0.3869843083695701</v>
      </c>
      <c r="O46" s="267">
        <f t="shared" ref="O46:O48" si="22">L46/H46-1</f>
        <v>0.19875504533386024</v>
      </c>
      <c r="P46" s="266"/>
      <c r="Q46" s="267">
        <f t="shared" ref="Q46:Q48" si="23">SUM(I46:L46)/SUM(E46:H46)-1</f>
        <v>0.15452895438281944</v>
      </c>
      <c r="R46" s="224"/>
      <c r="S46" s="226"/>
    </row>
    <row r="47" spans="2:19" ht="15" x14ac:dyDescent="0.25">
      <c r="B47" s="185" t="s">
        <v>87</v>
      </c>
      <c r="C47" s="221"/>
      <c r="D47" s="187" t="s">
        <v>225</v>
      </c>
      <c r="E47" s="154">
        <v>0.18550510000000001</v>
      </c>
      <c r="F47" s="154">
        <v>0.1622479</v>
      </c>
      <c r="G47" s="154">
        <v>0.14812829999999999</v>
      </c>
      <c r="H47" s="154">
        <v>0.20090040000000001</v>
      </c>
      <c r="I47" s="154">
        <v>0.3032299</v>
      </c>
      <c r="J47" s="154">
        <v>0.2409289</v>
      </c>
      <c r="K47" s="154">
        <v>0.1747282</v>
      </c>
      <c r="L47" s="154">
        <v>0.2578415</v>
      </c>
      <c r="M47" s="142"/>
      <c r="N47" s="148">
        <f t="shared" si="21"/>
        <v>0.47567192931650415</v>
      </c>
      <c r="O47" s="148">
        <f t="shared" si="22"/>
        <v>0.28342950038924752</v>
      </c>
      <c r="P47" s="142"/>
      <c r="Q47" s="148">
        <f t="shared" si="23"/>
        <v>0.40177117165964593</v>
      </c>
      <c r="R47" s="142"/>
      <c r="S47" s="146"/>
    </row>
    <row r="48" spans="2:19" ht="15" x14ac:dyDescent="0.25">
      <c r="B48" s="185" t="s">
        <v>135</v>
      </c>
      <c r="C48" s="221"/>
      <c r="D48" s="187" t="s">
        <v>225</v>
      </c>
      <c r="E48" s="154">
        <v>6.1447645</v>
      </c>
      <c r="F48" s="154">
        <v>5.5527014999999995</v>
      </c>
      <c r="G48" s="154">
        <v>5.176930200000001</v>
      </c>
      <c r="H48" s="154">
        <v>6.1566323000000001</v>
      </c>
      <c r="I48" s="154">
        <v>7.4338369000000002</v>
      </c>
      <c r="J48" s="154">
        <v>6.300579299999999</v>
      </c>
      <c r="K48" s="154">
        <v>5.3200162999999998</v>
      </c>
      <c r="L48" s="154">
        <v>7.3632828999999997</v>
      </c>
      <c r="M48" s="142"/>
      <c r="N48" s="148">
        <f t="shared" si="21"/>
        <v>0.38407149241253258</v>
      </c>
      <c r="O48" s="148">
        <f t="shared" si="22"/>
        <v>0.19599198737270696</v>
      </c>
      <c r="P48" s="142"/>
      <c r="Q48" s="148">
        <f t="shared" si="23"/>
        <v>0.14704887799517952</v>
      </c>
      <c r="R48" s="142"/>
      <c r="S48" s="146"/>
    </row>
    <row r="49" spans="2:19" ht="3.95" customHeight="1" x14ac:dyDescent="0.25">
      <c r="B49" s="185"/>
      <c r="C49" s="221"/>
      <c r="D49" s="187"/>
      <c r="E49" s="276"/>
      <c r="F49" s="276"/>
      <c r="G49" s="276"/>
      <c r="H49" s="276"/>
      <c r="I49" s="276"/>
      <c r="J49" s="276"/>
      <c r="K49" s="276"/>
      <c r="L49" s="276"/>
      <c r="M49" s="266"/>
      <c r="N49" s="274"/>
      <c r="O49" s="274"/>
      <c r="P49" s="275"/>
      <c r="Q49" s="274"/>
      <c r="R49" s="228"/>
      <c r="S49" s="229"/>
    </row>
    <row r="50" spans="2:19" s="268" customFormat="1" ht="30" x14ac:dyDescent="0.25">
      <c r="B50" s="184" t="s">
        <v>131</v>
      </c>
      <c r="C50" s="221"/>
      <c r="D50" s="256" t="s">
        <v>216</v>
      </c>
      <c r="E50" s="269">
        <v>98.956796991207966</v>
      </c>
      <c r="F50" s="269">
        <v>96.39925035747531</v>
      </c>
      <c r="G50" s="269">
        <v>93.104480194691689</v>
      </c>
      <c r="H50" s="269">
        <v>103.47499716423575</v>
      </c>
      <c r="I50" s="269">
        <v>113.72127102973162</v>
      </c>
      <c r="J50" s="269">
        <v>107.92577747787391</v>
      </c>
      <c r="K50" s="269">
        <v>97.594308663011418</v>
      </c>
      <c r="L50" s="269">
        <v>112.90222495576855</v>
      </c>
      <c r="M50" s="266"/>
      <c r="N50" s="267">
        <f t="shared" ref="N50:N52" si="24">L50/K50-1</f>
        <v>0.15685255116273877</v>
      </c>
      <c r="O50" s="267">
        <f t="shared" ref="O50:O52" si="25">L50/H50-1</f>
        <v>9.1106335345628287E-2</v>
      </c>
      <c r="P50" s="266"/>
      <c r="Q50" s="267">
        <f t="shared" ref="Q50:Q52" si="26">SUM(I50:L50)/SUM(E50:H50)-1</f>
        <v>0.10258844856885729</v>
      </c>
      <c r="R50" s="224"/>
      <c r="S50" s="226"/>
    </row>
    <row r="51" spans="2:19" ht="15" x14ac:dyDescent="0.25">
      <c r="B51" s="185" t="s">
        <v>87</v>
      </c>
      <c r="C51" s="221"/>
      <c r="D51" s="187" t="s">
        <v>216</v>
      </c>
      <c r="E51" s="147">
        <v>12.515615299999999</v>
      </c>
      <c r="F51" s="147">
        <v>12.334457299999995</v>
      </c>
      <c r="G51" s="147">
        <v>11.862647199999998</v>
      </c>
      <c r="H51" s="147">
        <v>12.240731200000003</v>
      </c>
      <c r="I51" s="147">
        <v>14.311253800000001</v>
      </c>
      <c r="J51" s="147">
        <v>13.8156889</v>
      </c>
      <c r="K51" s="147">
        <v>12.551209400000003</v>
      </c>
      <c r="L51" s="147">
        <v>13.483706800000002</v>
      </c>
      <c r="M51" s="142"/>
      <c r="N51" s="148">
        <f t="shared" si="24"/>
        <v>7.4295422080998819E-2</v>
      </c>
      <c r="O51" s="148">
        <f t="shared" si="25"/>
        <v>0.10154422801147689</v>
      </c>
      <c r="P51" s="142"/>
      <c r="Q51" s="148">
        <f t="shared" si="26"/>
        <v>0.10639511196054441</v>
      </c>
      <c r="R51" s="142"/>
      <c r="S51" s="146"/>
    </row>
    <row r="52" spans="2:19" ht="15" x14ac:dyDescent="0.25">
      <c r="B52" s="185" t="s">
        <v>135</v>
      </c>
      <c r="C52" s="221"/>
      <c r="D52" s="187" t="s">
        <v>216</v>
      </c>
      <c r="E52" s="147">
        <v>86.441181691207973</v>
      </c>
      <c r="F52" s="147">
        <v>84.064793057475313</v>
      </c>
      <c r="G52" s="147">
        <v>81.241832994691691</v>
      </c>
      <c r="H52" s="147">
        <v>91.234265964235732</v>
      </c>
      <c r="I52" s="147">
        <v>99.410017229731636</v>
      </c>
      <c r="J52" s="147">
        <v>94.110088577873896</v>
      </c>
      <c r="K52" s="147">
        <v>85.043099263011413</v>
      </c>
      <c r="L52" s="147">
        <v>99.418518155768538</v>
      </c>
      <c r="M52" s="142"/>
      <c r="N52" s="148">
        <f t="shared" si="24"/>
        <v>0.1690368650406131</v>
      </c>
      <c r="O52" s="148">
        <f t="shared" si="25"/>
        <v>8.9705902766193946E-2</v>
      </c>
      <c r="P52" s="142"/>
      <c r="Q52" s="148">
        <f t="shared" si="26"/>
        <v>0.10204512772469765</v>
      </c>
      <c r="R52" s="142"/>
      <c r="S52" s="146"/>
    </row>
    <row r="53" spans="2:19" ht="3.95" customHeight="1" x14ac:dyDescent="0.25">
      <c r="B53" s="185"/>
      <c r="C53" s="221"/>
      <c r="D53" s="187"/>
      <c r="E53" s="276"/>
      <c r="F53" s="276"/>
      <c r="G53" s="276"/>
      <c r="H53" s="276"/>
      <c r="I53" s="276"/>
      <c r="J53" s="276"/>
      <c r="K53" s="276"/>
      <c r="L53" s="276"/>
      <c r="M53" s="266"/>
      <c r="N53" s="274"/>
      <c r="O53" s="274"/>
      <c r="P53" s="275"/>
      <c r="Q53" s="274"/>
      <c r="R53" s="228"/>
      <c r="S53" s="229"/>
    </row>
    <row r="54" spans="2:19" ht="15" x14ac:dyDescent="0.25">
      <c r="B54" s="186" t="s">
        <v>141</v>
      </c>
      <c r="C54" s="221"/>
      <c r="D54" s="189" t="s">
        <v>216</v>
      </c>
      <c r="E54" s="269">
        <v>8.5215478997818952</v>
      </c>
      <c r="F54" s="269">
        <v>7.6351632894781742</v>
      </c>
      <c r="G54" s="269">
        <v>7.895737016290524</v>
      </c>
      <c r="H54" s="269">
        <v>7.9649746048651107</v>
      </c>
      <c r="I54" s="269">
        <v>8.8833783034335401</v>
      </c>
      <c r="J54" s="269">
        <v>9.0670011681222356</v>
      </c>
      <c r="K54" s="269">
        <v>6.9418325498674633</v>
      </c>
      <c r="L54" s="269">
        <v>9.6814208670373141</v>
      </c>
      <c r="M54" s="266"/>
      <c r="N54" s="267">
        <f t="shared" ref="N54:N56" si="27">L54/K54-1</f>
        <v>0.39464915027691871</v>
      </c>
      <c r="O54" s="267">
        <f t="shared" ref="O54:O56" si="28">L54/H54-1</f>
        <v>0.21549927618397868</v>
      </c>
      <c r="P54" s="266"/>
      <c r="Q54" s="267">
        <f t="shared" ref="Q54:Q56" si="29">SUM(I54:L54)/SUM(E54:H54)-1</f>
        <v>7.9838096063536979E-2</v>
      </c>
      <c r="R54" s="224"/>
      <c r="S54" s="226"/>
    </row>
    <row r="55" spans="2:19" ht="15" x14ac:dyDescent="0.25">
      <c r="B55" s="185" t="s">
        <v>87</v>
      </c>
      <c r="C55" s="221"/>
      <c r="D55" s="187" t="s">
        <v>216</v>
      </c>
      <c r="E55" s="147">
        <v>0.39758089999999996</v>
      </c>
      <c r="F55" s="147">
        <v>0.35417090000000001</v>
      </c>
      <c r="G55" s="147">
        <v>0.3549949</v>
      </c>
      <c r="H55" s="147">
        <v>0.48657689999999998</v>
      </c>
      <c r="I55" s="147">
        <v>0.52570260000000002</v>
      </c>
      <c r="J55" s="147">
        <v>0.49404070000000005</v>
      </c>
      <c r="K55" s="147">
        <v>0.40239970000000003</v>
      </c>
      <c r="L55" s="147">
        <v>0.625695</v>
      </c>
      <c r="M55" s="142"/>
      <c r="N55" s="148">
        <f t="shared" si="27"/>
        <v>0.55490921091640955</v>
      </c>
      <c r="O55" s="148">
        <f t="shared" si="28"/>
        <v>0.28591184661663971</v>
      </c>
      <c r="P55" s="142"/>
      <c r="Q55" s="148">
        <f t="shared" si="29"/>
        <v>0.28526182628563346</v>
      </c>
      <c r="R55" s="142"/>
      <c r="S55" s="146"/>
    </row>
    <row r="56" spans="2:19" ht="15" x14ac:dyDescent="0.25">
      <c r="B56" s="185" t="s">
        <v>135</v>
      </c>
      <c r="C56" s="221"/>
      <c r="D56" s="187" t="s">
        <v>216</v>
      </c>
      <c r="E56" s="147">
        <v>8.1239669997818957</v>
      </c>
      <c r="F56" s="147">
        <v>7.2809923894781736</v>
      </c>
      <c r="G56" s="147">
        <v>7.5407421162905237</v>
      </c>
      <c r="H56" s="147">
        <v>7.4783977048651105</v>
      </c>
      <c r="I56" s="147">
        <v>8.3576757034335394</v>
      </c>
      <c r="J56" s="147">
        <v>8.5729604681222362</v>
      </c>
      <c r="K56" s="147">
        <v>6.5394328498674632</v>
      </c>
      <c r="L56" s="147">
        <v>9.0557258670373155</v>
      </c>
      <c r="M56" s="142"/>
      <c r="N56" s="148">
        <f t="shared" si="27"/>
        <v>0.38478765283458038</v>
      </c>
      <c r="O56" s="148">
        <f t="shared" si="28"/>
        <v>0.21091792980548041</v>
      </c>
      <c r="P56" s="142"/>
      <c r="Q56" s="148">
        <f t="shared" si="29"/>
        <v>6.9079963995296589E-2</v>
      </c>
      <c r="R56" s="142"/>
      <c r="S56" s="146"/>
    </row>
    <row r="57" spans="2:19" ht="3.95" customHeight="1" x14ac:dyDescent="0.25">
      <c r="B57" s="185"/>
      <c r="C57" s="221"/>
      <c r="D57" s="187"/>
      <c r="E57" s="277"/>
      <c r="F57" s="277"/>
      <c r="G57" s="277"/>
      <c r="H57" s="277"/>
      <c r="I57" s="277"/>
      <c r="J57" s="277"/>
      <c r="K57" s="277"/>
      <c r="L57" s="277"/>
      <c r="M57" s="266"/>
      <c r="N57" s="274"/>
      <c r="O57" s="274"/>
      <c r="P57" s="275"/>
      <c r="Q57" s="274"/>
      <c r="R57" s="228"/>
      <c r="S57" s="229"/>
    </row>
    <row r="58" spans="2:19" ht="15" x14ac:dyDescent="0.25">
      <c r="B58" s="184" t="s">
        <v>142</v>
      </c>
      <c r="C58" s="221"/>
      <c r="D58" s="189" t="s">
        <v>225</v>
      </c>
      <c r="E58" s="269">
        <v>7.0850233999999999</v>
      </c>
      <c r="F58" s="269">
        <v>6.7442452999999984</v>
      </c>
      <c r="G58" s="269">
        <v>6.8495767999999995</v>
      </c>
      <c r="H58" s="269">
        <v>6.5808941999999995</v>
      </c>
      <c r="I58" s="269">
        <v>8.5396753999999984</v>
      </c>
      <c r="J58" s="269">
        <v>8.8557296000000001</v>
      </c>
      <c r="K58" s="269">
        <v>7.2886273000000017</v>
      </c>
      <c r="L58" s="269">
        <v>8.8721884000000006</v>
      </c>
      <c r="M58" s="266"/>
      <c r="N58" s="267">
        <f t="shared" ref="N58:N60" si="30">L58/K58-1</f>
        <v>0.21726465558199126</v>
      </c>
      <c r="O58" s="267">
        <f t="shared" ref="O58:O60" si="31">L58/H58-1</f>
        <v>0.34817368739950294</v>
      </c>
      <c r="P58" s="266"/>
      <c r="Q58" s="267">
        <f t="shared" ref="Q58:Q60" si="32">SUM(I58:L58)/SUM(E58:H58)-1</f>
        <v>0.23098096567664594</v>
      </c>
      <c r="R58" s="224"/>
      <c r="S58" s="226"/>
    </row>
    <row r="59" spans="2:19" ht="15" x14ac:dyDescent="0.25">
      <c r="B59" s="185" t="s">
        <v>87</v>
      </c>
      <c r="C59" s="221"/>
      <c r="D59" s="187" t="s">
        <v>225</v>
      </c>
      <c r="E59" s="147">
        <v>0.46541210000000005</v>
      </c>
      <c r="F59" s="147">
        <v>0.46069959999999999</v>
      </c>
      <c r="G59" s="147">
        <v>0.46955409999999997</v>
      </c>
      <c r="H59" s="147">
        <v>0.47786950000000006</v>
      </c>
      <c r="I59" s="147">
        <v>0.64932820000000002</v>
      </c>
      <c r="J59" s="147">
        <v>0.61927910000000019</v>
      </c>
      <c r="K59" s="147">
        <v>0.55012629999999996</v>
      </c>
      <c r="L59" s="147">
        <v>0.5459442000000001</v>
      </c>
      <c r="M59" s="142"/>
      <c r="N59" s="148">
        <f t="shared" si="30"/>
        <v>-7.6020724695399222E-3</v>
      </c>
      <c r="O59" s="148">
        <f t="shared" si="31"/>
        <v>0.14245458226566043</v>
      </c>
      <c r="P59" s="142"/>
      <c r="Q59" s="148">
        <f t="shared" si="32"/>
        <v>0.26214744926343259</v>
      </c>
      <c r="R59" s="142"/>
      <c r="S59" s="146"/>
    </row>
    <row r="60" spans="2:19" ht="15" x14ac:dyDescent="0.25">
      <c r="B60" s="185" t="s">
        <v>135</v>
      </c>
      <c r="C60" s="221"/>
      <c r="D60" s="187" t="s">
        <v>225</v>
      </c>
      <c r="E60" s="147">
        <v>6.6196112999999999</v>
      </c>
      <c r="F60" s="147">
        <v>6.2835456999999995</v>
      </c>
      <c r="G60" s="147">
        <v>6.3800227000000005</v>
      </c>
      <c r="H60" s="147">
        <v>6.1030246999999989</v>
      </c>
      <c r="I60" s="147">
        <v>7.890347199999999</v>
      </c>
      <c r="J60" s="147">
        <v>8.2364505000000001</v>
      </c>
      <c r="K60" s="147">
        <v>6.7385010000000021</v>
      </c>
      <c r="L60" s="147">
        <v>8.3262442000000014</v>
      </c>
      <c r="M60" s="142"/>
      <c r="N60" s="148">
        <f t="shared" si="30"/>
        <v>0.23562261102283721</v>
      </c>
      <c r="O60" s="148">
        <f t="shared" si="31"/>
        <v>0.3642815831959525</v>
      </c>
      <c r="P60" s="142"/>
      <c r="Q60" s="148">
        <f t="shared" si="32"/>
        <v>0.22868083816421181</v>
      </c>
      <c r="R60" s="142"/>
      <c r="S60" s="146"/>
    </row>
    <row r="61" spans="2:19" ht="3.95" customHeight="1" x14ac:dyDescent="0.25">
      <c r="B61" s="185"/>
      <c r="C61" s="221"/>
      <c r="D61" s="187"/>
      <c r="E61" s="277"/>
      <c r="F61" s="277"/>
      <c r="G61" s="277"/>
      <c r="H61" s="277"/>
      <c r="I61" s="277"/>
      <c r="J61" s="277"/>
      <c r="K61" s="277"/>
      <c r="L61" s="277"/>
      <c r="M61" s="266"/>
      <c r="N61" s="274"/>
      <c r="O61" s="274"/>
      <c r="P61" s="275"/>
      <c r="Q61" s="274"/>
      <c r="R61" s="228"/>
      <c r="S61" s="229"/>
    </row>
    <row r="62" spans="2:19" ht="15" x14ac:dyDescent="0.25">
      <c r="B62" s="184" t="s">
        <v>143</v>
      </c>
      <c r="C62" s="221"/>
      <c r="D62" s="189" t="s">
        <v>216</v>
      </c>
      <c r="E62" s="269">
        <v>4.9576957999999998</v>
      </c>
      <c r="F62" s="269">
        <v>5.8358763999999992</v>
      </c>
      <c r="G62" s="269">
        <v>5.6863310000000009</v>
      </c>
      <c r="H62" s="269">
        <v>8.177174599999999</v>
      </c>
      <c r="I62" s="269">
        <v>6.1278035000000006</v>
      </c>
      <c r="J62" s="269">
        <v>7.0377515000000006</v>
      </c>
      <c r="K62" s="269">
        <v>5.4679131000000005</v>
      </c>
      <c r="L62" s="269">
        <v>9.4981057999999976</v>
      </c>
      <c r="M62" s="266"/>
      <c r="N62" s="267">
        <f t="shared" ref="N62:N64" si="33">L62/K62-1</f>
        <v>0.73706231724860372</v>
      </c>
      <c r="O62" s="267">
        <f t="shared" ref="O62:O64" si="34">L62/H62-1</f>
        <v>0.16153882784892448</v>
      </c>
      <c r="P62" s="266"/>
      <c r="Q62" s="267">
        <f t="shared" ref="Q62:Q64" si="35">SUM(I62:L62)/SUM(E62:H62)-1</f>
        <v>0.14091272810924882</v>
      </c>
      <c r="R62" s="224"/>
      <c r="S62" s="226"/>
    </row>
    <row r="63" spans="2:19" ht="15" x14ac:dyDescent="0.25">
      <c r="B63" s="185" t="s">
        <v>87</v>
      </c>
      <c r="C63" s="221"/>
      <c r="D63" s="187" t="s">
        <v>216</v>
      </c>
      <c r="E63" s="147">
        <v>0.23078570000000001</v>
      </c>
      <c r="F63" s="147">
        <v>0.3193511</v>
      </c>
      <c r="G63" s="147">
        <v>0.31528090000000003</v>
      </c>
      <c r="H63" s="147">
        <v>0.39007799999999998</v>
      </c>
      <c r="I63" s="147">
        <v>0.30817689999999998</v>
      </c>
      <c r="J63" s="147">
        <v>0.42958770000000002</v>
      </c>
      <c r="K63" s="147">
        <v>0.34576040000000002</v>
      </c>
      <c r="L63" s="147">
        <v>0.45873750000000002</v>
      </c>
      <c r="M63" s="142"/>
      <c r="N63" s="148">
        <f t="shared" si="33"/>
        <v>0.32674967983609449</v>
      </c>
      <c r="O63" s="148">
        <f t="shared" si="34"/>
        <v>0.17601479704059209</v>
      </c>
      <c r="P63" s="142"/>
      <c r="Q63" s="148">
        <f t="shared" si="35"/>
        <v>0.22840922513713124</v>
      </c>
      <c r="R63" s="142"/>
      <c r="S63" s="146"/>
    </row>
    <row r="64" spans="2:19" ht="15" x14ac:dyDescent="0.25">
      <c r="B64" s="185" t="s">
        <v>135</v>
      </c>
      <c r="C64" s="221"/>
      <c r="D64" s="187" t="s">
        <v>216</v>
      </c>
      <c r="E64" s="147">
        <v>4.7269100999999996</v>
      </c>
      <c r="F64" s="147">
        <v>5.5165252999999996</v>
      </c>
      <c r="G64" s="147">
        <v>5.3710501000000006</v>
      </c>
      <c r="H64" s="147">
        <v>7.787096599999999</v>
      </c>
      <c r="I64" s="147">
        <v>5.8196266000000003</v>
      </c>
      <c r="J64" s="147">
        <v>6.6081638000000007</v>
      </c>
      <c r="K64" s="147">
        <v>5.1221527</v>
      </c>
      <c r="L64" s="147">
        <v>9.0393682999999978</v>
      </c>
      <c r="M64" s="142"/>
      <c r="N64" s="148">
        <f t="shared" si="33"/>
        <v>0.76475962928633456</v>
      </c>
      <c r="O64" s="148">
        <f t="shared" si="34"/>
        <v>0.16081368503891413</v>
      </c>
      <c r="P64" s="142"/>
      <c r="Q64" s="148">
        <f t="shared" si="35"/>
        <v>0.13621853797654149</v>
      </c>
      <c r="R64" s="142"/>
      <c r="S64" s="146"/>
    </row>
    <row r="65" spans="2:19" ht="3.95" customHeight="1" x14ac:dyDescent="0.25">
      <c r="B65" s="185"/>
      <c r="C65" s="221"/>
      <c r="D65" s="187"/>
      <c r="E65" s="277"/>
      <c r="F65" s="277"/>
      <c r="G65" s="277"/>
      <c r="H65" s="277"/>
      <c r="I65" s="277"/>
      <c r="J65" s="277"/>
      <c r="K65" s="277"/>
      <c r="L65" s="277"/>
      <c r="M65" s="266"/>
      <c r="N65" s="274"/>
      <c r="O65" s="274"/>
      <c r="P65" s="275"/>
      <c r="Q65" s="274"/>
      <c r="R65" s="228"/>
      <c r="S65" s="229"/>
    </row>
    <row r="66" spans="2:19" s="268" customFormat="1" ht="30" x14ac:dyDescent="0.25">
      <c r="B66" s="184" t="s">
        <v>144</v>
      </c>
      <c r="C66" s="221"/>
      <c r="D66" s="256" t="s">
        <v>225</v>
      </c>
      <c r="E66" s="269">
        <v>4.6590852878996269</v>
      </c>
      <c r="F66" s="269">
        <v>4.4982845768297901</v>
      </c>
      <c r="G66" s="269">
        <v>4.0952318198195723</v>
      </c>
      <c r="H66" s="269">
        <v>4.6115806591591593</v>
      </c>
      <c r="I66" s="269">
        <v>5.4331055582133061</v>
      </c>
      <c r="J66" s="269">
        <v>5.5411891430024207</v>
      </c>
      <c r="K66" s="269">
        <v>4.4014459983653813</v>
      </c>
      <c r="L66" s="269">
        <v>5.3148579023548921</v>
      </c>
      <c r="M66" s="266"/>
      <c r="N66" s="267">
        <f t="shared" ref="N66:N68" si="36">L66/K66-1</f>
        <v>0.20752541422267501</v>
      </c>
      <c r="O66" s="267">
        <f t="shared" ref="O66:O68" si="37">L66/H66-1</f>
        <v>0.15250242707973438</v>
      </c>
      <c r="P66" s="266"/>
      <c r="Q66" s="267">
        <f t="shared" ref="Q66:Q68" si="38">SUM(I66:L66)/SUM(E66:H66)-1</f>
        <v>0.15821693956361371</v>
      </c>
      <c r="R66" s="224"/>
      <c r="S66" s="226"/>
    </row>
    <row r="67" spans="2:19" ht="15" x14ac:dyDescent="0.25">
      <c r="B67" s="185" t="s">
        <v>87</v>
      </c>
      <c r="C67" s="221"/>
      <c r="D67" s="187" t="s">
        <v>225</v>
      </c>
      <c r="E67" s="147">
        <v>0.40849299999999999</v>
      </c>
      <c r="F67" s="147">
        <v>0.38335809999999998</v>
      </c>
      <c r="G67" s="147">
        <v>0.34374479999999996</v>
      </c>
      <c r="H67" s="147">
        <v>0.42568560000000005</v>
      </c>
      <c r="I67" s="147">
        <v>0.53966690000000006</v>
      </c>
      <c r="J67" s="147">
        <v>0.51529760000000002</v>
      </c>
      <c r="K67" s="147">
        <v>0.40528899999999995</v>
      </c>
      <c r="L67" s="147">
        <v>0.49890480000000004</v>
      </c>
      <c r="M67" s="142"/>
      <c r="N67" s="148">
        <f t="shared" si="36"/>
        <v>0.23098529691158687</v>
      </c>
      <c r="O67" s="148">
        <f t="shared" si="37"/>
        <v>0.1720029993967378</v>
      </c>
      <c r="P67" s="142"/>
      <c r="Q67" s="148">
        <f t="shared" si="38"/>
        <v>0.2548398863369612</v>
      </c>
      <c r="R67" s="142"/>
      <c r="S67" s="146"/>
    </row>
    <row r="68" spans="2:19" ht="15" x14ac:dyDescent="0.25">
      <c r="B68" s="185" t="s">
        <v>135</v>
      </c>
      <c r="C68" s="221"/>
      <c r="D68" s="187" t="s">
        <v>225</v>
      </c>
      <c r="E68" s="147">
        <v>4.250592287899627</v>
      </c>
      <c r="F68" s="147">
        <v>4.1149264768297904</v>
      </c>
      <c r="G68" s="147">
        <v>3.7514870198195722</v>
      </c>
      <c r="H68" s="147">
        <v>4.1858950591591588</v>
      </c>
      <c r="I68" s="147">
        <v>4.8934386582133049</v>
      </c>
      <c r="J68" s="147">
        <v>5.0258915430024214</v>
      </c>
      <c r="K68" s="147">
        <v>3.9961569983653815</v>
      </c>
      <c r="L68" s="147">
        <v>4.8159531023548929</v>
      </c>
      <c r="M68" s="142"/>
      <c r="N68" s="148">
        <f t="shared" si="36"/>
        <v>0.20514612021620948</v>
      </c>
      <c r="O68" s="148">
        <f t="shared" si="37"/>
        <v>0.15051931171019306</v>
      </c>
      <c r="P68" s="142"/>
      <c r="Q68" s="148">
        <f t="shared" si="38"/>
        <v>0.14896364036742016</v>
      </c>
      <c r="R68" s="142"/>
      <c r="S68" s="146"/>
    </row>
    <row r="69" spans="2:19" ht="3.95" customHeight="1" x14ac:dyDescent="0.25">
      <c r="B69" s="185"/>
      <c r="C69" s="221"/>
      <c r="D69" s="187"/>
      <c r="E69" s="277"/>
      <c r="F69" s="277"/>
      <c r="G69" s="277"/>
      <c r="H69" s="277"/>
      <c r="I69" s="277"/>
      <c r="J69" s="277"/>
      <c r="K69" s="277"/>
      <c r="L69" s="277"/>
      <c r="M69" s="266"/>
      <c r="N69" s="274"/>
      <c r="O69" s="274"/>
      <c r="P69" s="275"/>
      <c r="Q69" s="274"/>
      <c r="R69" s="228"/>
      <c r="S69" s="229"/>
    </row>
    <row r="70" spans="2:19" ht="15" x14ac:dyDescent="0.25">
      <c r="B70" s="184" t="s">
        <v>145</v>
      </c>
      <c r="C70" s="221"/>
      <c r="D70" s="189" t="s">
        <v>216</v>
      </c>
      <c r="E70" s="269">
        <v>6.1179001</v>
      </c>
      <c r="F70" s="269">
        <v>5.6573229000000005</v>
      </c>
      <c r="G70" s="269">
        <v>5.4619856999999996</v>
      </c>
      <c r="H70" s="269">
        <v>6.3809977999999994</v>
      </c>
      <c r="I70" s="269">
        <v>8.6487597999999988</v>
      </c>
      <c r="J70" s="269">
        <v>6.2391424000000004</v>
      </c>
      <c r="K70" s="269">
        <v>5.8966290999999993</v>
      </c>
      <c r="L70" s="269">
        <v>7.0494484999999996</v>
      </c>
      <c r="M70" s="266"/>
      <c r="N70" s="267">
        <f t="shared" ref="N70:N72" si="39">L70/K70-1</f>
        <v>0.19550481816806164</v>
      </c>
      <c r="O70" s="267">
        <f t="shared" ref="O70:O72" si="40">L70/H70-1</f>
        <v>0.10475645360667585</v>
      </c>
      <c r="P70" s="266"/>
      <c r="Q70" s="267">
        <f t="shared" ref="Q70:Q72" si="41">SUM(I70:L70)/SUM(E70:H70)-1</f>
        <v>0.17849675842236357</v>
      </c>
      <c r="R70" s="224"/>
      <c r="S70" s="226"/>
    </row>
    <row r="71" spans="2:19" ht="15" x14ac:dyDescent="0.25">
      <c r="B71" s="185" t="s">
        <v>87</v>
      </c>
      <c r="C71" s="221"/>
      <c r="D71" s="187" t="s">
        <v>216</v>
      </c>
      <c r="E71" s="147">
        <v>0.70960999999999996</v>
      </c>
      <c r="F71" s="147">
        <v>0.5931343</v>
      </c>
      <c r="G71" s="147">
        <v>0.60835309999999987</v>
      </c>
      <c r="H71" s="147">
        <v>0.66551709999999997</v>
      </c>
      <c r="I71" s="147">
        <v>1.0369538999999999</v>
      </c>
      <c r="J71" s="147">
        <v>0.80105539999999997</v>
      </c>
      <c r="K71" s="147">
        <v>0.63002570000000002</v>
      </c>
      <c r="L71" s="147">
        <v>0.80379</v>
      </c>
      <c r="M71" s="142"/>
      <c r="N71" s="148">
        <f t="shared" si="39"/>
        <v>0.27580509810948972</v>
      </c>
      <c r="O71" s="148">
        <f t="shared" si="40"/>
        <v>0.20776761408534816</v>
      </c>
      <c r="P71" s="142"/>
      <c r="Q71" s="148">
        <f t="shared" si="41"/>
        <v>0.26981548850245152</v>
      </c>
      <c r="R71" s="142"/>
      <c r="S71" s="146"/>
    </row>
    <row r="72" spans="2:19" ht="15" x14ac:dyDescent="0.25">
      <c r="B72" s="185" t="s">
        <v>135</v>
      </c>
      <c r="C72" s="221"/>
      <c r="D72" s="187" t="s">
        <v>216</v>
      </c>
      <c r="E72" s="147">
        <v>5.4082900999999994</v>
      </c>
      <c r="F72" s="147">
        <v>5.0641886000000005</v>
      </c>
      <c r="G72" s="147">
        <v>4.8536325999999992</v>
      </c>
      <c r="H72" s="147">
        <v>5.7154807000000005</v>
      </c>
      <c r="I72" s="147">
        <v>7.6118058999999985</v>
      </c>
      <c r="J72" s="147">
        <v>5.4380870000000003</v>
      </c>
      <c r="K72" s="147">
        <v>5.2666033999999993</v>
      </c>
      <c r="L72" s="147">
        <v>6.2456585000000002</v>
      </c>
      <c r="M72" s="142"/>
      <c r="N72" s="148">
        <f t="shared" si="39"/>
        <v>0.18589877111308617</v>
      </c>
      <c r="O72" s="148">
        <f t="shared" si="40"/>
        <v>9.2761716437954167E-2</v>
      </c>
      <c r="P72" s="142"/>
      <c r="Q72" s="148">
        <f t="shared" si="41"/>
        <v>0.16731446936144367</v>
      </c>
      <c r="R72" s="142"/>
      <c r="S72" s="146"/>
    </row>
    <row r="73" spans="2:19" ht="3.95" customHeight="1" x14ac:dyDescent="0.25">
      <c r="B73" s="185"/>
      <c r="C73" s="221"/>
      <c r="D73" s="187"/>
      <c r="E73" s="277"/>
      <c r="F73" s="277"/>
      <c r="G73" s="277"/>
      <c r="H73" s="277"/>
      <c r="I73" s="277"/>
      <c r="J73" s="277"/>
      <c r="K73" s="277"/>
      <c r="L73" s="277"/>
      <c r="M73" s="266"/>
      <c r="N73" s="274"/>
      <c r="O73" s="274"/>
      <c r="P73" s="275"/>
      <c r="Q73" s="274"/>
      <c r="R73" s="228"/>
      <c r="S73" s="229"/>
    </row>
    <row r="74" spans="2:19" ht="15" x14ac:dyDescent="0.25">
      <c r="B74" s="184" t="s">
        <v>146</v>
      </c>
      <c r="C74" s="221"/>
      <c r="D74" s="189" t="s">
        <v>216</v>
      </c>
      <c r="E74" s="269">
        <v>13.249528853250148</v>
      </c>
      <c r="F74" s="269">
        <v>13.850755404390329</v>
      </c>
      <c r="G74" s="269">
        <v>11.486506524756766</v>
      </c>
      <c r="H74" s="269">
        <v>16.320264964539291</v>
      </c>
      <c r="I74" s="269">
        <v>13.572073222588918</v>
      </c>
      <c r="J74" s="269">
        <v>14.000408068614918</v>
      </c>
      <c r="K74" s="269">
        <v>10.998482118259727</v>
      </c>
      <c r="L74" s="269">
        <v>16.040678193442528</v>
      </c>
      <c r="M74" s="266"/>
      <c r="N74" s="267">
        <f t="shared" ref="N74:N76" si="42">L74/K74-1</f>
        <v>0.45844472182318019</v>
      </c>
      <c r="O74" s="267">
        <f t="shared" ref="O74:O76" si="43">L74/H74-1</f>
        <v>-1.7131264210737407E-2</v>
      </c>
      <c r="P74" s="266"/>
      <c r="Q74" s="267">
        <f t="shared" ref="Q74:Q76" si="44">SUM(I74:L74)/SUM(E74:H74)-1</f>
        <v>-5.3802583294939588E-3</v>
      </c>
      <c r="R74" s="224"/>
      <c r="S74" s="226"/>
    </row>
    <row r="75" spans="2:19" ht="15" x14ac:dyDescent="0.25">
      <c r="B75" s="185" t="s">
        <v>87</v>
      </c>
      <c r="C75" s="221"/>
      <c r="D75" s="187" t="s">
        <v>216</v>
      </c>
      <c r="E75" s="147">
        <v>0.2596117</v>
      </c>
      <c r="F75" s="147">
        <v>0.28379919999999997</v>
      </c>
      <c r="G75" s="147">
        <v>0.2482395</v>
      </c>
      <c r="H75" s="147">
        <v>0.26498120000000003</v>
      </c>
      <c r="I75" s="147">
        <v>0.32182190000000005</v>
      </c>
      <c r="J75" s="147">
        <v>0.35427089999999994</v>
      </c>
      <c r="K75" s="147">
        <v>0.29755599999999999</v>
      </c>
      <c r="L75" s="147">
        <v>0.29795479999999996</v>
      </c>
      <c r="M75" s="142"/>
      <c r="N75" s="148">
        <f t="shared" si="42"/>
        <v>1.340251918966473E-3</v>
      </c>
      <c r="O75" s="148">
        <f t="shared" si="43"/>
        <v>0.12443750726466618</v>
      </c>
      <c r="P75" s="142"/>
      <c r="Q75" s="148">
        <f t="shared" si="44"/>
        <v>0.20345028484856953</v>
      </c>
      <c r="R75" s="142"/>
      <c r="S75" s="146"/>
    </row>
    <row r="76" spans="2:19" ht="15" x14ac:dyDescent="0.25">
      <c r="B76" s="185" t="s">
        <v>135</v>
      </c>
      <c r="C76" s="221"/>
      <c r="D76" s="187" t="s">
        <v>216</v>
      </c>
      <c r="E76" s="147">
        <v>12.989917153250149</v>
      </c>
      <c r="F76" s="147">
        <v>13.56695620439033</v>
      </c>
      <c r="G76" s="147">
        <v>11.238267024756766</v>
      </c>
      <c r="H76" s="147">
        <v>16.05528376453929</v>
      </c>
      <c r="I76" s="147">
        <v>13.250251322588916</v>
      </c>
      <c r="J76" s="147">
        <v>13.646137168614919</v>
      </c>
      <c r="K76" s="147">
        <v>10.700926118259726</v>
      </c>
      <c r="L76" s="147">
        <v>15.742723393442526</v>
      </c>
      <c r="M76" s="142"/>
      <c r="N76" s="148">
        <f t="shared" si="42"/>
        <v>0.47115522707699431</v>
      </c>
      <c r="O76" s="148">
        <f t="shared" si="43"/>
        <v>-1.9467757510901462E-2</v>
      </c>
      <c r="P76" s="142"/>
      <c r="Q76" s="148">
        <f t="shared" si="44"/>
        <v>-9.4778481714052898E-3</v>
      </c>
      <c r="R76" s="142"/>
      <c r="S76" s="146"/>
    </row>
    <row r="77" spans="2:19" ht="3.95" customHeight="1" x14ac:dyDescent="0.25">
      <c r="B77" s="185"/>
      <c r="C77" s="221"/>
      <c r="D77" s="187"/>
      <c r="E77" s="277"/>
      <c r="F77" s="277"/>
      <c r="G77" s="277"/>
      <c r="H77" s="276"/>
      <c r="I77" s="276"/>
      <c r="J77" s="276"/>
      <c r="K77" s="276"/>
      <c r="L77" s="276"/>
      <c r="M77" s="266"/>
      <c r="N77" s="274"/>
      <c r="O77" s="274"/>
      <c r="P77" s="275"/>
      <c r="Q77" s="274"/>
      <c r="R77" s="228"/>
      <c r="S77" s="229"/>
    </row>
    <row r="78" spans="2:19" s="268" customFormat="1" ht="30" x14ac:dyDescent="0.25">
      <c r="B78" s="184" t="s">
        <v>147</v>
      </c>
      <c r="C78" s="221"/>
      <c r="D78" s="256" t="s">
        <v>225</v>
      </c>
      <c r="E78" s="269">
        <v>1.0612167000000001</v>
      </c>
      <c r="F78" s="269">
        <v>1.0079797999999998</v>
      </c>
      <c r="G78" s="269">
        <v>0.98319590000000012</v>
      </c>
      <c r="H78" s="269">
        <v>0.95726660000000008</v>
      </c>
      <c r="I78" s="269">
        <v>1.1200500999999998</v>
      </c>
      <c r="J78" s="269">
        <v>1.1453222000000003</v>
      </c>
      <c r="K78" s="269">
        <v>1.0546803</v>
      </c>
      <c r="L78" s="269">
        <v>1.0711834</v>
      </c>
      <c r="M78" s="266"/>
      <c r="N78" s="267">
        <f t="shared" ref="N78:N80" si="45">L78/K78-1</f>
        <v>1.5647490523905683E-2</v>
      </c>
      <c r="O78" s="267">
        <f t="shared" ref="O78:O80" si="46">L78/H78-1</f>
        <v>0.11900216721235224</v>
      </c>
      <c r="P78" s="266"/>
      <c r="Q78" s="267">
        <f t="shared" ref="Q78:Q80" si="47">SUM(I78:L78)/SUM(E78:H78)-1</f>
        <v>9.5164451640401326E-2</v>
      </c>
      <c r="R78" s="224"/>
      <c r="S78" s="226"/>
    </row>
    <row r="79" spans="2:19" ht="15" x14ac:dyDescent="0.25">
      <c r="B79" s="185" t="s">
        <v>87</v>
      </c>
      <c r="C79" s="221"/>
      <c r="D79" s="187" t="s">
        <v>225</v>
      </c>
      <c r="E79" s="147">
        <v>0.52693940000000006</v>
      </c>
      <c r="F79" s="147">
        <v>0.53888839999999993</v>
      </c>
      <c r="G79" s="147">
        <v>0.53607210000000005</v>
      </c>
      <c r="H79" s="147">
        <v>0.52184450000000004</v>
      </c>
      <c r="I79" s="147">
        <v>0.6345597999999999</v>
      </c>
      <c r="J79" s="147">
        <v>0.66272760000000008</v>
      </c>
      <c r="K79" s="147">
        <v>0.60156419999999999</v>
      </c>
      <c r="L79" s="147">
        <v>0.61392030000000009</v>
      </c>
      <c r="M79" s="142"/>
      <c r="N79" s="148">
        <f t="shared" si="45"/>
        <v>2.0539952344238666E-2</v>
      </c>
      <c r="O79" s="148">
        <f t="shared" si="46"/>
        <v>0.17644298253598545</v>
      </c>
      <c r="P79" s="142"/>
      <c r="Q79" s="148">
        <f t="shared" si="47"/>
        <v>0.18318000038045978</v>
      </c>
      <c r="R79" s="142"/>
      <c r="S79" s="146"/>
    </row>
    <row r="80" spans="2:19" ht="15" x14ac:dyDescent="0.25">
      <c r="B80" s="185" t="s">
        <v>135</v>
      </c>
      <c r="C80" s="221"/>
      <c r="D80" s="187" t="s">
        <v>225</v>
      </c>
      <c r="E80" s="147">
        <v>0.53427730000000007</v>
      </c>
      <c r="F80" s="147">
        <v>0.46909139999999999</v>
      </c>
      <c r="G80" s="147">
        <v>0.44712380000000007</v>
      </c>
      <c r="H80" s="147">
        <v>0.43542210000000003</v>
      </c>
      <c r="I80" s="147">
        <v>0.48549029999999999</v>
      </c>
      <c r="J80" s="147">
        <v>0.48259459999999998</v>
      </c>
      <c r="K80" s="147">
        <v>0.45311610000000002</v>
      </c>
      <c r="L80" s="147">
        <v>0.45726309999999998</v>
      </c>
      <c r="M80" s="142"/>
      <c r="N80" s="148">
        <f t="shared" si="45"/>
        <v>9.1521797614340095E-3</v>
      </c>
      <c r="O80" s="148">
        <f t="shared" si="46"/>
        <v>5.0160522398839946E-2</v>
      </c>
      <c r="P80" s="142"/>
      <c r="Q80" s="148">
        <f t="shared" si="47"/>
        <v>-3.95060306548356E-3</v>
      </c>
      <c r="R80" s="142"/>
      <c r="S80" s="146"/>
    </row>
    <row r="81" spans="2:19" ht="3.95" customHeight="1" x14ac:dyDescent="0.25">
      <c r="B81" s="185"/>
      <c r="C81" s="221"/>
      <c r="D81" s="187"/>
      <c r="E81" s="276"/>
      <c r="F81" s="276"/>
      <c r="G81" s="276"/>
      <c r="H81" s="276"/>
      <c r="I81" s="276"/>
      <c r="J81" s="276"/>
      <c r="K81" s="276"/>
      <c r="L81" s="276"/>
      <c r="M81" s="266"/>
      <c r="N81" s="274"/>
      <c r="O81" s="274"/>
      <c r="P81" s="275"/>
      <c r="Q81" s="274"/>
      <c r="R81" s="228"/>
      <c r="S81" s="229"/>
    </row>
    <row r="82" spans="2:19" ht="15" x14ac:dyDescent="0.25">
      <c r="B82" s="184" t="s">
        <v>148</v>
      </c>
      <c r="C82" s="221"/>
      <c r="D82" s="189" t="s">
        <v>226</v>
      </c>
      <c r="E82" s="269">
        <v>269.42220618552835</v>
      </c>
      <c r="F82" s="269">
        <v>303.23244715148974</v>
      </c>
      <c r="G82" s="269">
        <v>304.24758563425939</v>
      </c>
      <c r="H82" s="269">
        <v>272.46599885120298</v>
      </c>
      <c r="I82" s="269">
        <v>294.20431800940514</v>
      </c>
      <c r="J82" s="269">
        <v>320.51283122029463</v>
      </c>
      <c r="K82" s="269">
        <v>318.14440378509192</v>
      </c>
      <c r="L82" s="269">
        <v>284.29899731482209</v>
      </c>
      <c r="M82" s="266"/>
      <c r="N82" s="267">
        <f t="shared" ref="N82:N84" si="48">L82/K82-1</f>
        <v>-0.10638378694579387</v>
      </c>
      <c r="O82" s="267">
        <f t="shared" ref="O82:O84" si="49">L82/H82-1</f>
        <v>4.3429266453467674E-2</v>
      </c>
      <c r="P82" s="266"/>
      <c r="Q82" s="267">
        <f t="shared" ref="Q82:Q84" si="50">SUM(I82:L82)/SUM(E82:H82)-1</f>
        <v>5.89822393522621E-2</v>
      </c>
      <c r="R82" s="224"/>
      <c r="S82" s="226"/>
    </row>
    <row r="83" spans="2:19" ht="15" x14ac:dyDescent="0.25">
      <c r="B83" s="185" t="s">
        <v>87</v>
      </c>
      <c r="C83" s="221"/>
      <c r="D83" s="187" t="s">
        <v>226</v>
      </c>
      <c r="E83" s="147">
        <v>6.4717580999999997</v>
      </c>
      <c r="F83" s="147">
        <v>7.3792815999999997</v>
      </c>
      <c r="G83" s="147">
        <v>7.5588308999999985</v>
      </c>
      <c r="H83" s="147">
        <v>6.1570859999999996</v>
      </c>
      <c r="I83" s="147">
        <v>7.1613963999999983</v>
      </c>
      <c r="J83" s="147">
        <v>8.1833187000000009</v>
      </c>
      <c r="K83" s="147">
        <v>8.9107760999999979</v>
      </c>
      <c r="L83" s="147">
        <v>7.1021274000000005</v>
      </c>
      <c r="M83" s="142"/>
      <c r="N83" s="148">
        <f t="shared" si="48"/>
        <v>-0.20297319556710636</v>
      </c>
      <c r="O83" s="148">
        <f t="shared" si="49"/>
        <v>0.15348841968424698</v>
      </c>
      <c r="P83" s="142"/>
      <c r="Q83" s="148">
        <f t="shared" si="50"/>
        <v>0.13750745339802939</v>
      </c>
      <c r="R83" s="142"/>
      <c r="S83" s="146"/>
    </row>
    <row r="84" spans="2:19" ht="15" x14ac:dyDescent="0.25">
      <c r="B84" s="185" t="s">
        <v>135</v>
      </c>
      <c r="C84" s="221"/>
      <c r="D84" s="187" t="s">
        <v>226</v>
      </c>
      <c r="E84" s="147">
        <v>262.95044808552836</v>
      </c>
      <c r="F84" s="147">
        <v>295.85316555148972</v>
      </c>
      <c r="G84" s="147">
        <v>296.68875473425942</v>
      </c>
      <c r="H84" s="147">
        <v>266.30891285120299</v>
      </c>
      <c r="I84" s="147">
        <v>287.04292160940514</v>
      </c>
      <c r="J84" s="147">
        <v>312.32951252029466</v>
      </c>
      <c r="K84" s="147">
        <v>309.2336276850919</v>
      </c>
      <c r="L84" s="147">
        <v>277.19686991482212</v>
      </c>
      <c r="M84" s="142"/>
      <c r="N84" s="148">
        <f t="shared" si="48"/>
        <v>-0.10360049781809122</v>
      </c>
      <c r="O84" s="148">
        <f t="shared" si="49"/>
        <v>4.088468893905417E-2</v>
      </c>
      <c r="P84" s="142"/>
      <c r="Q84" s="148">
        <f t="shared" si="50"/>
        <v>5.7052573908087822E-2</v>
      </c>
      <c r="R84" s="142"/>
      <c r="S84" s="146"/>
    </row>
    <row r="85" spans="2:19" ht="3.95" customHeight="1" x14ac:dyDescent="0.25">
      <c r="B85" s="185"/>
      <c r="C85" s="221"/>
      <c r="D85" s="187"/>
      <c r="E85" s="276"/>
      <c r="F85" s="276"/>
      <c r="G85" s="276"/>
      <c r="H85" s="276"/>
      <c r="I85" s="276"/>
      <c r="J85" s="276"/>
      <c r="K85" s="276"/>
      <c r="L85" s="276"/>
      <c r="M85" s="266"/>
      <c r="N85" s="274"/>
      <c r="O85" s="274"/>
      <c r="P85" s="275"/>
      <c r="Q85" s="274"/>
      <c r="R85" s="228"/>
      <c r="S85" s="229"/>
    </row>
    <row r="86" spans="2:19" ht="15" customHeight="1" x14ac:dyDescent="0.25">
      <c r="B86" s="184" t="s">
        <v>149</v>
      </c>
      <c r="C86" s="221"/>
      <c r="D86" s="189" t="s">
        <v>226</v>
      </c>
      <c r="E86" s="269">
        <v>78.398649243650681</v>
      </c>
      <c r="F86" s="269">
        <v>94.103028746842739</v>
      </c>
      <c r="G86" s="269">
        <v>94.957335926317583</v>
      </c>
      <c r="H86" s="269">
        <v>86.303291072917503</v>
      </c>
      <c r="I86" s="269">
        <v>82.490910802970632</v>
      </c>
      <c r="J86" s="269">
        <v>115.01644200520219</v>
      </c>
      <c r="K86" s="269">
        <v>103.02049706528078</v>
      </c>
      <c r="L86" s="269">
        <v>96.827070027679028</v>
      </c>
      <c r="M86" s="266"/>
      <c r="N86" s="267">
        <f t="shared" ref="N86:N88" si="51">L86/K86-1</f>
        <v>-6.0118395989461892E-2</v>
      </c>
      <c r="O86" s="267">
        <f t="shared" ref="O86:O88" si="52">L86/H86-1</f>
        <v>0.1219394860141545</v>
      </c>
      <c r="P86" s="266"/>
      <c r="Q86" s="267">
        <f t="shared" ref="Q86:Q88" si="53">SUM(I86:L86)/SUM(E86:H86)-1</f>
        <v>0.12322572048107228</v>
      </c>
      <c r="R86" s="224"/>
      <c r="S86" s="226"/>
    </row>
    <row r="87" spans="2:19" ht="15" x14ac:dyDescent="0.25">
      <c r="B87" s="185" t="s">
        <v>87</v>
      </c>
      <c r="C87" s="221"/>
      <c r="D87" s="187" t="s">
        <v>226</v>
      </c>
      <c r="E87" s="147">
        <v>0.86656910000000009</v>
      </c>
      <c r="F87" s="147">
        <v>1.1918367000000001</v>
      </c>
      <c r="G87" s="147">
        <v>1.1008708</v>
      </c>
      <c r="H87" s="147">
        <v>1.1053894999999998</v>
      </c>
      <c r="I87" s="147">
        <v>1.1345123000000004</v>
      </c>
      <c r="J87" s="147">
        <v>1.6784967999999998</v>
      </c>
      <c r="K87" s="147">
        <v>1.4033027</v>
      </c>
      <c r="L87" s="147">
        <v>1.3962618999999998</v>
      </c>
      <c r="M87" s="142"/>
      <c r="N87" s="148">
        <f t="shared" si="51"/>
        <v>-5.0173066723239179E-3</v>
      </c>
      <c r="O87" s="148">
        <f t="shared" si="52"/>
        <v>0.26314018723716859</v>
      </c>
      <c r="P87" s="142"/>
      <c r="Q87" s="148">
        <f t="shared" si="53"/>
        <v>0.31606404074635552</v>
      </c>
      <c r="R87" s="142"/>
      <c r="S87" s="146"/>
    </row>
    <row r="88" spans="2:19" ht="15" x14ac:dyDescent="0.25">
      <c r="B88" s="185" t="s">
        <v>135</v>
      </c>
      <c r="C88" s="221"/>
      <c r="D88" s="187" t="s">
        <v>226</v>
      </c>
      <c r="E88" s="147">
        <v>77.532080143650674</v>
      </c>
      <c r="F88" s="147">
        <v>92.911192046842743</v>
      </c>
      <c r="G88" s="147">
        <v>93.856465126317588</v>
      </c>
      <c r="H88" s="147">
        <v>85.197901572917502</v>
      </c>
      <c r="I88" s="147">
        <v>81.356398502970634</v>
      </c>
      <c r="J88" s="147">
        <v>113.33794520520219</v>
      </c>
      <c r="K88" s="147">
        <v>101.61719436528078</v>
      </c>
      <c r="L88" s="147">
        <v>95.430808127679015</v>
      </c>
      <c r="M88" s="142"/>
      <c r="N88" s="148">
        <f t="shared" si="51"/>
        <v>-6.0879325356727687E-2</v>
      </c>
      <c r="O88" s="148">
        <f t="shared" si="52"/>
        <v>0.12010749520636455</v>
      </c>
      <c r="P88" s="142"/>
      <c r="Q88" s="148">
        <f t="shared" si="53"/>
        <v>0.12087265437788264</v>
      </c>
      <c r="R88" s="142"/>
      <c r="S88" s="146"/>
    </row>
    <row r="89" spans="2:19" ht="3.95" customHeight="1" x14ac:dyDescent="0.25">
      <c r="B89" s="185"/>
      <c r="C89" s="221"/>
      <c r="D89" s="187"/>
      <c r="E89" s="230"/>
      <c r="F89" s="230"/>
      <c r="G89" s="230"/>
      <c r="H89" s="230"/>
      <c r="I89" s="230"/>
      <c r="J89" s="230"/>
      <c r="K89" s="230"/>
      <c r="L89" s="230"/>
      <c r="M89" s="224"/>
      <c r="N89" s="227"/>
      <c r="O89" s="227"/>
      <c r="P89" s="228"/>
      <c r="Q89" s="227"/>
      <c r="R89" s="228"/>
      <c r="S89" s="229"/>
    </row>
    <row r="90" spans="2:19" ht="15" customHeight="1" x14ac:dyDescent="0.2">
      <c r="B90" s="373" t="s">
        <v>153</v>
      </c>
      <c r="C90" s="373"/>
      <c r="D90" s="373"/>
      <c r="E90" s="373"/>
      <c r="F90" s="373"/>
      <c r="G90" s="373"/>
      <c r="H90" s="373"/>
      <c r="I90" s="373"/>
      <c r="J90" s="373"/>
      <c r="K90" s="373"/>
      <c r="L90" s="373"/>
      <c r="M90" s="373"/>
      <c r="N90" s="373"/>
      <c r="O90" s="373"/>
      <c r="P90" s="373"/>
      <c r="Q90" s="373"/>
      <c r="R90" s="373"/>
      <c r="S90" s="373"/>
    </row>
    <row r="91" spans="2:19" ht="15" customHeight="1" x14ac:dyDescent="0.2">
      <c r="B91" s="374" t="s">
        <v>254</v>
      </c>
      <c r="C91" s="374"/>
      <c r="D91" s="374"/>
      <c r="E91" s="374"/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/>
      <c r="Q91" s="374"/>
      <c r="R91" s="374"/>
      <c r="S91" s="374"/>
    </row>
    <row r="94" spans="2:19" ht="18.75" x14ac:dyDescent="0.2">
      <c r="B94" s="371" t="s">
        <v>129</v>
      </c>
      <c r="C94" s="371"/>
      <c r="D94" s="371"/>
      <c r="E94" s="371"/>
      <c r="F94" s="371"/>
      <c r="G94" s="371"/>
      <c r="H94" s="371"/>
      <c r="I94" s="371"/>
      <c r="J94" s="371"/>
      <c r="K94" s="371"/>
      <c r="L94" s="371"/>
      <c r="M94" s="371"/>
      <c r="N94" s="371"/>
      <c r="O94" s="371"/>
      <c r="P94" s="371"/>
      <c r="Q94" s="371"/>
      <c r="R94" s="371"/>
      <c r="S94" s="371"/>
    </row>
    <row r="95" spans="2:19" ht="8.1" customHeight="1" x14ac:dyDescent="0.2"/>
    <row r="96" spans="2:19" ht="15" customHeight="1" x14ac:dyDescent="0.25">
      <c r="B96" s="347" t="s">
        <v>134</v>
      </c>
      <c r="C96" s="221"/>
      <c r="D96" s="136" t="s">
        <v>100</v>
      </c>
      <c r="E96" s="159">
        <v>2019</v>
      </c>
      <c r="F96" s="159">
        <v>2019</v>
      </c>
      <c r="G96" s="159">
        <v>2019</v>
      </c>
      <c r="H96" s="159">
        <v>2019</v>
      </c>
      <c r="I96" s="137">
        <v>2020</v>
      </c>
      <c r="J96" s="137">
        <v>2020</v>
      </c>
      <c r="K96" s="137">
        <v>2020</v>
      </c>
      <c r="L96" s="137">
        <v>2020</v>
      </c>
      <c r="M96" s="342"/>
      <c r="N96" s="348" t="s">
        <v>289</v>
      </c>
      <c r="O96" s="348"/>
      <c r="P96" s="342"/>
      <c r="Q96" s="341" t="s">
        <v>290</v>
      </c>
      <c r="R96" s="342"/>
      <c r="S96" s="349" t="s">
        <v>292</v>
      </c>
    </row>
    <row r="97" spans="2:19" ht="15" x14ac:dyDescent="0.25">
      <c r="B97" s="347"/>
      <c r="C97" s="221"/>
      <c r="D97" s="136" t="s">
        <v>291</v>
      </c>
      <c r="E97" s="159">
        <v>1</v>
      </c>
      <c r="F97" s="159">
        <v>2</v>
      </c>
      <c r="G97" s="159">
        <v>3</v>
      </c>
      <c r="H97" s="159">
        <v>4</v>
      </c>
      <c r="I97" s="137">
        <v>1</v>
      </c>
      <c r="J97" s="137">
        <v>2</v>
      </c>
      <c r="K97" s="137">
        <v>3</v>
      </c>
      <c r="L97" s="137">
        <v>4</v>
      </c>
      <c r="M97" s="342"/>
      <c r="N97" s="250" t="s">
        <v>215</v>
      </c>
      <c r="O97" s="250" t="s">
        <v>213</v>
      </c>
      <c r="P97" s="342"/>
      <c r="Q97" s="250" t="s">
        <v>213</v>
      </c>
      <c r="R97" s="342"/>
      <c r="S97" s="349"/>
    </row>
    <row r="98" spans="2:19" ht="8.1" customHeight="1" x14ac:dyDescent="0.25">
      <c r="B98" s="214"/>
      <c r="C98" s="221"/>
      <c r="D98" s="220"/>
      <c r="E98" s="222"/>
      <c r="F98" s="222"/>
      <c r="G98" s="222"/>
      <c r="H98" s="222"/>
      <c r="I98" s="222"/>
      <c r="J98" s="222"/>
      <c r="K98" s="222"/>
      <c r="L98" s="222"/>
      <c r="M98" s="222"/>
      <c r="N98" s="220"/>
      <c r="O98" s="220"/>
      <c r="P98" s="220"/>
      <c r="Q98" s="220"/>
      <c r="R98" s="220"/>
      <c r="S98" s="223"/>
    </row>
    <row r="99" spans="2:19" ht="15" x14ac:dyDescent="0.25">
      <c r="B99" s="184" t="s">
        <v>103</v>
      </c>
      <c r="C99" s="221"/>
      <c r="D99" s="189" t="s">
        <v>227</v>
      </c>
      <c r="E99" s="269">
        <v>1157.4074352999985</v>
      </c>
      <c r="F99" s="269">
        <v>1225.3440380999994</v>
      </c>
      <c r="G99" s="269">
        <v>1150.5401793999986</v>
      </c>
      <c r="H99" s="269">
        <v>1194.9222669000003</v>
      </c>
      <c r="I99" s="269">
        <v>1240.829807100002</v>
      </c>
      <c r="J99" s="269">
        <v>1517.2569940999999</v>
      </c>
      <c r="K99" s="269">
        <v>1251.1676282000003</v>
      </c>
      <c r="L99" s="269">
        <v>1368.0644908000004</v>
      </c>
      <c r="M99" s="266"/>
      <c r="N99" s="267">
        <f t="shared" ref="N99:N101" si="54">L99/K99-1</f>
        <v>9.3430216675422173E-2</v>
      </c>
      <c r="O99" s="267">
        <f t="shared" ref="O99:O101" si="55">L99/H99-1</f>
        <v>0.1448983157282564</v>
      </c>
      <c r="P99" s="266"/>
      <c r="Q99" s="267">
        <f t="shared" ref="Q99:Q101" si="56">SUM(I99:L99)/SUM(E99:H99)-1</f>
        <v>0.13728334028955946</v>
      </c>
      <c r="R99" s="224"/>
      <c r="S99" s="226"/>
    </row>
    <row r="100" spans="2:19" ht="15" x14ac:dyDescent="0.25">
      <c r="B100" s="185" t="s">
        <v>87</v>
      </c>
      <c r="C100" s="221"/>
      <c r="D100" s="187" t="s">
        <v>227</v>
      </c>
      <c r="E100" s="154">
        <v>65.9706489</v>
      </c>
      <c r="F100" s="154">
        <v>66.434125299999991</v>
      </c>
      <c r="G100" s="154">
        <v>57.477181799999997</v>
      </c>
      <c r="H100" s="154">
        <v>62.191765999999994</v>
      </c>
      <c r="I100" s="154">
        <v>70.419165199999995</v>
      </c>
      <c r="J100" s="154">
        <v>79.592169899999973</v>
      </c>
      <c r="K100" s="154">
        <v>62.552262499999991</v>
      </c>
      <c r="L100" s="154">
        <v>71.586254999999994</v>
      </c>
      <c r="M100" s="142"/>
      <c r="N100" s="148">
        <f t="shared" si="54"/>
        <v>0.14442311339258129</v>
      </c>
      <c r="O100" s="148">
        <f t="shared" si="55"/>
        <v>0.1510567974545054</v>
      </c>
      <c r="P100" s="142"/>
      <c r="Q100" s="148">
        <f t="shared" si="56"/>
        <v>0.12724900614590795</v>
      </c>
      <c r="R100" s="142"/>
      <c r="S100" s="146"/>
    </row>
    <row r="101" spans="2:19" ht="15" x14ac:dyDescent="0.25">
      <c r="B101" s="185" t="s">
        <v>135</v>
      </c>
      <c r="C101" s="221"/>
      <c r="D101" s="187" t="s">
        <v>227</v>
      </c>
      <c r="E101" s="154">
        <v>1091.4367863999985</v>
      </c>
      <c r="F101" s="154">
        <v>1158.9099127999996</v>
      </c>
      <c r="G101" s="154">
        <v>1093.0629975999987</v>
      </c>
      <c r="H101" s="154">
        <v>1132.7305009000004</v>
      </c>
      <c r="I101" s="154">
        <v>1170.410641900002</v>
      </c>
      <c r="J101" s="154">
        <v>1437.6648242000001</v>
      </c>
      <c r="K101" s="154">
        <v>1188.6153657000002</v>
      </c>
      <c r="L101" s="154">
        <v>1296.4782358000004</v>
      </c>
      <c r="M101" s="142"/>
      <c r="N101" s="148">
        <f t="shared" si="54"/>
        <v>9.0746656330223052E-2</v>
      </c>
      <c r="O101" s="148">
        <f t="shared" si="55"/>
        <v>0.14456018865025344</v>
      </c>
      <c r="P101" s="142"/>
      <c r="Q101" s="148">
        <f t="shared" si="56"/>
        <v>0.1378484235630193</v>
      </c>
      <c r="R101" s="142"/>
      <c r="S101" s="146"/>
    </row>
    <row r="102" spans="2:19" ht="3.95" customHeight="1" x14ac:dyDescent="0.25">
      <c r="B102" s="185"/>
      <c r="C102" s="221"/>
      <c r="D102" s="187"/>
      <c r="E102" s="276"/>
      <c r="F102" s="276"/>
      <c r="G102" s="276"/>
      <c r="H102" s="276"/>
      <c r="I102" s="276"/>
      <c r="J102" s="276"/>
      <c r="K102" s="276"/>
      <c r="L102" s="276"/>
      <c r="M102" s="266"/>
      <c r="N102" s="274"/>
      <c r="O102" s="274"/>
      <c r="P102" s="275"/>
      <c r="Q102" s="274"/>
      <c r="R102" s="228"/>
      <c r="S102" s="229"/>
    </row>
    <row r="103" spans="2:19" ht="15" x14ac:dyDescent="0.25">
      <c r="B103" s="184" t="s">
        <v>130</v>
      </c>
      <c r="C103" s="221"/>
      <c r="D103" s="189" t="s">
        <v>227</v>
      </c>
      <c r="E103" s="269">
        <v>170.95248449999997</v>
      </c>
      <c r="F103" s="269">
        <v>171.0148633</v>
      </c>
      <c r="G103" s="269">
        <v>146.20835200000008</v>
      </c>
      <c r="H103" s="269">
        <v>175.46270710000002</v>
      </c>
      <c r="I103" s="269">
        <v>184.61727999999988</v>
      </c>
      <c r="J103" s="269">
        <v>229.45359949999988</v>
      </c>
      <c r="K103" s="269">
        <v>169.82027370000009</v>
      </c>
      <c r="L103" s="269">
        <v>213.03040489999992</v>
      </c>
      <c r="M103" s="266"/>
      <c r="N103" s="267">
        <f t="shared" ref="N103:N105" si="57">L103/K103-1</f>
        <v>0.25444624636710733</v>
      </c>
      <c r="O103" s="267">
        <f t="shared" ref="O103:O105" si="58">L103/H103-1</f>
        <v>0.21410645270957351</v>
      </c>
      <c r="P103" s="266"/>
      <c r="Q103" s="267">
        <f t="shared" ref="Q103:Q105" si="59">SUM(I103:L103)/SUM(E103:H103)-1</f>
        <v>0.20083700674075566</v>
      </c>
      <c r="R103" s="224"/>
      <c r="S103" s="226"/>
    </row>
    <row r="104" spans="2:19" ht="15" x14ac:dyDescent="0.25">
      <c r="B104" s="185" t="s">
        <v>87</v>
      </c>
      <c r="C104" s="221"/>
      <c r="D104" s="187" t="s">
        <v>227</v>
      </c>
      <c r="E104" s="147">
        <v>21.045867300000001</v>
      </c>
      <c r="F104" s="147">
        <v>21.111989899999994</v>
      </c>
      <c r="G104" s="147">
        <v>20.419133099999996</v>
      </c>
      <c r="H104" s="147">
        <v>20.839978099999996</v>
      </c>
      <c r="I104" s="147">
        <v>21.488978600000003</v>
      </c>
      <c r="J104" s="147">
        <v>32.747877100000004</v>
      </c>
      <c r="K104" s="147">
        <v>24.170003899999998</v>
      </c>
      <c r="L104" s="147">
        <v>27.320311699999998</v>
      </c>
      <c r="M104" s="142"/>
      <c r="N104" s="148">
        <f t="shared" si="57"/>
        <v>0.13033956523275525</v>
      </c>
      <c r="O104" s="148">
        <f t="shared" si="58"/>
        <v>0.31095683349110637</v>
      </c>
      <c r="P104" s="142"/>
      <c r="Q104" s="148">
        <f t="shared" si="59"/>
        <v>0.26745401239012212</v>
      </c>
      <c r="R104" s="142"/>
      <c r="S104" s="146"/>
    </row>
    <row r="105" spans="2:19" ht="15" x14ac:dyDescent="0.25">
      <c r="B105" s="185" t="s">
        <v>135</v>
      </c>
      <c r="C105" s="221"/>
      <c r="D105" s="187" t="s">
        <v>227</v>
      </c>
      <c r="E105" s="147">
        <v>149.90661719999997</v>
      </c>
      <c r="F105" s="147">
        <v>149.9028734</v>
      </c>
      <c r="G105" s="147">
        <v>125.78921890000008</v>
      </c>
      <c r="H105" s="147">
        <v>154.62272900000002</v>
      </c>
      <c r="I105" s="147">
        <v>163.12830139999988</v>
      </c>
      <c r="J105" s="147">
        <v>196.7057223999999</v>
      </c>
      <c r="K105" s="147">
        <v>145.65026980000007</v>
      </c>
      <c r="L105" s="147">
        <v>185.71009319999993</v>
      </c>
      <c r="M105" s="142"/>
      <c r="N105" s="148">
        <f t="shared" si="57"/>
        <v>0.27504118911010655</v>
      </c>
      <c r="O105" s="148">
        <f t="shared" si="58"/>
        <v>0.20105300430960504</v>
      </c>
      <c r="P105" s="142"/>
      <c r="Q105" s="148">
        <f t="shared" si="59"/>
        <v>0.19125964836268228</v>
      </c>
      <c r="R105" s="142"/>
      <c r="S105" s="146"/>
    </row>
    <row r="106" spans="2:19" ht="3.95" customHeight="1" x14ac:dyDescent="0.25">
      <c r="B106" s="185"/>
      <c r="C106" s="221"/>
      <c r="D106" s="187"/>
      <c r="E106" s="276"/>
      <c r="F106" s="276"/>
      <c r="G106" s="276"/>
      <c r="H106" s="276"/>
      <c r="I106" s="276"/>
      <c r="J106" s="276"/>
      <c r="K106" s="276"/>
      <c r="L106" s="276"/>
      <c r="M106" s="266"/>
      <c r="N106" s="274"/>
      <c r="O106" s="274"/>
      <c r="P106" s="275"/>
      <c r="Q106" s="274"/>
      <c r="R106" s="228"/>
      <c r="S106" s="229"/>
    </row>
    <row r="107" spans="2:19" ht="15" x14ac:dyDescent="0.25">
      <c r="B107" s="184" t="s">
        <v>121</v>
      </c>
      <c r="C107" s="221"/>
      <c r="D107" s="189" t="s">
        <v>227</v>
      </c>
      <c r="E107" s="269">
        <v>105.97466074999629</v>
      </c>
      <c r="F107" s="269">
        <v>104.86252748000157</v>
      </c>
      <c r="G107" s="269">
        <v>90.967119070007556</v>
      </c>
      <c r="H107" s="269">
        <v>102.71299372997272</v>
      </c>
      <c r="I107" s="269">
        <v>117.72337464999849</v>
      </c>
      <c r="J107" s="269">
        <v>127.85925612000479</v>
      </c>
      <c r="K107" s="269">
        <v>97.624669150008131</v>
      </c>
      <c r="L107" s="269">
        <v>117.12639996997973</v>
      </c>
      <c r="M107" s="266"/>
      <c r="N107" s="267">
        <f t="shared" ref="N107:N109" si="60">L107/K107-1</f>
        <v>0.19976232431585128</v>
      </c>
      <c r="O107" s="267">
        <f t="shared" ref="O107:O109" si="61">L107/H107-1</f>
        <v>0.14032699969683615</v>
      </c>
      <c r="P107" s="266"/>
      <c r="Q107" s="267">
        <f t="shared" ref="Q107:Q109" si="62">SUM(I107:L107)/SUM(E107:H107)-1</f>
        <v>0.13798272340365614</v>
      </c>
      <c r="R107" s="224"/>
      <c r="S107" s="226"/>
    </row>
    <row r="108" spans="2:19" ht="15" x14ac:dyDescent="0.25">
      <c r="B108" s="185" t="s">
        <v>87</v>
      </c>
      <c r="C108" s="221"/>
      <c r="D108" s="187" t="s">
        <v>227</v>
      </c>
      <c r="E108" s="147">
        <v>29.609033429997432</v>
      </c>
      <c r="F108" s="147">
        <v>28.384672959985025</v>
      </c>
      <c r="G108" s="147">
        <v>25.939332599999556</v>
      </c>
      <c r="H108" s="147">
        <v>29.28730960999113</v>
      </c>
      <c r="I108" s="147">
        <v>32.839522220003268</v>
      </c>
      <c r="J108" s="147">
        <v>33.554964710001123</v>
      </c>
      <c r="K108" s="147">
        <v>28.543303100000639</v>
      </c>
      <c r="L108" s="147">
        <v>33.873001200002591</v>
      </c>
      <c r="M108" s="142"/>
      <c r="N108" s="148">
        <f t="shared" si="60"/>
        <v>0.18672324227260972</v>
      </c>
      <c r="O108" s="148">
        <f t="shared" si="61"/>
        <v>0.15657606147773606</v>
      </c>
      <c r="P108" s="142"/>
      <c r="Q108" s="148">
        <f t="shared" si="62"/>
        <v>0.13770000554510031</v>
      </c>
      <c r="R108" s="142"/>
      <c r="S108" s="146"/>
    </row>
    <row r="109" spans="2:19" ht="15" x14ac:dyDescent="0.25">
      <c r="B109" s="185" t="s">
        <v>135</v>
      </c>
      <c r="C109" s="221"/>
      <c r="D109" s="187" t="s">
        <v>227</v>
      </c>
      <c r="E109" s="147">
        <v>76.365627319998865</v>
      </c>
      <c r="F109" s="147">
        <v>76.47785452001655</v>
      </c>
      <c r="G109" s="147">
        <v>65.02778647000801</v>
      </c>
      <c r="H109" s="147">
        <v>73.425684119981582</v>
      </c>
      <c r="I109" s="147">
        <v>84.88385242999523</v>
      </c>
      <c r="J109" s="147">
        <v>94.304291410003657</v>
      </c>
      <c r="K109" s="147">
        <v>69.081366050007489</v>
      </c>
      <c r="L109" s="147">
        <v>83.253398769977153</v>
      </c>
      <c r="M109" s="142"/>
      <c r="N109" s="148">
        <f t="shared" si="60"/>
        <v>0.20514986211637209</v>
      </c>
      <c r="O109" s="148">
        <f t="shared" si="61"/>
        <v>0.13384573487850049</v>
      </c>
      <c r="P109" s="142"/>
      <c r="Q109" s="148">
        <f t="shared" si="62"/>
        <v>0.13809260925805344</v>
      </c>
      <c r="R109" s="142"/>
      <c r="S109" s="146"/>
    </row>
    <row r="110" spans="2:19" ht="3.95" customHeight="1" x14ac:dyDescent="0.25">
      <c r="B110" s="185"/>
      <c r="C110" s="221"/>
      <c r="D110" s="187"/>
      <c r="E110" s="276"/>
      <c r="F110" s="276"/>
      <c r="G110" s="276"/>
      <c r="H110" s="276"/>
      <c r="I110" s="276"/>
      <c r="J110" s="276"/>
      <c r="K110" s="276"/>
      <c r="L110" s="276"/>
      <c r="M110" s="266"/>
      <c r="N110" s="274"/>
      <c r="O110" s="274"/>
      <c r="P110" s="275"/>
      <c r="Q110" s="274"/>
      <c r="R110" s="228"/>
      <c r="S110" s="229"/>
    </row>
    <row r="111" spans="2:19" ht="15" x14ac:dyDescent="0.25">
      <c r="B111" s="184" t="s">
        <v>136</v>
      </c>
      <c r="C111" s="221"/>
      <c r="D111" s="189" t="s">
        <v>227</v>
      </c>
      <c r="E111" s="269">
        <v>887.30532250000033</v>
      </c>
      <c r="F111" s="269">
        <v>868.56278540000028</v>
      </c>
      <c r="G111" s="269">
        <v>847.00742739999941</v>
      </c>
      <c r="H111" s="269">
        <v>945.24779230000013</v>
      </c>
      <c r="I111" s="269">
        <v>970.57953369999973</v>
      </c>
      <c r="J111" s="269">
        <v>1050.6013143999999</v>
      </c>
      <c r="K111" s="269">
        <v>911.46446270000013</v>
      </c>
      <c r="L111" s="269">
        <v>1054.4603979999999</v>
      </c>
      <c r="M111" s="266"/>
      <c r="N111" s="267">
        <f t="shared" ref="N111:N113" si="63">L111/K111-1</f>
        <v>0.15688591398989682</v>
      </c>
      <c r="O111" s="267">
        <f t="shared" ref="O111:O113" si="64">L111/H111-1</f>
        <v>0.11553859907385866</v>
      </c>
      <c r="P111" s="266"/>
      <c r="Q111" s="267">
        <f t="shared" ref="Q111:Q113" si="65">SUM(I111:L111)/SUM(E111:H111)-1</f>
        <v>0.12372241341930268</v>
      </c>
      <c r="R111" s="224"/>
      <c r="S111" s="226"/>
    </row>
    <row r="112" spans="2:19" ht="15" x14ac:dyDescent="0.25">
      <c r="B112" s="185" t="s">
        <v>87</v>
      </c>
      <c r="C112" s="221"/>
      <c r="D112" s="187" t="s">
        <v>227</v>
      </c>
      <c r="E112" s="147">
        <v>103.69756960000001</v>
      </c>
      <c r="F112" s="147">
        <v>102.22402730000002</v>
      </c>
      <c r="G112" s="147">
        <v>97.899485599999963</v>
      </c>
      <c r="H112" s="147">
        <v>103.52783960000001</v>
      </c>
      <c r="I112" s="147">
        <v>117.10740249999996</v>
      </c>
      <c r="J112" s="147">
        <v>126.53208700000002</v>
      </c>
      <c r="K112" s="147">
        <v>109.86995040000001</v>
      </c>
      <c r="L112" s="147">
        <v>120.49186479999999</v>
      </c>
      <c r="M112" s="142"/>
      <c r="N112" s="148">
        <f t="shared" si="63"/>
        <v>9.6677156595858182E-2</v>
      </c>
      <c r="O112" s="148">
        <f t="shared" si="64"/>
        <v>0.16385954990989671</v>
      </c>
      <c r="P112" s="142"/>
      <c r="Q112" s="148">
        <f t="shared" si="65"/>
        <v>0.16362479187716494</v>
      </c>
      <c r="R112" s="142"/>
      <c r="S112" s="146"/>
    </row>
    <row r="113" spans="2:19" ht="15" x14ac:dyDescent="0.25">
      <c r="B113" s="185" t="s">
        <v>135</v>
      </c>
      <c r="C113" s="221"/>
      <c r="D113" s="187" t="s">
        <v>227</v>
      </c>
      <c r="E113" s="147">
        <v>783.60775290000038</v>
      </c>
      <c r="F113" s="147">
        <v>766.3387581000004</v>
      </c>
      <c r="G113" s="147">
        <v>749.10794179999937</v>
      </c>
      <c r="H113" s="147">
        <v>841.71995270000002</v>
      </c>
      <c r="I113" s="147">
        <v>853.47213119999969</v>
      </c>
      <c r="J113" s="147">
        <v>924.06922739999982</v>
      </c>
      <c r="K113" s="147">
        <v>801.59451230000025</v>
      </c>
      <c r="L113" s="147">
        <v>933.96853319999991</v>
      </c>
      <c r="M113" s="142"/>
      <c r="N113" s="148">
        <f t="shared" si="63"/>
        <v>0.16513838214807808</v>
      </c>
      <c r="O113" s="148">
        <f t="shared" si="64"/>
        <v>0.10959533536551258</v>
      </c>
      <c r="P113" s="142"/>
      <c r="Q113" s="148">
        <f t="shared" si="65"/>
        <v>0.1185471958597184</v>
      </c>
      <c r="R113" s="142"/>
      <c r="S113" s="146"/>
    </row>
    <row r="114" spans="2:19" ht="3.95" customHeight="1" x14ac:dyDescent="0.25">
      <c r="B114" s="185"/>
      <c r="C114" s="221"/>
      <c r="D114" s="187"/>
      <c r="E114" s="276"/>
      <c r="F114" s="276"/>
      <c r="G114" s="276"/>
      <c r="H114" s="276"/>
      <c r="I114" s="276"/>
      <c r="J114" s="276"/>
      <c r="K114" s="276"/>
      <c r="L114" s="276"/>
      <c r="M114" s="266"/>
      <c r="N114" s="274"/>
      <c r="O114" s="274"/>
      <c r="P114" s="275"/>
      <c r="Q114" s="274"/>
      <c r="R114" s="228"/>
      <c r="S114" s="229"/>
    </row>
    <row r="115" spans="2:19" ht="15" x14ac:dyDescent="0.25">
      <c r="B115" s="184" t="s">
        <v>137</v>
      </c>
      <c r="C115" s="221"/>
      <c r="D115" s="189" t="s">
        <v>227</v>
      </c>
      <c r="E115" s="269">
        <v>374.52065909999999</v>
      </c>
      <c r="F115" s="269">
        <v>469.38658179999999</v>
      </c>
      <c r="G115" s="269">
        <v>451.12018539999997</v>
      </c>
      <c r="H115" s="269">
        <v>354.25710859999998</v>
      </c>
      <c r="I115" s="269">
        <v>395.32192629999997</v>
      </c>
      <c r="J115" s="269">
        <v>550.06527949999975</v>
      </c>
      <c r="K115" s="269">
        <v>466.38050470000019</v>
      </c>
      <c r="L115" s="269">
        <v>379.4450551000001</v>
      </c>
      <c r="M115" s="266"/>
      <c r="N115" s="267">
        <f t="shared" ref="N115:N117" si="66">L115/K115-1</f>
        <v>-0.1864045532004418</v>
      </c>
      <c r="O115" s="267">
        <f t="shared" ref="O115:O117" si="67">L115/H115-1</f>
        <v>7.1100751088781777E-2</v>
      </c>
      <c r="P115" s="266"/>
      <c r="Q115" s="267">
        <f t="shared" ref="Q115:Q117" si="68">SUM(I115:L115)/SUM(E115:H115)-1</f>
        <v>8.6054424022477649E-2</v>
      </c>
      <c r="R115" s="224"/>
      <c r="S115" s="226"/>
    </row>
    <row r="116" spans="2:19" ht="15" x14ac:dyDescent="0.25">
      <c r="B116" s="185" t="s">
        <v>87</v>
      </c>
      <c r="C116" s="221"/>
      <c r="D116" s="187" t="s">
        <v>227</v>
      </c>
      <c r="E116" s="147">
        <v>63.920980699999994</v>
      </c>
      <c r="F116" s="147">
        <v>82.46994029999999</v>
      </c>
      <c r="G116" s="147">
        <v>66.217413300000004</v>
      </c>
      <c r="H116" s="147">
        <v>54.779439299999993</v>
      </c>
      <c r="I116" s="147">
        <v>71.938759799999985</v>
      </c>
      <c r="J116" s="147">
        <v>99.193749399999973</v>
      </c>
      <c r="K116" s="147">
        <v>71.361481600000005</v>
      </c>
      <c r="L116" s="147">
        <v>66.286631700000001</v>
      </c>
      <c r="M116" s="142"/>
      <c r="N116" s="148">
        <f t="shared" si="66"/>
        <v>-7.1114693616450952E-2</v>
      </c>
      <c r="O116" s="148">
        <f t="shared" si="67"/>
        <v>0.21006407781906611</v>
      </c>
      <c r="P116" s="142"/>
      <c r="Q116" s="148">
        <f t="shared" si="68"/>
        <v>0.15480456844643076</v>
      </c>
      <c r="R116" s="142"/>
      <c r="S116" s="146"/>
    </row>
    <row r="117" spans="2:19" ht="15" x14ac:dyDescent="0.25">
      <c r="B117" s="185" t="s">
        <v>135</v>
      </c>
      <c r="C117" s="221"/>
      <c r="D117" s="187" t="s">
        <v>227</v>
      </c>
      <c r="E117" s="147">
        <v>310.59967839999996</v>
      </c>
      <c r="F117" s="147">
        <v>386.91664150000003</v>
      </c>
      <c r="G117" s="147">
        <v>384.90277209999994</v>
      </c>
      <c r="H117" s="147">
        <v>299.47766929999995</v>
      </c>
      <c r="I117" s="147">
        <v>323.38316650000002</v>
      </c>
      <c r="J117" s="147">
        <v>450.87153009999975</v>
      </c>
      <c r="K117" s="147">
        <v>395.01902310000014</v>
      </c>
      <c r="L117" s="147">
        <v>313.15842340000012</v>
      </c>
      <c r="M117" s="142"/>
      <c r="N117" s="148">
        <f t="shared" si="66"/>
        <v>-0.20723204431417164</v>
      </c>
      <c r="O117" s="148">
        <f t="shared" si="67"/>
        <v>4.568205079189247E-2</v>
      </c>
      <c r="P117" s="142"/>
      <c r="Q117" s="148">
        <f t="shared" si="68"/>
        <v>7.2751731254817598E-2</v>
      </c>
      <c r="R117" s="142"/>
      <c r="S117" s="146"/>
    </row>
    <row r="118" spans="2:19" ht="3.95" customHeight="1" x14ac:dyDescent="0.25">
      <c r="B118" s="185"/>
      <c r="C118" s="221"/>
      <c r="D118" s="187"/>
      <c r="E118" s="276"/>
      <c r="F118" s="276"/>
      <c r="G118" s="276"/>
      <c r="H118" s="276"/>
      <c r="I118" s="276"/>
      <c r="J118" s="276"/>
      <c r="K118" s="276"/>
      <c r="L118" s="276"/>
      <c r="M118" s="266"/>
      <c r="N118" s="274"/>
      <c r="O118" s="274"/>
      <c r="P118" s="275"/>
      <c r="Q118" s="274"/>
      <c r="R118" s="228"/>
      <c r="S118" s="229"/>
    </row>
    <row r="119" spans="2:19" ht="15" x14ac:dyDescent="0.25">
      <c r="B119" s="186" t="s">
        <v>138</v>
      </c>
      <c r="C119" s="221"/>
      <c r="D119" s="189" t="s">
        <v>227</v>
      </c>
      <c r="E119" s="269">
        <v>468.60973199999995</v>
      </c>
      <c r="F119" s="269">
        <v>522.97085400000003</v>
      </c>
      <c r="G119" s="269">
        <v>433.32303640000003</v>
      </c>
      <c r="H119" s="269">
        <v>405.63471759999999</v>
      </c>
      <c r="I119" s="269">
        <v>472.4099827</v>
      </c>
      <c r="J119" s="269">
        <v>648.2194902</v>
      </c>
      <c r="K119" s="269">
        <v>466.39766960000003</v>
      </c>
      <c r="L119" s="269">
        <v>466.75552069999998</v>
      </c>
      <c r="M119" s="266"/>
      <c r="N119" s="267">
        <f t="shared" ref="N119:N121" si="69">L119/K119-1</f>
        <v>7.6726605496735267E-4</v>
      </c>
      <c r="O119" s="267">
        <f t="shared" ref="O119:O121" si="70">L119/H119-1</f>
        <v>0.15067941783097516</v>
      </c>
      <c r="P119" s="266"/>
      <c r="Q119" s="267">
        <f t="shared" ref="Q119:Q121" si="71">SUM(I119:L119)/SUM(E119:H119)-1</f>
        <v>0.12195555718324913</v>
      </c>
      <c r="R119" s="224"/>
      <c r="S119" s="226"/>
    </row>
    <row r="120" spans="2:19" ht="15" x14ac:dyDescent="0.25">
      <c r="B120" s="185" t="s">
        <v>87</v>
      </c>
      <c r="C120" s="221"/>
      <c r="D120" s="187" t="s">
        <v>227</v>
      </c>
      <c r="E120" s="147">
        <v>109.0436213</v>
      </c>
      <c r="F120" s="147">
        <v>122.64610440000001</v>
      </c>
      <c r="G120" s="147">
        <v>101.529284</v>
      </c>
      <c r="H120" s="147">
        <v>96.222817200000009</v>
      </c>
      <c r="I120" s="147">
        <v>118.0625818</v>
      </c>
      <c r="J120" s="147">
        <v>158.71400419999998</v>
      </c>
      <c r="K120" s="147">
        <v>115.1577365</v>
      </c>
      <c r="L120" s="147">
        <v>115.40258249999999</v>
      </c>
      <c r="M120" s="142"/>
      <c r="N120" s="148">
        <f t="shared" si="69"/>
        <v>2.1261793383720029E-3</v>
      </c>
      <c r="O120" s="148">
        <f t="shared" si="70"/>
        <v>0.19932658238570045</v>
      </c>
      <c r="P120" s="142"/>
      <c r="Q120" s="148">
        <f t="shared" si="71"/>
        <v>0.18138679844555194</v>
      </c>
      <c r="R120" s="142"/>
      <c r="S120" s="146"/>
    </row>
    <row r="121" spans="2:19" ht="15" x14ac:dyDescent="0.25">
      <c r="B121" s="185" t="s">
        <v>135</v>
      </c>
      <c r="C121" s="221"/>
      <c r="D121" s="187" t="s">
        <v>227</v>
      </c>
      <c r="E121" s="147">
        <v>359.56611069999997</v>
      </c>
      <c r="F121" s="147">
        <v>400.32474960000002</v>
      </c>
      <c r="G121" s="147">
        <v>331.79375240000002</v>
      </c>
      <c r="H121" s="147">
        <v>309.41190039999998</v>
      </c>
      <c r="I121" s="147">
        <v>354.34740089999997</v>
      </c>
      <c r="J121" s="147">
        <v>489.50548600000002</v>
      </c>
      <c r="K121" s="147">
        <v>351.23993310000003</v>
      </c>
      <c r="L121" s="147">
        <v>351.35293819999998</v>
      </c>
      <c r="M121" s="142"/>
      <c r="N121" s="148">
        <f t="shared" si="69"/>
        <v>3.2173192553197616E-4</v>
      </c>
      <c r="O121" s="148">
        <f t="shared" si="70"/>
        <v>0.13555082317706479</v>
      </c>
      <c r="P121" s="142"/>
      <c r="Q121" s="148">
        <f t="shared" si="71"/>
        <v>0.10373963801994424</v>
      </c>
      <c r="R121" s="142"/>
      <c r="S121" s="146"/>
    </row>
    <row r="122" spans="2:19" ht="3.95" customHeight="1" x14ac:dyDescent="0.25">
      <c r="B122" s="185"/>
      <c r="C122" s="221"/>
      <c r="D122" s="187"/>
      <c r="E122" s="276"/>
      <c r="F122" s="276"/>
      <c r="G122" s="276"/>
      <c r="H122" s="276"/>
      <c r="I122" s="276"/>
      <c r="J122" s="276"/>
      <c r="K122" s="276"/>
      <c r="L122" s="276"/>
      <c r="M122" s="266"/>
      <c r="N122" s="274"/>
      <c r="O122" s="274"/>
      <c r="P122" s="275"/>
      <c r="Q122" s="274"/>
      <c r="R122" s="228"/>
      <c r="S122" s="229"/>
    </row>
    <row r="123" spans="2:19" ht="15" x14ac:dyDescent="0.25">
      <c r="B123" s="186" t="s">
        <v>139</v>
      </c>
      <c r="C123" s="221"/>
      <c r="D123" s="189" t="s">
        <v>227</v>
      </c>
      <c r="E123" s="269">
        <v>45.399570099999998</v>
      </c>
      <c r="F123" s="269">
        <v>43.035646100000001</v>
      </c>
      <c r="G123" s="269">
        <v>38.990739399999995</v>
      </c>
      <c r="H123" s="269">
        <v>45.823375200000001</v>
      </c>
      <c r="I123" s="269">
        <v>51.666056699999999</v>
      </c>
      <c r="J123" s="269">
        <v>54.552901499999997</v>
      </c>
      <c r="K123" s="269">
        <v>40.392131800000001</v>
      </c>
      <c r="L123" s="269">
        <v>48.843999600000004</v>
      </c>
      <c r="M123" s="266"/>
      <c r="N123" s="267">
        <f t="shared" ref="N123:N125" si="72">L123/K123-1</f>
        <v>0.20924540061042296</v>
      </c>
      <c r="O123" s="267">
        <f t="shared" ref="O123:O125" si="73">L123/H123-1</f>
        <v>6.5918854445274455E-2</v>
      </c>
      <c r="P123" s="266"/>
      <c r="Q123" s="267">
        <f t="shared" ref="Q123:Q125" si="74">SUM(I123:L123)/SUM(E123:H123)-1</f>
        <v>0.12817226304691753</v>
      </c>
      <c r="R123" s="224"/>
      <c r="S123" s="226"/>
    </row>
    <row r="124" spans="2:19" ht="15" x14ac:dyDescent="0.25">
      <c r="B124" s="185" t="s">
        <v>87</v>
      </c>
      <c r="C124" s="221"/>
      <c r="D124" s="187" t="s">
        <v>227</v>
      </c>
      <c r="E124" s="147">
        <v>7.3486228000000002</v>
      </c>
      <c r="F124" s="147">
        <v>7.0974759000000001</v>
      </c>
      <c r="G124" s="147">
        <v>6.7291884</v>
      </c>
      <c r="H124" s="147">
        <v>7.7717464999999999</v>
      </c>
      <c r="I124" s="147">
        <v>9.0347313000000007</v>
      </c>
      <c r="J124" s="147">
        <v>8.7613193999999996</v>
      </c>
      <c r="K124" s="147">
        <v>7.6589720000000003</v>
      </c>
      <c r="L124" s="147">
        <v>8.7564995000000003</v>
      </c>
      <c r="M124" s="142"/>
      <c r="N124" s="148">
        <f t="shared" si="72"/>
        <v>0.14329958380837526</v>
      </c>
      <c r="O124" s="148">
        <f t="shared" si="73"/>
        <v>0.12670935677070783</v>
      </c>
      <c r="P124" s="142"/>
      <c r="Q124" s="148">
        <f t="shared" si="74"/>
        <v>0.18186625520067135</v>
      </c>
      <c r="R124" s="142"/>
      <c r="S124" s="146"/>
    </row>
    <row r="125" spans="2:19" ht="15" x14ac:dyDescent="0.25">
      <c r="B125" s="185" t="s">
        <v>135</v>
      </c>
      <c r="C125" s="221"/>
      <c r="D125" s="187" t="s">
        <v>227</v>
      </c>
      <c r="E125" s="147">
        <v>38.050947299999997</v>
      </c>
      <c r="F125" s="147">
        <v>35.938170200000002</v>
      </c>
      <c r="G125" s="147">
        <v>32.261550999999997</v>
      </c>
      <c r="H125" s="147">
        <v>38.051628700000002</v>
      </c>
      <c r="I125" s="147">
        <v>42.631325400000001</v>
      </c>
      <c r="J125" s="147">
        <v>45.791582099999999</v>
      </c>
      <c r="K125" s="147">
        <v>32.733159800000003</v>
      </c>
      <c r="L125" s="147">
        <v>40.0875001</v>
      </c>
      <c r="M125" s="142"/>
      <c r="N125" s="148">
        <f t="shared" si="72"/>
        <v>0.2246755383511736</v>
      </c>
      <c r="O125" s="148">
        <f t="shared" si="73"/>
        <v>5.3502871481556191E-2</v>
      </c>
      <c r="P125" s="142"/>
      <c r="Q125" s="148">
        <f t="shared" si="74"/>
        <v>0.11740125090676679</v>
      </c>
      <c r="R125" s="142"/>
      <c r="S125" s="146"/>
    </row>
    <row r="126" spans="2:19" ht="3.95" customHeight="1" x14ac:dyDescent="0.25">
      <c r="B126" s="185"/>
      <c r="C126" s="221"/>
      <c r="D126" s="187"/>
      <c r="E126" s="276"/>
      <c r="F126" s="276"/>
      <c r="G126" s="276"/>
      <c r="H126" s="276"/>
      <c r="I126" s="276"/>
      <c r="J126" s="276"/>
      <c r="K126" s="276"/>
      <c r="L126" s="276"/>
      <c r="M126" s="266"/>
      <c r="N126" s="274"/>
      <c r="O126" s="274"/>
      <c r="P126" s="275"/>
      <c r="Q126" s="274"/>
      <c r="R126" s="228"/>
      <c r="S126" s="229"/>
    </row>
    <row r="127" spans="2:19" ht="15" x14ac:dyDescent="0.25">
      <c r="B127" s="186" t="s">
        <v>140</v>
      </c>
      <c r="C127" s="221"/>
      <c r="D127" s="189" t="s">
        <v>227</v>
      </c>
      <c r="E127" s="269">
        <v>33.557339499999998</v>
      </c>
      <c r="F127" s="269">
        <v>29.151399300000001</v>
      </c>
      <c r="G127" s="269">
        <v>26.840184699999998</v>
      </c>
      <c r="H127" s="269">
        <v>33.622103200000005</v>
      </c>
      <c r="I127" s="269">
        <v>40.738336400000009</v>
      </c>
      <c r="J127" s="269">
        <v>35.823530599999998</v>
      </c>
      <c r="K127" s="269">
        <v>28.887333999999996</v>
      </c>
      <c r="L127" s="269">
        <v>40.080342500000015</v>
      </c>
      <c r="M127" s="266"/>
      <c r="N127" s="267">
        <f t="shared" ref="N127:N129" si="75">L127/K127-1</f>
        <v>0.3874711491202345</v>
      </c>
      <c r="O127" s="267">
        <f t="shared" ref="O127:O129" si="76">L127/H127-1</f>
        <v>0.19208314428111106</v>
      </c>
      <c r="P127" s="266"/>
      <c r="Q127" s="267">
        <f t="shared" ref="Q127:Q129" si="77">SUM(I127:L127)/SUM(E127:H127)-1</f>
        <v>0.18152415709302527</v>
      </c>
      <c r="R127" s="224"/>
      <c r="S127" s="226"/>
    </row>
    <row r="128" spans="2:19" ht="15" x14ac:dyDescent="0.25">
      <c r="B128" s="185" t="s">
        <v>87</v>
      </c>
      <c r="C128" s="221"/>
      <c r="D128" s="187" t="s">
        <v>227</v>
      </c>
      <c r="E128" s="147">
        <v>1.4967784</v>
      </c>
      <c r="F128" s="147">
        <v>1.2936516999999998</v>
      </c>
      <c r="G128" s="147">
        <v>1.1943186000000001</v>
      </c>
      <c r="H128" s="147">
        <v>1.6675911000000001</v>
      </c>
      <c r="I128" s="147">
        <v>2.5023443999999997</v>
      </c>
      <c r="J128" s="147">
        <v>2.0578926000000002</v>
      </c>
      <c r="K128" s="147">
        <v>1.3748604</v>
      </c>
      <c r="L128" s="147">
        <v>2.1716044999999999</v>
      </c>
      <c r="M128" s="142"/>
      <c r="N128" s="148">
        <f t="shared" si="75"/>
        <v>0.57950909052293587</v>
      </c>
      <c r="O128" s="148">
        <f t="shared" si="76"/>
        <v>0.30224039934010194</v>
      </c>
      <c r="P128" s="142"/>
      <c r="Q128" s="148">
        <f t="shared" si="77"/>
        <v>0.43422055057624109</v>
      </c>
      <c r="R128" s="142"/>
      <c r="S128" s="146"/>
    </row>
    <row r="129" spans="2:19" ht="15" x14ac:dyDescent="0.25">
      <c r="B129" s="185" t="s">
        <v>135</v>
      </c>
      <c r="C129" s="221"/>
      <c r="D129" s="187" t="s">
        <v>227</v>
      </c>
      <c r="E129" s="147">
        <v>32.060561100000001</v>
      </c>
      <c r="F129" s="147">
        <v>27.8577476</v>
      </c>
      <c r="G129" s="147">
        <v>25.645866099999999</v>
      </c>
      <c r="H129" s="147">
        <v>31.954512100000002</v>
      </c>
      <c r="I129" s="147">
        <v>38.23599200000001</v>
      </c>
      <c r="J129" s="147">
        <v>33.765638000000003</v>
      </c>
      <c r="K129" s="147">
        <v>27.512473599999996</v>
      </c>
      <c r="L129" s="147">
        <v>37.908738000000014</v>
      </c>
      <c r="M129" s="142"/>
      <c r="N129" s="148">
        <f t="shared" si="75"/>
        <v>0.37787457976879324</v>
      </c>
      <c r="O129" s="148">
        <f t="shared" si="76"/>
        <v>0.18633443318948406</v>
      </c>
      <c r="P129" s="142"/>
      <c r="Q129" s="148">
        <f t="shared" si="77"/>
        <v>0.16937012508433691</v>
      </c>
      <c r="R129" s="142"/>
      <c r="S129" s="146"/>
    </row>
    <row r="130" spans="2:19" ht="3.95" customHeight="1" x14ac:dyDescent="0.25">
      <c r="B130" s="185"/>
      <c r="C130" s="221"/>
      <c r="D130" s="187"/>
      <c r="E130" s="276"/>
      <c r="F130" s="276"/>
      <c r="G130" s="276"/>
      <c r="H130" s="276"/>
      <c r="I130" s="276"/>
      <c r="J130" s="276"/>
      <c r="K130" s="276"/>
      <c r="L130" s="276"/>
      <c r="M130" s="266"/>
      <c r="N130" s="274"/>
      <c r="O130" s="274"/>
      <c r="P130" s="275"/>
      <c r="Q130" s="274"/>
      <c r="R130" s="228"/>
      <c r="S130" s="229"/>
    </row>
    <row r="131" spans="2:19" s="268" customFormat="1" ht="30" x14ac:dyDescent="0.25">
      <c r="B131" s="184" t="s">
        <v>131</v>
      </c>
      <c r="C131" s="221"/>
      <c r="D131" s="256" t="s">
        <v>227</v>
      </c>
      <c r="E131" s="269">
        <v>780.08119479999993</v>
      </c>
      <c r="F131" s="269">
        <v>748.9947690000007</v>
      </c>
      <c r="G131" s="269">
        <v>735.11478550000049</v>
      </c>
      <c r="H131" s="269">
        <v>810.13964690000046</v>
      </c>
      <c r="I131" s="269">
        <v>836.71939230000032</v>
      </c>
      <c r="J131" s="269">
        <v>800.33676970000045</v>
      </c>
      <c r="K131" s="269">
        <v>758.89874949999978</v>
      </c>
      <c r="L131" s="269">
        <v>869.0587505000002</v>
      </c>
      <c r="M131" s="266"/>
      <c r="N131" s="267">
        <f t="shared" ref="N131:N133" si="78">L131/K131-1</f>
        <v>0.14515770525722882</v>
      </c>
      <c r="O131" s="267">
        <f t="shared" ref="O131:O133" si="79">L131/H131-1</f>
        <v>7.2727095662400654E-2</v>
      </c>
      <c r="P131" s="266"/>
      <c r="Q131" s="267">
        <f t="shared" ref="Q131:Q133" si="80">SUM(I131:L131)/SUM(E131:H131)-1</f>
        <v>6.2024324397823793E-2</v>
      </c>
      <c r="R131" s="224"/>
      <c r="S131" s="226"/>
    </row>
    <row r="132" spans="2:19" ht="15" x14ac:dyDescent="0.25">
      <c r="B132" s="185" t="s">
        <v>87</v>
      </c>
      <c r="C132" s="221"/>
      <c r="D132" s="187" t="s">
        <v>227</v>
      </c>
      <c r="E132" s="147">
        <v>111.15145829999999</v>
      </c>
      <c r="F132" s="147">
        <v>109.38276559999998</v>
      </c>
      <c r="G132" s="147">
        <v>106.76680949999998</v>
      </c>
      <c r="H132" s="147">
        <v>108.79637820000005</v>
      </c>
      <c r="I132" s="147">
        <v>121.95795600000002</v>
      </c>
      <c r="J132" s="147">
        <v>117.92710379999998</v>
      </c>
      <c r="K132" s="147">
        <v>111.04441979999997</v>
      </c>
      <c r="L132" s="147">
        <v>116.43888050000001</v>
      </c>
      <c r="M132" s="142"/>
      <c r="N132" s="148">
        <f t="shared" si="78"/>
        <v>4.8579304657684785E-2</v>
      </c>
      <c r="O132" s="148">
        <f t="shared" si="79"/>
        <v>7.0245925704905066E-2</v>
      </c>
      <c r="P132" s="142"/>
      <c r="Q132" s="148">
        <f t="shared" si="80"/>
        <v>7.1706338235922873E-2</v>
      </c>
      <c r="R132" s="142"/>
      <c r="S132" s="146"/>
    </row>
    <row r="133" spans="2:19" ht="15" x14ac:dyDescent="0.25">
      <c r="B133" s="185" t="s">
        <v>135</v>
      </c>
      <c r="C133" s="221"/>
      <c r="D133" s="187" t="s">
        <v>227</v>
      </c>
      <c r="E133" s="147">
        <v>668.92973649999999</v>
      </c>
      <c r="F133" s="147">
        <v>639.61200340000073</v>
      </c>
      <c r="G133" s="147">
        <v>628.34797600000047</v>
      </c>
      <c r="H133" s="147">
        <v>701.34326870000041</v>
      </c>
      <c r="I133" s="147">
        <v>714.76143630000036</v>
      </c>
      <c r="J133" s="147">
        <v>682.4096659000005</v>
      </c>
      <c r="K133" s="147">
        <v>647.85432969999977</v>
      </c>
      <c r="L133" s="147">
        <v>752.61987000000022</v>
      </c>
      <c r="M133" s="142"/>
      <c r="N133" s="148">
        <f t="shared" si="78"/>
        <v>0.16171156924815788</v>
      </c>
      <c r="O133" s="148">
        <f t="shared" si="79"/>
        <v>7.3111988933814542E-2</v>
      </c>
      <c r="P133" s="142"/>
      <c r="Q133" s="148">
        <f t="shared" si="80"/>
        <v>6.0423896687869183E-2</v>
      </c>
      <c r="R133" s="142"/>
      <c r="S133" s="146"/>
    </row>
    <row r="134" spans="2:19" ht="3.95" customHeight="1" x14ac:dyDescent="0.25">
      <c r="B134" s="185"/>
      <c r="C134" s="221"/>
      <c r="D134" s="187"/>
      <c r="E134" s="276"/>
      <c r="F134" s="276"/>
      <c r="G134" s="276"/>
      <c r="H134" s="276"/>
      <c r="I134" s="276"/>
      <c r="J134" s="276"/>
      <c r="K134" s="276"/>
      <c r="L134" s="276"/>
      <c r="M134" s="266"/>
      <c r="N134" s="274"/>
      <c r="O134" s="274"/>
      <c r="P134" s="275"/>
      <c r="Q134" s="274"/>
      <c r="R134" s="228"/>
      <c r="S134" s="229"/>
    </row>
    <row r="135" spans="2:19" ht="15" x14ac:dyDescent="0.25">
      <c r="B135" s="186" t="s">
        <v>141</v>
      </c>
      <c r="C135" s="221"/>
      <c r="D135" s="189" t="s">
        <v>227</v>
      </c>
      <c r="E135" s="269">
        <v>173.55611780000007</v>
      </c>
      <c r="F135" s="269">
        <v>158.6173873000001</v>
      </c>
      <c r="G135" s="269">
        <v>151.00544539999993</v>
      </c>
      <c r="H135" s="269">
        <v>181.06713859999999</v>
      </c>
      <c r="I135" s="269">
        <v>187.36241350000014</v>
      </c>
      <c r="J135" s="269">
        <v>184.09970080000014</v>
      </c>
      <c r="K135" s="269">
        <v>161.37102900000011</v>
      </c>
      <c r="L135" s="269">
        <v>201.18395340000006</v>
      </c>
      <c r="M135" s="266"/>
      <c r="N135" s="267">
        <f t="shared" ref="N135:N137" si="81">L135/K135-1</f>
        <v>0.24671667923738605</v>
      </c>
      <c r="O135" s="267">
        <f t="shared" ref="O135:O137" si="82">L135/H135-1</f>
        <v>0.11110141219186453</v>
      </c>
      <c r="P135" s="266"/>
      <c r="Q135" s="267">
        <f t="shared" ref="Q135:Q137" si="83">SUM(I135:L135)/SUM(E135:H135)-1</f>
        <v>0.10503788994005903</v>
      </c>
      <c r="R135" s="224"/>
      <c r="S135" s="226"/>
    </row>
    <row r="136" spans="2:19" ht="15" x14ac:dyDescent="0.25">
      <c r="B136" s="185" t="s">
        <v>87</v>
      </c>
      <c r="C136" s="221"/>
      <c r="D136" s="187" t="s">
        <v>227</v>
      </c>
      <c r="E136" s="147">
        <v>17.5405415</v>
      </c>
      <c r="F136" s="147">
        <v>13.672971399999998</v>
      </c>
      <c r="G136" s="147">
        <v>12.332697799999998</v>
      </c>
      <c r="H136" s="147">
        <v>19.524772200000001</v>
      </c>
      <c r="I136" s="147">
        <v>21.528474600000006</v>
      </c>
      <c r="J136" s="147">
        <v>18.283012399999997</v>
      </c>
      <c r="K136" s="147">
        <v>14.648860299999999</v>
      </c>
      <c r="L136" s="147">
        <v>25.4219799</v>
      </c>
      <c r="M136" s="142"/>
      <c r="N136" s="148">
        <f t="shared" si="81"/>
        <v>0.73542373805012007</v>
      </c>
      <c r="O136" s="148">
        <f t="shared" si="82"/>
        <v>0.30203720891555386</v>
      </c>
      <c r="P136" s="142"/>
      <c r="Q136" s="148">
        <f t="shared" si="83"/>
        <v>0.26654641369161225</v>
      </c>
      <c r="R136" s="142"/>
      <c r="S136" s="146"/>
    </row>
    <row r="137" spans="2:19" ht="15" x14ac:dyDescent="0.25">
      <c r="B137" s="185" t="s">
        <v>135</v>
      </c>
      <c r="C137" s="221"/>
      <c r="D137" s="187" t="s">
        <v>227</v>
      </c>
      <c r="E137" s="147">
        <v>156.01557630000008</v>
      </c>
      <c r="F137" s="147">
        <v>144.94441590000011</v>
      </c>
      <c r="G137" s="147">
        <v>138.67274759999989</v>
      </c>
      <c r="H137" s="147">
        <v>161.54236640000002</v>
      </c>
      <c r="I137" s="147">
        <v>165.83393890000016</v>
      </c>
      <c r="J137" s="147">
        <v>165.81668840000012</v>
      </c>
      <c r="K137" s="147">
        <v>146.72216870000011</v>
      </c>
      <c r="L137" s="147">
        <v>175.76197350000007</v>
      </c>
      <c r="M137" s="142"/>
      <c r="N137" s="148">
        <f t="shared" si="81"/>
        <v>0.19792377019301743</v>
      </c>
      <c r="O137" s="148">
        <f t="shared" si="82"/>
        <v>8.8024011390240853E-2</v>
      </c>
      <c r="P137" s="142"/>
      <c r="Q137" s="148">
        <f t="shared" si="83"/>
        <v>8.8093573326340602E-2</v>
      </c>
      <c r="R137" s="142"/>
      <c r="S137" s="146"/>
    </row>
    <row r="138" spans="2:19" ht="3.95" customHeight="1" x14ac:dyDescent="0.25">
      <c r="B138" s="185"/>
      <c r="C138" s="221"/>
      <c r="D138" s="187"/>
      <c r="E138" s="277"/>
      <c r="F138" s="277"/>
      <c r="G138" s="277"/>
      <c r="H138" s="277"/>
      <c r="I138" s="277"/>
      <c r="J138" s="277"/>
      <c r="K138" s="277"/>
      <c r="L138" s="277"/>
      <c r="M138" s="266"/>
      <c r="N138" s="274"/>
      <c r="O138" s="274"/>
      <c r="P138" s="275"/>
      <c r="Q138" s="274"/>
      <c r="R138" s="228"/>
      <c r="S138" s="229"/>
    </row>
    <row r="139" spans="2:19" ht="15" x14ac:dyDescent="0.25">
      <c r="B139" s="184" t="s">
        <v>142</v>
      </c>
      <c r="C139" s="221"/>
      <c r="D139" s="189" t="s">
        <v>227</v>
      </c>
      <c r="E139" s="269">
        <v>49.315788399999995</v>
      </c>
      <c r="F139" s="269">
        <v>48.84512010000001</v>
      </c>
      <c r="G139" s="269">
        <v>47.987603499999992</v>
      </c>
      <c r="H139" s="269">
        <v>49.015803700000006</v>
      </c>
      <c r="I139" s="269">
        <v>59.740841199999998</v>
      </c>
      <c r="J139" s="269">
        <v>68.282356500000006</v>
      </c>
      <c r="K139" s="269">
        <v>55.9972627</v>
      </c>
      <c r="L139" s="269">
        <v>62.762287100000002</v>
      </c>
      <c r="M139" s="266"/>
      <c r="N139" s="267">
        <f t="shared" ref="N139:N141" si="84">L139/K139-1</f>
        <v>0.12080991237452032</v>
      </c>
      <c r="O139" s="267">
        <f t="shared" ref="O139:O141" si="85">L139/H139-1</f>
        <v>0.28045002554961673</v>
      </c>
      <c r="P139" s="266"/>
      <c r="Q139" s="267">
        <f t="shared" ref="Q139:Q141" si="86">SUM(I139:L139)/SUM(E139:H139)-1</f>
        <v>0.26448703808818275</v>
      </c>
      <c r="R139" s="224"/>
      <c r="S139" s="226"/>
    </row>
    <row r="140" spans="2:19" ht="15" x14ac:dyDescent="0.25">
      <c r="B140" s="185" t="s">
        <v>87</v>
      </c>
      <c r="C140" s="221"/>
      <c r="D140" s="187" t="s">
        <v>227</v>
      </c>
      <c r="E140" s="147">
        <v>8.4347348999999987</v>
      </c>
      <c r="F140" s="147">
        <v>8.3778351999999998</v>
      </c>
      <c r="G140" s="147">
        <v>8.407251399999998</v>
      </c>
      <c r="H140" s="147">
        <v>8.1528264999999998</v>
      </c>
      <c r="I140" s="147">
        <v>10.6399025</v>
      </c>
      <c r="J140" s="147">
        <v>11.490006600000001</v>
      </c>
      <c r="K140" s="147">
        <v>9.7572237999999984</v>
      </c>
      <c r="L140" s="147">
        <v>9.8456672000000012</v>
      </c>
      <c r="M140" s="142"/>
      <c r="N140" s="148">
        <f t="shared" si="84"/>
        <v>9.0644021099528516E-3</v>
      </c>
      <c r="O140" s="148">
        <f t="shared" si="85"/>
        <v>0.20763850426597474</v>
      </c>
      <c r="P140" s="142"/>
      <c r="Q140" s="148">
        <f t="shared" si="86"/>
        <v>0.25050910254409553</v>
      </c>
      <c r="R140" s="142"/>
      <c r="S140" s="146"/>
    </row>
    <row r="141" spans="2:19" ht="15" x14ac:dyDescent="0.25">
      <c r="B141" s="185" t="s">
        <v>135</v>
      </c>
      <c r="C141" s="221"/>
      <c r="D141" s="187" t="s">
        <v>227</v>
      </c>
      <c r="E141" s="147">
        <v>40.8810535</v>
      </c>
      <c r="F141" s="147">
        <v>40.467284900000003</v>
      </c>
      <c r="G141" s="147">
        <v>39.580352099999992</v>
      </c>
      <c r="H141" s="147">
        <v>40.862977200000003</v>
      </c>
      <c r="I141" s="147">
        <v>49.100938699999993</v>
      </c>
      <c r="J141" s="147">
        <v>56.792349899999998</v>
      </c>
      <c r="K141" s="147">
        <v>46.240038900000009</v>
      </c>
      <c r="L141" s="147">
        <v>52.916619900000001</v>
      </c>
      <c r="M141" s="142"/>
      <c r="N141" s="148">
        <f t="shared" si="84"/>
        <v>0.14438960603902062</v>
      </c>
      <c r="O141" s="148">
        <f t="shared" si="85"/>
        <v>0.29497710460509463</v>
      </c>
      <c r="P141" s="142"/>
      <c r="Q141" s="148">
        <f t="shared" si="86"/>
        <v>0.26737025654628321</v>
      </c>
      <c r="R141" s="142"/>
      <c r="S141" s="146"/>
    </row>
    <row r="142" spans="2:19" ht="3.95" customHeight="1" x14ac:dyDescent="0.25">
      <c r="B142" s="185"/>
      <c r="C142" s="221"/>
      <c r="D142" s="187"/>
      <c r="E142" s="277"/>
      <c r="F142" s="277"/>
      <c r="G142" s="277"/>
      <c r="H142" s="277"/>
      <c r="I142" s="277"/>
      <c r="J142" s="277"/>
      <c r="K142" s="277"/>
      <c r="L142" s="277"/>
      <c r="M142" s="266"/>
      <c r="N142" s="274"/>
      <c r="O142" s="274"/>
      <c r="P142" s="275"/>
      <c r="Q142" s="274"/>
      <c r="R142" s="228"/>
      <c r="S142" s="229"/>
    </row>
    <row r="143" spans="2:19" ht="15" x14ac:dyDescent="0.25">
      <c r="B143" s="184" t="s">
        <v>143</v>
      </c>
      <c r="C143" s="221"/>
      <c r="D143" s="189" t="s">
        <v>227</v>
      </c>
      <c r="E143" s="269">
        <v>7.5390908999999997</v>
      </c>
      <c r="F143" s="269">
        <v>8.6366253999999998</v>
      </c>
      <c r="G143" s="269">
        <v>8.3668505000000017</v>
      </c>
      <c r="H143" s="269">
        <v>11.587837600000002</v>
      </c>
      <c r="I143" s="269">
        <v>9.2093271999999988</v>
      </c>
      <c r="J143" s="269">
        <v>10.693077800000001</v>
      </c>
      <c r="K143" s="269">
        <v>8.5968368000000002</v>
      </c>
      <c r="L143" s="269">
        <v>13.296961199999998</v>
      </c>
      <c r="M143" s="266"/>
      <c r="N143" s="267">
        <f t="shared" ref="N143:N145" si="87">L143/K143-1</f>
        <v>0.54672718691135302</v>
      </c>
      <c r="O143" s="267">
        <f t="shared" ref="O143:O145" si="88">L143/H143-1</f>
        <v>0.14749288512638414</v>
      </c>
      <c r="P143" s="266"/>
      <c r="Q143" s="267">
        <f t="shared" ref="Q143:Q145" si="89">SUM(I143:L143)/SUM(E143:H143)-1</f>
        <v>0.1568152555746094</v>
      </c>
      <c r="R143" s="224"/>
      <c r="S143" s="226"/>
    </row>
    <row r="144" spans="2:19" ht="15" x14ac:dyDescent="0.25">
      <c r="B144" s="185" t="s">
        <v>87</v>
      </c>
      <c r="C144" s="221"/>
      <c r="D144" s="187" t="s">
        <v>227</v>
      </c>
      <c r="E144" s="147">
        <v>0.9545728</v>
      </c>
      <c r="F144" s="147">
        <v>1.2434255000000001</v>
      </c>
      <c r="G144" s="147">
        <v>1.2079291999999999</v>
      </c>
      <c r="H144" s="147">
        <v>1.5530165</v>
      </c>
      <c r="I144" s="147">
        <v>1.328355</v>
      </c>
      <c r="J144" s="147">
        <v>1.7016258</v>
      </c>
      <c r="K144" s="147">
        <v>1.3636968999999999</v>
      </c>
      <c r="L144" s="147">
        <v>1.8846206999999999</v>
      </c>
      <c r="M144" s="142"/>
      <c r="N144" s="148">
        <f t="shared" si="87"/>
        <v>0.38199382868729859</v>
      </c>
      <c r="O144" s="148">
        <f t="shared" si="88"/>
        <v>0.21352265091839007</v>
      </c>
      <c r="P144" s="142"/>
      <c r="Q144" s="148">
        <f t="shared" si="89"/>
        <v>0.26605551504513869</v>
      </c>
      <c r="R144" s="142"/>
      <c r="S144" s="146"/>
    </row>
    <row r="145" spans="2:19" ht="15" x14ac:dyDescent="0.25">
      <c r="B145" s="185" t="s">
        <v>135</v>
      </c>
      <c r="C145" s="221"/>
      <c r="D145" s="187" t="s">
        <v>227</v>
      </c>
      <c r="E145" s="147">
        <v>6.5845180999999995</v>
      </c>
      <c r="F145" s="147">
        <v>7.3931998999999999</v>
      </c>
      <c r="G145" s="147">
        <v>7.1589213000000012</v>
      </c>
      <c r="H145" s="147">
        <v>10.034821100000002</v>
      </c>
      <c r="I145" s="147">
        <v>7.8809722000000004</v>
      </c>
      <c r="J145" s="147">
        <v>8.9914520000000007</v>
      </c>
      <c r="K145" s="147">
        <v>7.2331399000000003</v>
      </c>
      <c r="L145" s="147">
        <v>11.412340500000001</v>
      </c>
      <c r="M145" s="142"/>
      <c r="N145" s="148">
        <f t="shared" si="87"/>
        <v>0.57778511929514886</v>
      </c>
      <c r="O145" s="148">
        <f t="shared" si="88"/>
        <v>0.13727393705105495</v>
      </c>
      <c r="P145" s="142"/>
      <c r="Q145" s="148">
        <f t="shared" si="89"/>
        <v>0.13943665597393706</v>
      </c>
      <c r="R145" s="142"/>
      <c r="S145" s="146"/>
    </row>
    <row r="146" spans="2:19" ht="3.95" customHeight="1" x14ac:dyDescent="0.25">
      <c r="B146" s="185"/>
      <c r="C146" s="221"/>
      <c r="D146" s="187"/>
      <c r="E146" s="277"/>
      <c r="F146" s="277"/>
      <c r="G146" s="277"/>
      <c r="H146" s="277"/>
      <c r="I146" s="277"/>
      <c r="J146" s="277"/>
      <c r="K146" s="277"/>
      <c r="L146" s="277"/>
      <c r="M146" s="266"/>
      <c r="N146" s="274"/>
      <c r="O146" s="274"/>
      <c r="P146" s="275"/>
      <c r="Q146" s="274"/>
      <c r="R146" s="228"/>
      <c r="S146" s="229"/>
    </row>
    <row r="147" spans="2:19" s="268" customFormat="1" ht="30" x14ac:dyDescent="0.25">
      <c r="B147" s="184" t="s">
        <v>144</v>
      </c>
      <c r="C147" s="221"/>
      <c r="D147" s="256" t="s">
        <v>227</v>
      </c>
      <c r="E147" s="269">
        <v>49.971447200000007</v>
      </c>
      <c r="F147" s="269">
        <v>47.717359800000004</v>
      </c>
      <c r="G147" s="269">
        <v>43.626910500000008</v>
      </c>
      <c r="H147" s="269">
        <v>50.293115799999988</v>
      </c>
      <c r="I147" s="269">
        <v>58.698078400000007</v>
      </c>
      <c r="J147" s="269">
        <v>59.789478700000004</v>
      </c>
      <c r="K147" s="269">
        <v>48.168991599999998</v>
      </c>
      <c r="L147" s="269">
        <v>58.23459969999999</v>
      </c>
      <c r="M147" s="266"/>
      <c r="N147" s="267">
        <f t="shared" ref="N147:N149" si="90">L147/K147-1</f>
        <v>0.20896447622540615</v>
      </c>
      <c r="O147" s="267">
        <f t="shared" ref="O147:O149" si="91">L147/H147-1</f>
        <v>0.15790399488432572</v>
      </c>
      <c r="P147" s="266"/>
      <c r="Q147" s="267">
        <f t="shared" ref="Q147:Q149" si="92">SUM(I147:L147)/SUM(E147:H147)-1</f>
        <v>0.17369927328919244</v>
      </c>
      <c r="R147" s="224"/>
      <c r="S147" s="226"/>
    </row>
    <row r="148" spans="2:19" ht="15" x14ac:dyDescent="0.25">
      <c r="B148" s="185" t="s">
        <v>87</v>
      </c>
      <c r="C148" s="221"/>
      <c r="D148" s="187" t="s">
        <v>227</v>
      </c>
      <c r="E148" s="147">
        <v>6.4310058999999997</v>
      </c>
      <c r="F148" s="147">
        <v>6.2175905999999994</v>
      </c>
      <c r="G148" s="147">
        <v>5.6058123000000002</v>
      </c>
      <c r="H148" s="147">
        <v>6.8878735999999998</v>
      </c>
      <c r="I148" s="147">
        <v>8.5762793000000013</v>
      </c>
      <c r="J148" s="147">
        <v>8.5928728000000003</v>
      </c>
      <c r="K148" s="147">
        <v>6.7157925999999994</v>
      </c>
      <c r="L148" s="147">
        <v>8.0759777999999987</v>
      </c>
      <c r="M148" s="142"/>
      <c r="N148" s="148">
        <f t="shared" si="90"/>
        <v>0.20253531950942016</v>
      </c>
      <c r="O148" s="148">
        <f t="shared" si="91"/>
        <v>0.17249216071560869</v>
      </c>
      <c r="P148" s="142"/>
      <c r="Q148" s="148">
        <f t="shared" si="92"/>
        <v>0.27120211250192638</v>
      </c>
      <c r="R148" s="142"/>
      <c r="S148" s="146"/>
    </row>
    <row r="149" spans="2:19" ht="15" x14ac:dyDescent="0.25">
      <c r="B149" s="185" t="s">
        <v>135</v>
      </c>
      <c r="C149" s="221"/>
      <c r="D149" s="187" t="s">
        <v>227</v>
      </c>
      <c r="E149" s="147">
        <v>43.540441300000012</v>
      </c>
      <c r="F149" s="147">
        <v>41.499769200000003</v>
      </c>
      <c r="G149" s="147">
        <v>38.021098200000012</v>
      </c>
      <c r="H149" s="147">
        <v>43.405242199999989</v>
      </c>
      <c r="I149" s="147">
        <v>50.121799100000004</v>
      </c>
      <c r="J149" s="147">
        <v>51.196605900000009</v>
      </c>
      <c r="K149" s="147">
        <v>41.453198999999998</v>
      </c>
      <c r="L149" s="147">
        <v>50.158621899999993</v>
      </c>
      <c r="M149" s="142"/>
      <c r="N149" s="148">
        <f t="shared" si="90"/>
        <v>0.21000605767482483</v>
      </c>
      <c r="O149" s="148">
        <f t="shared" si="91"/>
        <v>0.15558903389784584</v>
      </c>
      <c r="P149" s="142"/>
      <c r="Q149" s="148">
        <f t="shared" si="92"/>
        <v>0.15897292793611895</v>
      </c>
      <c r="R149" s="142"/>
      <c r="S149" s="146"/>
    </row>
    <row r="150" spans="2:19" ht="3.95" customHeight="1" x14ac:dyDescent="0.25">
      <c r="B150" s="185"/>
      <c r="C150" s="221"/>
      <c r="D150" s="187"/>
      <c r="E150" s="277"/>
      <c r="F150" s="277"/>
      <c r="G150" s="277"/>
      <c r="H150" s="277"/>
      <c r="I150" s="277"/>
      <c r="J150" s="277"/>
      <c r="K150" s="277"/>
      <c r="L150" s="277"/>
      <c r="M150" s="266"/>
      <c r="N150" s="274"/>
      <c r="O150" s="274"/>
      <c r="P150" s="275"/>
      <c r="Q150" s="274"/>
      <c r="R150" s="228"/>
      <c r="S150" s="229"/>
    </row>
    <row r="151" spans="2:19" ht="15" x14ac:dyDescent="0.25">
      <c r="B151" s="184" t="s">
        <v>145</v>
      </c>
      <c r="C151" s="221"/>
      <c r="D151" s="189" t="s">
        <v>227</v>
      </c>
      <c r="E151" s="269">
        <v>23.445654899999997</v>
      </c>
      <c r="F151" s="269">
        <v>21.475490299999997</v>
      </c>
      <c r="G151" s="269">
        <v>20.723407000000002</v>
      </c>
      <c r="H151" s="269">
        <v>22.821174099999993</v>
      </c>
      <c r="I151" s="269">
        <v>32.394664399999996</v>
      </c>
      <c r="J151" s="269">
        <v>24.123723400000003</v>
      </c>
      <c r="K151" s="269">
        <v>21.316192200000003</v>
      </c>
      <c r="L151" s="269">
        <v>26.113815300000002</v>
      </c>
      <c r="M151" s="266"/>
      <c r="N151" s="267">
        <f t="shared" ref="N151:N153" si="93">L151/K151-1</f>
        <v>0.2250694239846458</v>
      </c>
      <c r="O151" s="267">
        <f t="shared" ref="O151:O153" si="94">L151/H151-1</f>
        <v>0.14428009643903517</v>
      </c>
      <c r="P151" s="266"/>
      <c r="Q151" s="267">
        <f t="shared" ref="Q151:Q153" si="95">SUM(I151:L151)/SUM(E151:H151)-1</f>
        <v>0.17501319039077412</v>
      </c>
      <c r="R151" s="224"/>
      <c r="S151" s="226"/>
    </row>
    <row r="152" spans="2:19" ht="15" x14ac:dyDescent="0.25">
      <c r="B152" s="185" t="s">
        <v>87</v>
      </c>
      <c r="C152" s="221"/>
      <c r="D152" s="187" t="s">
        <v>227</v>
      </c>
      <c r="E152" s="147">
        <v>3.3146268999999999</v>
      </c>
      <c r="F152" s="147">
        <v>2.7975734000000005</v>
      </c>
      <c r="G152" s="147">
        <v>2.8287450999999999</v>
      </c>
      <c r="H152" s="147">
        <v>3.0711840999999995</v>
      </c>
      <c r="I152" s="147">
        <v>4.7817984999999998</v>
      </c>
      <c r="J152" s="147">
        <v>3.8400375000000002</v>
      </c>
      <c r="K152" s="147">
        <v>2.9436949000000006</v>
      </c>
      <c r="L152" s="147">
        <v>3.8189062999999996</v>
      </c>
      <c r="M152" s="142"/>
      <c r="N152" s="148">
        <f t="shared" si="93"/>
        <v>0.2973172933105257</v>
      </c>
      <c r="O152" s="148">
        <f t="shared" si="94"/>
        <v>0.24346381579665</v>
      </c>
      <c r="P152" s="142"/>
      <c r="Q152" s="148">
        <f t="shared" si="95"/>
        <v>0.28074187012386109</v>
      </c>
      <c r="R152" s="142"/>
      <c r="S152" s="146"/>
    </row>
    <row r="153" spans="2:19" ht="15" x14ac:dyDescent="0.25">
      <c r="B153" s="185" t="s">
        <v>135</v>
      </c>
      <c r="C153" s="221"/>
      <c r="D153" s="187" t="s">
        <v>227</v>
      </c>
      <c r="E153" s="147">
        <v>20.131028000000001</v>
      </c>
      <c r="F153" s="147">
        <v>18.6779169</v>
      </c>
      <c r="G153" s="147">
        <v>17.894661899999999</v>
      </c>
      <c r="H153" s="147">
        <v>19.749989999999997</v>
      </c>
      <c r="I153" s="147">
        <v>27.612865899999999</v>
      </c>
      <c r="J153" s="147">
        <v>20.283685900000002</v>
      </c>
      <c r="K153" s="147">
        <v>18.372497299999999</v>
      </c>
      <c r="L153" s="147">
        <v>22.294909000000001</v>
      </c>
      <c r="M153" s="142"/>
      <c r="N153" s="148">
        <f t="shared" si="93"/>
        <v>0.21349366043994467</v>
      </c>
      <c r="O153" s="148">
        <f t="shared" si="94"/>
        <v>0.12885672347175903</v>
      </c>
      <c r="P153" s="142"/>
      <c r="Q153" s="148">
        <f t="shared" si="95"/>
        <v>0.15840145927575233</v>
      </c>
      <c r="R153" s="142"/>
      <c r="S153" s="146"/>
    </row>
    <row r="154" spans="2:19" ht="3.95" customHeight="1" x14ac:dyDescent="0.25">
      <c r="B154" s="185"/>
      <c r="C154" s="221"/>
      <c r="D154" s="187"/>
      <c r="E154" s="277"/>
      <c r="F154" s="277"/>
      <c r="G154" s="277"/>
      <c r="H154" s="277"/>
      <c r="I154" s="277"/>
      <c r="J154" s="277"/>
      <c r="K154" s="277"/>
      <c r="L154" s="277"/>
      <c r="M154" s="266"/>
      <c r="N154" s="274"/>
      <c r="O154" s="274"/>
      <c r="P154" s="275"/>
      <c r="Q154" s="274"/>
      <c r="R154" s="228"/>
      <c r="S154" s="229"/>
    </row>
    <row r="155" spans="2:19" ht="15" x14ac:dyDescent="0.25">
      <c r="B155" s="184" t="s">
        <v>146</v>
      </c>
      <c r="C155" s="221"/>
      <c r="D155" s="189" t="s">
        <v>227</v>
      </c>
      <c r="E155" s="269">
        <v>250.54375859999999</v>
      </c>
      <c r="F155" s="269">
        <v>272.11800309999984</v>
      </c>
      <c r="G155" s="269">
        <v>210.74337510000012</v>
      </c>
      <c r="H155" s="269">
        <v>338.63533190000021</v>
      </c>
      <c r="I155" s="269">
        <v>254.58668470000003</v>
      </c>
      <c r="J155" s="269">
        <v>257.30206059999995</v>
      </c>
      <c r="K155" s="269">
        <v>202.2552173</v>
      </c>
      <c r="L155" s="269">
        <v>330.02080850000016</v>
      </c>
      <c r="M155" s="266"/>
      <c r="N155" s="267">
        <f t="shared" ref="N155:N157" si="96">L155/K155-1</f>
        <v>0.63170479805467128</v>
      </c>
      <c r="O155" s="267">
        <f t="shared" ref="O155:O157" si="97">L155/H155-1</f>
        <v>-2.5438938552767243E-2</v>
      </c>
      <c r="P155" s="266"/>
      <c r="Q155" s="267">
        <f t="shared" ref="Q155:Q157" si="98">SUM(I155:L155)/SUM(E155:H155)-1</f>
        <v>-2.6002467643598592E-2</v>
      </c>
      <c r="R155" s="224"/>
      <c r="S155" s="226"/>
    </row>
    <row r="156" spans="2:19" ht="15" x14ac:dyDescent="0.25">
      <c r="B156" s="185" t="s">
        <v>87</v>
      </c>
      <c r="C156" s="221"/>
      <c r="D156" s="187" t="s">
        <v>227</v>
      </c>
      <c r="E156" s="147">
        <v>7.6039299999999992</v>
      </c>
      <c r="F156" s="147">
        <v>8.2603421999999984</v>
      </c>
      <c r="G156" s="147">
        <v>7.2250704000000008</v>
      </c>
      <c r="H156" s="147">
        <v>7.5900569999999989</v>
      </c>
      <c r="I156" s="147">
        <v>8.9985903999999977</v>
      </c>
      <c r="J156" s="147">
        <v>9.4419731999999996</v>
      </c>
      <c r="K156" s="147">
        <v>8.0839648000000004</v>
      </c>
      <c r="L156" s="147">
        <v>8.0308326999999995</v>
      </c>
      <c r="M156" s="142"/>
      <c r="N156" s="148">
        <f t="shared" si="96"/>
        <v>-6.5725298556471579E-3</v>
      </c>
      <c r="O156" s="148">
        <f t="shared" si="97"/>
        <v>5.8072778636576894E-2</v>
      </c>
      <c r="P156" s="142"/>
      <c r="Q156" s="148">
        <f t="shared" si="98"/>
        <v>0.12633759299513803</v>
      </c>
      <c r="R156" s="142"/>
      <c r="S156" s="146"/>
    </row>
    <row r="157" spans="2:19" ht="15" x14ac:dyDescent="0.25">
      <c r="B157" s="185" t="s">
        <v>135</v>
      </c>
      <c r="C157" s="221"/>
      <c r="D157" s="187" t="s">
        <v>227</v>
      </c>
      <c r="E157" s="147">
        <v>242.9398286</v>
      </c>
      <c r="F157" s="147">
        <v>263.85766089999987</v>
      </c>
      <c r="G157" s="147">
        <v>203.5183047000001</v>
      </c>
      <c r="H157" s="147">
        <v>331.04527490000021</v>
      </c>
      <c r="I157" s="147">
        <v>245.58809430000005</v>
      </c>
      <c r="J157" s="147">
        <v>247.86008739999997</v>
      </c>
      <c r="K157" s="147">
        <v>194.17125250000001</v>
      </c>
      <c r="L157" s="147">
        <v>321.9899758000002</v>
      </c>
      <c r="M157" s="142"/>
      <c r="N157" s="148">
        <f t="shared" si="96"/>
        <v>0.65827830667158205</v>
      </c>
      <c r="O157" s="148">
        <f t="shared" si="97"/>
        <v>-2.7353657600868608E-2</v>
      </c>
      <c r="P157" s="142"/>
      <c r="Q157" s="148">
        <f t="shared" si="98"/>
        <v>-3.0490537856808442E-2</v>
      </c>
      <c r="R157" s="142"/>
      <c r="S157" s="146"/>
    </row>
    <row r="158" spans="2:19" ht="3.95" customHeight="1" x14ac:dyDescent="0.25">
      <c r="B158" s="185"/>
      <c r="C158" s="221"/>
      <c r="D158" s="187"/>
      <c r="E158" s="277"/>
      <c r="F158" s="277"/>
      <c r="G158" s="277"/>
      <c r="H158" s="276"/>
      <c r="I158" s="276"/>
      <c r="J158" s="276"/>
      <c r="K158" s="276"/>
      <c r="L158" s="276"/>
      <c r="M158" s="266"/>
      <c r="N158" s="274"/>
      <c r="O158" s="274"/>
      <c r="P158" s="275"/>
      <c r="Q158" s="274"/>
      <c r="R158" s="228"/>
      <c r="S158" s="229"/>
    </row>
    <row r="159" spans="2:19" s="268" customFormat="1" ht="30" x14ac:dyDescent="0.25">
      <c r="B159" s="184" t="s">
        <v>147</v>
      </c>
      <c r="C159" s="221"/>
      <c r="D159" s="256" t="s">
        <v>227</v>
      </c>
      <c r="E159" s="269">
        <v>20.136392700000002</v>
      </c>
      <c r="F159" s="269">
        <v>19.435744200000002</v>
      </c>
      <c r="G159" s="269">
        <v>18.678409100000003</v>
      </c>
      <c r="H159" s="269">
        <v>18.5177063</v>
      </c>
      <c r="I159" s="269">
        <v>21.2432993</v>
      </c>
      <c r="J159" s="269">
        <v>21.641532600000001</v>
      </c>
      <c r="K159" s="269">
        <v>20.428879200000001</v>
      </c>
      <c r="L159" s="269">
        <v>21.554789600000003</v>
      </c>
      <c r="M159" s="266"/>
      <c r="N159" s="267">
        <f t="shared" ref="N159:N161" si="99">L159/K159-1</f>
        <v>5.5113664777067362E-2</v>
      </c>
      <c r="O159" s="267">
        <f t="shared" ref="O159:O161" si="100">L159/H159-1</f>
        <v>0.16400969163227308</v>
      </c>
      <c r="P159" s="266"/>
      <c r="Q159" s="267">
        <f t="shared" ref="Q159:Q161" si="101">SUM(I159:L159)/SUM(E159:H159)-1</f>
        <v>0.10551560257416481</v>
      </c>
      <c r="R159" s="224"/>
      <c r="S159" s="226"/>
    </row>
    <row r="160" spans="2:19" ht="15" x14ac:dyDescent="0.25">
      <c r="B160" s="185" t="s">
        <v>87</v>
      </c>
      <c r="C160" s="221"/>
      <c r="D160" s="187" t="s">
        <v>227</v>
      </c>
      <c r="E160" s="147">
        <v>8.0701261000000013</v>
      </c>
      <c r="F160" s="147">
        <v>8.5060427000000018</v>
      </c>
      <c r="G160" s="147">
        <v>8.6671519000000004</v>
      </c>
      <c r="H160" s="147">
        <v>8.5585494999999998</v>
      </c>
      <c r="I160" s="147">
        <v>10.212855300000001</v>
      </c>
      <c r="J160" s="147">
        <v>10.777679900000001</v>
      </c>
      <c r="K160" s="147">
        <v>10.2675249</v>
      </c>
      <c r="L160" s="147">
        <v>11.002046400000001</v>
      </c>
      <c r="M160" s="142"/>
      <c r="N160" s="148">
        <f t="shared" si="99"/>
        <v>7.153832176243391E-2</v>
      </c>
      <c r="O160" s="148">
        <f t="shared" si="100"/>
        <v>0.28550362418304664</v>
      </c>
      <c r="P160" s="142"/>
      <c r="Q160" s="148">
        <f t="shared" si="101"/>
        <v>0.25022983195764126</v>
      </c>
      <c r="R160" s="142"/>
      <c r="S160" s="146"/>
    </row>
    <row r="161" spans="2:19" ht="15" x14ac:dyDescent="0.25">
      <c r="B161" s="185" t="s">
        <v>135</v>
      </c>
      <c r="C161" s="221"/>
      <c r="D161" s="187" t="s">
        <v>227</v>
      </c>
      <c r="E161" s="147">
        <v>12.066266600000002</v>
      </c>
      <c r="F161" s="147">
        <v>10.929701500000002</v>
      </c>
      <c r="G161" s="147">
        <v>10.011257199999999</v>
      </c>
      <c r="H161" s="147">
        <v>9.9591568000000006</v>
      </c>
      <c r="I161" s="147">
        <v>11.030443999999999</v>
      </c>
      <c r="J161" s="147">
        <v>10.863852700000001</v>
      </c>
      <c r="K161" s="147">
        <v>10.161354299999999</v>
      </c>
      <c r="L161" s="147">
        <v>10.552743200000002</v>
      </c>
      <c r="M161" s="142"/>
      <c r="N161" s="148">
        <f t="shared" si="99"/>
        <v>3.8517395264920706E-2</v>
      </c>
      <c r="O161" s="148">
        <f t="shared" si="100"/>
        <v>5.9602073942645495E-2</v>
      </c>
      <c r="P161" s="142"/>
      <c r="Q161" s="148">
        <f t="shared" si="101"/>
        <v>-8.3318139089957333E-3</v>
      </c>
      <c r="R161" s="142"/>
      <c r="S161" s="146"/>
    </row>
    <row r="162" spans="2:19" ht="3.95" customHeight="1" x14ac:dyDescent="0.25">
      <c r="B162" s="185"/>
      <c r="C162" s="221"/>
      <c r="D162" s="187"/>
      <c r="E162" s="276"/>
      <c r="F162" s="276"/>
      <c r="G162" s="276"/>
      <c r="H162" s="276"/>
      <c r="I162" s="276"/>
      <c r="J162" s="276"/>
      <c r="K162" s="276"/>
      <c r="L162" s="276"/>
      <c r="M162" s="266"/>
      <c r="N162" s="274"/>
      <c r="O162" s="274"/>
      <c r="P162" s="275"/>
      <c r="Q162" s="274"/>
      <c r="R162" s="228"/>
      <c r="S162" s="229"/>
    </row>
    <row r="163" spans="2:19" ht="15" x14ac:dyDescent="0.25">
      <c r="B163" s="184" t="s">
        <v>148</v>
      </c>
      <c r="C163" s="221"/>
      <c r="D163" s="189" t="s">
        <v>227</v>
      </c>
      <c r="E163" s="269">
        <v>334.54450110000016</v>
      </c>
      <c r="F163" s="269">
        <v>366.85971440000026</v>
      </c>
      <c r="G163" s="269">
        <v>371.28385030000004</v>
      </c>
      <c r="H163" s="269">
        <v>336.5588962999999</v>
      </c>
      <c r="I163" s="269">
        <v>359.49348609999993</v>
      </c>
      <c r="J163" s="269">
        <v>398.12362059999998</v>
      </c>
      <c r="K163" s="269">
        <v>397.68741969999979</v>
      </c>
      <c r="L163" s="269">
        <v>360.52984010000006</v>
      </c>
      <c r="M163" s="266"/>
      <c r="N163" s="267">
        <f t="shared" ref="N163:N165" si="102">L163/K163-1</f>
        <v>-9.3434133843182665E-2</v>
      </c>
      <c r="O163" s="267">
        <f t="shared" ref="O163:O165" si="103">L163/H163-1</f>
        <v>7.1223622562135658E-2</v>
      </c>
      <c r="P163" s="266"/>
      <c r="Q163" s="267">
        <f t="shared" ref="Q163:Q165" si="104">SUM(I163:L163)/SUM(E163:H163)-1</f>
        <v>7.56342977962976E-2</v>
      </c>
      <c r="R163" s="224"/>
      <c r="S163" s="226"/>
    </row>
    <row r="164" spans="2:19" ht="15" x14ac:dyDescent="0.25">
      <c r="B164" s="185" t="s">
        <v>87</v>
      </c>
      <c r="C164" s="221"/>
      <c r="D164" s="187" t="s">
        <v>227</v>
      </c>
      <c r="E164" s="147">
        <v>23.039212700000004</v>
      </c>
      <c r="F164" s="147">
        <v>24.927118499999999</v>
      </c>
      <c r="G164" s="147">
        <v>24.3068387</v>
      </c>
      <c r="H164" s="147">
        <v>21.7610679</v>
      </c>
      <c r="I164" s="147">
        <v>26.036615000000001</v>
      </c>
      <c r="J164" s="147">
        <v>27.241978499999998</v>
      </c>
      <c r="K164" s="147">
        <v>27.741441700000003</v>
      </c>
      <c r="L164" s="147">
        <v>24.8256728</v>
      </c>
      <c r="M164" s="142"/>
      <c r="N164" s="148">
        <f t="shared" si="102"/>
        <v>-0.1051051683445855</v>
      </c>
      <c r="O164" s="148">
        <f t="shared" si="103"/>
        <v>0.1408297108433727</v>
      </c>
      <c r="P164" s="142"/>
      <c r="Q164" s="148">
        <f t="shared" si="104"/>
        <v>0.12560818778710825</v>
      </c>
      <c r="R164" s="142"/>
      <c r="S164" s="146"/>
    </row>
    <row r="165" spans="2:19" ht="15" x14ac:dyDescent="0.25">
      <c r="B165" s="185" t="s">
        <v>135</v>
      </c>
      <c r="C165" s="221"/>
      <c r="D165" s="187" t="s">
        <v>227</v>
      </c>
      <c r="E165" s="147">
        <v>311.50528840000015</v>
      </c>
      <c r="F165" s="147">
        <v>341.93259590000025</v>
      </c>
      <c r="G165" s="147">
        <v>346.97701160000003</v>
      </c>
      <c r="H165" s="147">
        <v>314.7978283999999</v>
      </c>
      <c r="I165" s="147">
        <v>333.45687109999989</v>
      </c>
      <c r="J165" s="147">
        <v>370.88164209999997</v>
      </c>
      <c r="K165" s="147">
        <v>369.9459779999998</v>
      </c>
      <c r="L165" s="147">
        <v>335.70416730000005</v>
      </c>
      <c r="M165" s="142"/>
      <c r="N165" s="148">
        <f t="shared" si="102"/>
        <v>-9.255894843111323E-2</v>
      </c>
      <c r="O165" s="148">
        <f t="shared" si="103"/>
        <v>6.64119540031749E-2</v>
      </c>
      <c r="P165" s="142"/>
      <c r="Q165" s="148">
        <f t="shared" si="104"/>
        <v>7.2061296586407586E-2</v>
      </c>
      <c r="R165" s="142"/>
      <c r="S165" s="146"/>
    </row>
    <row r="166" spans="2:19" ht="3.95" customHeight="1" x14ac:dyDescent="0.25">
      <c r="B166" s="185"/>
      <c r="C166" s="221"/>
      <c r="D166" s="187"/>
      <c r="E166" s="276"/>
      <c r="F166" s="276"/>
      <c r="G166" s="276"/>
      <c r="H166" s="276"/>
      <c r="I166" s="276"/>
      <c r="J166" s="276"/>
      <c r="K166" s="276"/>
      <c r="L166" s="276"/>
      <c r="M166" s="266"/>
      <c r="N166" s="274"/>
      <c r="O166" s="274"/>
      <c r="P166" s="275"/>
      <c r="Q166" s="274"/>
      <c r="R166" s="228"/>
      <c r="S166" s="229"/>
    </row>
    <row r="167" spans="2:19" ht="15" x14ac:dyDescent="0.25">
      <c r="B167" s="184" t="s">
        <v>149</v>
      </c>
      <c r="C167" s="221"/>
      <c r="D167" s="189" t="s">
        <v>227</v>
      </c>
      <c r="E167" s="269">
        <v>504.85871260000027</v>
      </c>
      <c r="F167" s="269">
        <v>547.78680720000034</v>
      </c>
      <c r="G167" s="269">
        <v>540.37028789999977</v>
      </c>
      <c r="H167" s="269">
        <v>612.42679929999974</v>
      </c>
      <c r="I167" s="269">
        <v>525.48115529999995</v>
      </c>
      <c r="J167" s="269">
        <v>710.07460679999997</v>
      </c>
      <c r="K167" s="269">
        <v>619.94163140000012</v>
      </c>
      <c r="L167" s="269">
        <v>703.53333280000004</v>
      </c>
      <c r="M167" s="266"/>
      <c r="N167" s="267">
        <f t="shared" ref="N167:N169" si="105">L167/K167-1</f>
        <v>0.13483801888127211</v>
      </c>
      <c r="O167" s="267">
        <f t="shared" ref="O167:O169" si="106">L167/H167-1</f>
        <v>0.14876313969952748</v>
      </c>
      <c r="P167" s="266"/>
      <c r="Q167" s="267">
        <f t="shared" ref="Q167:Q169" si="107">SUM(I167:L167)/SUM(E167:H167)-1</f>
        <v>0.1603252418257104</v>
      </c>
      <c r="R167" s="224"/>
      <c r="S167" s="226"/>
    </row>
    <row r="168" spans="2:19" ht="15" x14ac:dyDescent="0.25">
      <c r="B168" s="185" t="s">
        <v>87</v>
      </c>
      <c r="C168" s="221"/>
      <c r="D168" s="187" t="s">
        <v>227</v>
      </c>
      <c r="E168" s="147">
        <v>11.052267800000001</v>
      </c>
      <c r="F168" s="147">
        <v>13.615513699999999</v>
      </c>
      <c r="G168" s="147">
        <v>13.105805</v>
      </c>
      <c r="H168" s="147">
        <v>13.887782899999999</v>
      </c>
      <c r="I168" s="147">
        <v>13.789523599999999</v>
      </c>
      <c r="J168" s="147">
        <v>19.419975500000003</v>
      </c>
      <c r="K168" s="147">
        <v>16.816340499999999</v>
      </c>
      <c r="L168" s="147">
        <v>17.3824316</v>
      </c>
      <c r="M168" s="142"/>
      <c r="N168" s="148">
        <f t="shared" si="105"/>
        <v>3.3663156380545622E-2</v>
      </c>
      <c r="O168" s="148">
        <f t="shared" si="106"/>
        <v>0.25163474437665645</v>
      </c>
      <c r="P168" s="142"/>
      <c r="Q168" s="148">
        <f t="shared" si="107"/>
        <v>0.30480999599673808</v>
      </c>
      <c r="R168" s="142"/>
      <c r="S168" s="146"/>
    </row>
    <row r="169" spans="2:19" ht="15" x14ac:dyDescent="0.25">
      <c r="B169" s="185" t="s">
        <v>135</v>
      </c>
      <c r="C169" s="221"/>
      <c r="D169" s="187" t="s">
        <v>227</v>
      </c>
      <c r="E169" s="147">
        <v>493.80644480000024</v>
      </c>
      <c r="F169" s="147">
        <v>534.17129350000027</v>
      </c>
      <c r="G169" s="147">
        <v>527.26448289999973</v>
      </c>
      <c r="H169" s="147">
        <v>598.5390163999997</v>
      </c>
      <c r="I169" s="147">
        <v>511.6916316999999</v>
      </c>
      <c r="J169" s="147">
        <v>690.65463130000001</v>
      </c>
      <c r="K169" s="147">
        <v>603.1252909000001</v>
      </c>
      <c r="L169" s="147">
        <v>686.15090120000002</v>
      </c>
      <c r="M169" s="142"/>
      <c r="N169" s="148">
        <f t="shared" si="105"/>
        <v>0.13765897658860715</v>
      </c>
      <c r="O169" s="148">
        <f t="shared" si="106"/>
        <v>0.14637623011939094</v>
      </c>
      <c r="P169" s="142"/>
      <c r="Q169" s="148">
        <f t="shared" si="107"/>
        <v>0.15685957868054579</v>
      </c>
      <c r="R169" s="142"/>
      <c r="S169" s="146"/>
    </row>
    <row r="170" spans="2:19" ht="3.95" customHeight="1" x14ac:dyDescent="0.25">
      <c r="B170" s="185"/>
      <c r="C170" s="221"/>
      <c r="D170" s="187"/>
      <c r="E170" s="276"/>
      <c r="F170" s="276"/>
      <c r="G170" s="276"/>
      <c r="H170" s="276"/>
      <c r="I170" s="276"/>
      <c r="J170" s="276"/>
      <c r="K170" s="276"/>
      <c r="L170" s="276"/>
      <c r="M170" s="266"/>
      <c r="N170" s="274"/>
      <c r="O170" s="274"/>
      <c r="P170" s="275"/>
      <c r="Q170" s="274"/>
      <c r="R170" s="228"/>
      <c r="S170" s="229"/>
    </row>
    <row r="171" spans="2:19" ht="15" x14ac:dyDescent="0.25">
      <c r="B171" s="184" t="s">
        <v>150</v>
      </c>
      <c r="C171" s="221"/>
      <c r="D171" s="189" t="s">
        <v>227</v>
      </c>
      <c r="E171" s="269">
        <v>691.16824782999674</v>
      </c>
      <c r="F171" s="269">
        <v>717.26681855998527</v>
      </c>
      <c r="G171" s="269">
        <v>651.46962119999932</v>
      </c>
      <c r="H171" s="269">
        <v>675.4111065099911</v>
      </c>
      <c r="I171" s="269">
        <v>786.18673812000281</v>
      </c>
      <c r="J171" s="269">
        <v>884.5012559100013</v>
      </c>
      <c r="K171" s="269">
        <v>726.58580080000081</v>
      </c>
      <c r="L171" s="269">
        <v>788.34611800000323</v>
      </c>
      <c r="M171" s="266"/>
      <c r="N171" s="267">
        <f t="shared" ref="N171:N173" si="108">L171/K171-1</f>
        <v>8.5000721362847642E-2</v>
      </c>
      <c r="O171" s="267">
        <f t="shared" ref="O171:O173" si="109">L171/H171-1</f>
        <v>0.16720928987024508</v>
      </c>
      <c r="P171" s="266"/>
      <c r="Q171" s="267">
        <f t="shared" ref="Q171:Q173" si="110">SUM(I171:L171)/SUM(E171:H171)-1</f>
        <v>0.16462600760809187</v>
      </c>
      <c r="R171" s="224"/>
      <c r="S171" s="226"/>
    </row>
    <row r="172" spans="2:19" ht="15" x14ac:dyDescent="0.25">
      <c r="B172" s="184" t="s">
        <v>151</v>
      </c>
      <c r="C172" s="221"/>
      <c r="D172" s="189" t="s">
        <v>227</v>
      </c>
      <c r="E172" s="269">
        <v>5880.1283680200031</v>
      </c>
      <c r="F172" s="269">
        <v>6145.2332612200262</v>
      </c>
      <c r="G172" s="269">
        <v>5836.0446246700112</v>
      </c>
      <c r="H172" s="269">
        <v>6221.0103474199877</v>
      </c>
      <c r="I172" s="269">
        <v>6293.1829709299982</v>
      </c>
      <c r="J172" s="269">
        <v>7230.8759609100052</v>
      </c>
      <c r="K172" s="269">
        <v>6246.2763212500022</v>
      </c>
      <c r="L172" s="269">
        <v>6896.5819061699785</v>
      </c>
      <c r="M172" s="266"/>
      <c r="N172" s="267">
        <f t="shared" si="108"/>
        <v>0.10411092168747316</v>
      </c>
      <c r="O172" s="267">
        <f t="shared" si="109"/>
        <v>0.10859515111241813</v>
      </c>
      <c r="P172" s="266"/>
      <c r="Q172" s="267">
        <f t="shared" si="110"/>
        <v>0.10731898715626476</v>
      </c>
      <c r="R172" s="224"/>
      <c r="S172" s="226"/>
    </row>
    <row r="173" spans="2:19" s="268" customFormat="1" ht="30" x14ac:dyDescent="0.25">
      <c r="B173" s="184" t="s">
        <v>152</v>
      </c>
      <c r="C173" s="221"/>
      <c r="D173" s="256" t="s">
        <v>227</v>
      </c>
      <c r="E173" s="269">
        <v>6571.2966158499958</v>
      </c>
      <c r="F173" s="269">
        <v>6862.5000797800012</v>
      </c>
      <c r="G173" s="269">
        <v>6487.5142458700047</v>
      </c>
      <c r="H173" s="269">
        <v>6896.4214539299746</v>
      </c>
      <c r="I173" s="269">
        <v>7079.3697090500009</v>
      </c>
      <c r="J173" s="269">
        <v>8115.3772168200039</v>
      </c>
      <c r="K173" s="269">
        <v>6972.8621220500081</v>
      </c>
      <c r="L173" s="269">
        <v>7684.9280241699789</v>
      </c>
      <c r="M173" s="266"/>
      <c r="N173" s="267">
        <f t="shared" si="108"/>
        <v>0.10211960162932709</v>
      </c>
      <c r="O173" s="267">
        <f t="shared" si="109"/>
        <v>0.11433561239078105</v>
      </c>
      <c r="P173" s="266"/>
      <c r="Q173" s="267">
        <f t="shared" si="110"/>
        <v>0.11316410470175242</v>
      </c>
      <c r="R173" s="224"/>
      <c r="S173" s="226"/>
    </row>
    <row r="174" spans="2:19" ht="3.95" customHeight="1" x14ac:dyDescent="0.25">
      <c r="B174" s="185"/>
      <c r="C174" s="221"/>
      <c r="D174" s="187"/>
      <c r="E174" s="230"/>
      <c r="F174" s="230"/>
      <c r="G174" s="230"/>
      <c r="H174" s="230"/>
      <c r="I174" s="230"/>
      <c r="J174" s="230"/>
      <c r="K174" s="230"/>
      <c r="L174" s="230"/>
      <c r="M174" s="224"/>
      <c r="N174" s="227"/>
      <c r="O174" s="227"/>
      <c r="P174" s="228"/>
      <c r="Q174" s="227"/>
      <c r="R174" s="228"/>
      <c r="S174" s="229"/>
    </row>
    <row r="175" spans="2:19" ht="15" customHeight="1" x14ac:dyDescent="0.2">
      <c r="B175" s="373" t="s">
        <v>153</v>
      </c>
      <c r="C175" s="373"/>
      <c r="D175" s="373"/>
      <c r="E175" s="373"/>
      <c r="F175" s="373"/>
      <c r="G175" s="373"/>
      <c r="H175" s="373"/>
      <c r="I175" s="373"/>
      <c r="J175" s="373"/>
      <c r="K175" s="373"/>
      <c r="L175" s="373"/>
      <c r="M175" s="373"/>
      <c r="N175" s="373"/>
      <c r="O175" s="373"/>
      <c r="P175" s="373"/>
      <c r="Q175" s="373"/>
      <c r="R175" s="373"/>
      <c r="S175" s="373"/>
    </row>
    <row r="176" spans="2:19" ht="15" customHeight="1" x14ac:dyDescent="0.2">
      <c r="B176" s="374" t="s">
        <v>254</v>
      </c>
      <c r="C176" s="374"/>
      <c r="D176" s="374"/>
      <c r="E176" s="374"/>
      <c r="F176" s="374"/>
      <c r="G176" s="374"/>
      <c r="H176" s="374"/>
      <c r="I176" s="374"/>
      <c r="J176" s="374"/>
      <c r="K176" s="374"/>
      <c r="L176" s="374"/>
      <c r="M176" s="374"/>
      <c r="N176" s="374"/>
      <c r="O176" s="374"/>
      <c r="P176" s="374"/>
      <c r="Q176" s="374"/>
      <c r="R176" s="374"/>
      <c r="S176" s="374"/>
    </row>
    <row r="179" spans="2:19" ht="18.75" x14ac:dyDescent="0.2">
      <c r="B179" s="371" t="s">
        <v>129</v>
      </c>
      <c r="C179" s="371"/>
      <c r="D179" s="371"/>
      <c r="E179" s="371"/>
      <c r="F179" s="371"/>
      <c r="G179" s="371"/>
      <c r="H179" s="371"/>
      <c r="I179" s="371"/>
      <c r="J179" s="371"/>
      <c r="K179" s="371"/>
      <c r="L179" s="371"/>
      <c r="M179" s="371"/>
      <c r="N179" s="371"/>
      <c r="O179" s="371"/>
      <c r="P179" s="371"/>
      <c r="Q179" s="371"/>
      <c r="R179" s="371"/>
      <c r="S179" s="371"/>
    </row>
    <row r="180" spans="2:19" ht="8.1" customHeight="1" x14ac:dyDescent="0.2"/>
    <row r="181" spans="2:19" ht="15" customHeight="1" x14ac:dyDescent="0.25">
      <c r="B181" s="375" t="s">
        <v>248</v>
      </c>
      <c r="C181" s="221"/>
      <c r="D181" s="136" t="s">
        <v>100</v>
      </c>
      <c r="E181" s="159">
        <v>2019</v>
      </c>
      <c r="F181" s="159">
        <v>2019</v>
      </c>
      <c r="G181" s="159">
        <v>2019</v>
      </c>
      <c r="H181" s="159">
        <v>2019</v>
      </c>
      <c r="I181" s="137">
        <v>2020</v>
      </c>
      <c r="J181" s="137">
        <v>2020</v>
      </c>
      <c r="K181" s="137">
        <v>2020</v>
      </c>
      <c r="L181" s="137">
        <v>2020</v>
      </c>
      <c r="M181" s="342"/>
      <c r="N181" s="348" t="s">
        <v>289</v>
      </c>
      <c r="O181" s="348"/>
      <c r="P181" s="342"/>
      <c r="Q181" s="341" t="s">
        <v>290</v>
      </c>
      <c r="R181" s="342"/>
      <c r="S181" s="349" t="s">
        <v>292</v>
      </c>
    </row>
    <row r="182" spans="2:19" ht="15" customHeight="1" x14ac:dyDescent="0.25">
      <c r="B182" s="375"/>
      <c r="C182" s="221"/>
      <c r="D182" s="136" t="s">
        <v>291</v>
      </c>
      <c r="E182" s="159">
        <v>1</v>
      </c>
      <c r="F182" s="159">
        <v>2</v>
      </c>
      <c r="G182" s="159">
        <v>3</v>
      </c>
      <c r="H182" s="159">
        <v>4</v>
      </c>
      <c r="I182" s="137">
        <v>1</v>
      </c>
      <c r="J182" s="137">
        <v>2</v>
      </c>
      <c r="K182" s="137">
        <v>3</v>
      </c>
      <c r="L182" s="137">
        <v>4</v>
      </c>
      <c r="M182" s="342"/>
      <c r="N182" s="250" t="s">
        <v>215</v>
      </c>
      <c r="O182" s="250" t="s">
        <v>213</v>
      </c>
      <c r="P182" s="342"/>
      <c r="Q182" s="250" t="s">
        <v>213</v>
      </c>
      <c r="R182" s="342"/>
      <c r="S182" s="349"/>
    </row>
    <row r="183" spans="2:19" ht="8.1" customHeight="1" x14ac:dyDescent="0.25">
      <c r="B183" s="214"/>
      <c r="C183" s="221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0"/>
      <c r="O183" s="220"/>
      <c r="P183" s="220"/>
      <c r="Q183" s="220"/>
      <c r="R183" s="220"/>
      <c r="S183" s="223"/>
    </row>
    <row r="184" spans="2:19" ht="15" x14ac:dyDescent="0.25">
      <c r="B184" s="184" t="s">
        <v>103</v>
      </c>
      <c r="C184" s="221"/>
      <c r="D184" s="189" t="s">
        <v>90</v>
      </c>
      <c r="E184" s="265">
        <f t="shared" ref="E184:L186" si="111">E99/E18</f>
        <v>20.757175472778631</v>
      </c>
      <c r="F184" s="265">
        <f t="shared" si="111"/>
        <v>21.19188883109263</v>
      </c>
      <c r="G184" s="265">
        <f t="shared" si="111"/>
        <v>20.967663426844073</v>
      </c>
      <c r="H184" s="265">
        <f t="shared" si="111"/>
        <v>21.446254937425902</v>
      </c>
      <c r="I184" s="265">
        <f t="shared" si="111"/>
        <v>20.977225061891492</v>
      </c>
      <c r="J184" s="265">
        <f t="shared" si="111"/>
        <v>21.409068947982252</v>
      </c>
      <c r="K184" s="265">
        <f t="shared" si="111"/>
        <v>21.486082627296916</v>
      </c>
      <c r="L184" s="265">
        <f t="shared" si="111"/>
        <v>21.673309729135564</v>
      </c>
      <c r="M184" s="266"/>
      <c r="N184" s="267">
        <f t="shared" ref="N184:N186" si="112">L184/K184-1</f>
        <v>8.7138779593440852E-3</v>
      </c>
      <c r="O184" s="267">
        <f t="shared" ref="O184:O186" si="113">L184/H184-1</f>
        <v>1.0587153438777142E-2</v>
      </c>
      <c r="P184" s="266"/>
      <c r="Q184" s="267">
        <f t="shared" ref="Q184:Q186" si="114">SUM(I184:L184)/SUM(E184:H184)-1</f>
        <v>1.4019225740481422E-2</v>
      </c>
      <c r="R184" s="224"/>
      <c r="S184" s="226"/>
    </row>
    <row r="185" spans="2:19" ht="15" x14ac:dyDescent="0.25">
      <c r="B185" s="185" t="s">
        <v>87</v>
      </c>
      <c r="C185" s="221"/>
      <c r="D185" s="187" t="s">
        <v>90</v>
      </c>
      <c r="E185" s="273">
        <f t="shared" si="111"/>
        <v>32.4688761297244</v>
      </c>
      <c r="F185" s="273">
        <f t="shared" si="111"/>
        <v>31.84547791615136</v>
      </c>
      <c r="G185" s="273">
        <f t="shared" si="111"/>
        <v>31.388504155767578</v>
      </c>
      <c r="H185" s="273">
        <f t="shared" si="111"/>
        <v>32.022629093897571</v>
      </c>
      <c r="I185" s="273">
        <f t="shared" si="111"/>
        <v>32.324548743123827</v>
      </c>
      <c r="J185" s="273">
        <f t="shared" si="111"/>
        <v>31.89361052034895</v>
      </c>
      <c r="K185" s="273">
        <f t="shared" si="111"/>
        <v>33.21057941949794</v>
      </c>
      <c r="L185" s="273">
        <f t="shared" si="111"/>
        <v>31.886355431420363</v>
      </c>
      <c r="M185" s="266"/>
      <c r="N185" s="148">
        <f t="shared" si="112"/>
        <v>-3.9873558704011214E-2</v>
      </c>
      <c r="O185" s="148">
        <f t="shared" si="113"/>
        <v>-4.2555426063745072E-3</v>
      </c>
      <c r="P185" s="142"/>
      <c r="Q185" s="148">
        <f t="shared" si="114"/>
        <v>1.2445494258886747E-2</v>
      </c>
      <c r="R185" s="142"/>
      <c r="S185" s="146"/>
    </row>
    <row r="186" spans="2:19" ht="15" x14ac:dyDescent="0.25">
      <c r="B186" s="185" t="s">
        <v>135</v>
      </c>
      <c r="C186" s="221"/>
      <c r="D186" s="187" t="s">
        <v>90</v>
      </c>
      <c r="E186" s="273">
        <f t="shared" si="111"/>
        <v>20.314274940894606</v>
      </c>
      <c r="F186" s="273">
        <f t="shared" si="111"/>
        <v>20.793130658467383</v>
      </c>
      <c r="G186" s="273">
        <f t="shared" si="111"/>
        <v>20.607900701309568</v>
      </c>
      <c r="H186" s="273">
        <f t="shared" si="111"/>
        <v>21.064281843327144</v>
      </c>
      <c r="I186" s="273">
        <f t="shared" si="111"/>
        <v>20.543330276001356</v>
      </c>
      <c r="J186" s="273">
        <f t="shared" si="111"/>
        <v>21.026399863832367</v>
      </c>
      <c r="K186" s="273">
        <f t="shared" si="111"/>
        <v>21.094176532082795</v>
      </c>
      <c r="L186" s="273">
        <f t="shared" si="111"/>
        <v>21.29666967820906</v>
      </c>
      <c r="M186" s="266"/>
      <c r="N186" s="148">
        <f t="shared" si="112"/>
        <v>9.599480966620666E-3</v>
      </c>
      <c r="O186" s="148">
        <f t="shared" si="113"/>
        <v>1.1032317009921355E-2</v>
      </c>
      <c r="P186" s="142"/>
      <c r="Q186" s="148">
        <f t="shared" si="114"/>
        <v>1.4266659602998999E-2</v>
      </c>
      <c r="R186" s="142"/>
      <c r="S186" s="146"/>
    </row>
    <row r="187" spans="2:19" ht="3.95" customHeight="1" x14ac:dyDescent="0.25">
      <c r="B187" s="185"/>
      <c r="C187" s="221"/>
      <c r="D187" s="187"/>
      <c r="E187" s="276"/>
      <c r="F187" s="276"/>
      <c r="G187" s="276"/>
      <c r="H187" s="276"/>
      <c r="I187" s="276"/>
      <c r="J187" s="276"/>
      <c r="K187" s="276"/>
      <c r="L187" s="276"/>
      <c r="M187" s="266"/>
      <c r="N187" s="274"/>
      <c r="O187" s="274"/>
      <c r="P187" s="275"/>
      <c r="Q187" s="274"/>
      <c r="R187" s="228"/>
      <c r="S187" s="229"/>
    </row>
    <row r="188" spans="2:19" ht="15" x14ac:dyDescent="0.25">
      <c r="B188" s="184" t="s">
        <v>130</v>
      </c>
      <c r="C188" s="221"/>
      <c r="D188" s="189" t="s">
        <v>90</v>
      </c>
      <c r="E188" s="265">
        <f t="shared" ref="E188:L190" si="115">E103/E22*1</f>
        <v>26.71477273768102</v>
      </c>
      <c r="F188" s="265">
        <f t="shared" si="115"/>
        <v>27.849571843888302</v>
      </c>
      <c r="G188" s="265">
        <f t="shared" si="115"/>
        <v>26.973555844197836</v>
      </c>
      <c r="H188" s="265">
        <f t="shared" si="115"/>
        <v>27.608821550125494</v>
      </c>
      <c r="I188" s="265">
        <f t="shared" si="115"/>
        <v>26.368079866079125</v>
      </c>
      <c r="J188" s="265">
        <f t="shared" si="115"/>
        <v>28.132501745371371</v>
      </c>
      <c r="K188" s="265">
        <f t="shared" si="115"/>
        <v>27.06239874033518</v>
      </c>
      <c r="L188" s="265">
        <f t="shared" si="115"/>
        <v>27.575704707060886</v>
      </c>
      <c r="M188" s="266"/>
      <c r="N188" s="267">
        <f t="shared" ref="N188:N190" si="116">L188/K188-1</f>
        <v>1.8967496992816413E-2</v>
      </c>
      <c r="O188" s="267">
        <f t="shared" ref="O188:O190" si="117">L188/H188-1</f>
        <v>-1.1995022317226045E-3</v>
      </c>
      <c r="P188" s="266"/>
      <c r="Q188" s="267">
        <f t="shared" ref="Q188:Q190" si="118">SUM(I188:L188)/SUM(E188:H188)-1</f>
        <v>-7.3634067066841169E-5</v>
      </c>
      <c r="R188" s="224"/>
      <c r="S188" s="226"/>
    </row>
    <row r="189" spans="2:19" ht="15" x14ac:dyDescent="0.25">
      <c r="B189" s="185" t="s">
        <v>87</v>
      </c>
      <c r="C189" s="221"/>
      <c r="D189" s="187" t="s">
        <v>90</v>
      </c>
      <c r="E189" s="273">
        <f t="shared" si="115"/>
        <v>48.643419483377095</v>
      </c>
      <c r="F189" s="273">
        <f t="shared" si="115"/>
        <v>48.70966148476402</v>
      </c>
      <c r="G189" s="273">
        <f t="shared" si="115"/>
        <v>46.03854031339101</v>
      </c>
      <c r="H189" s="273">
        <f t="shared" si="115"/>
        <v>45.601113902468214</v>
      </c>
      <c r="I189" s="273">
        <f t="shared" si="115"/>
        <v>48.751112719336561</v>
      </c>
      <c r="J189" s="273">
        <f t="shared" si="115"/>
        <v>48.498625289548158</v>
      </c>
      <c r="K189" s="273">
        <f t="shared" si="115"/>
        <v>46.808671474447735</v>
      </c>
      <c r="L189" s="273">
        <f t="shared" si="115"/>
        <v>47.383104855255979</v>
      </c>
      <c r="M189" s="266"/>
      <c r="N189" s="148">
        <f t="shared" si="116"/>
        <v>1.227194369577056E-2</v>
      </c>
      <c r="O189" s="148">
        <f t="shared" si="117"/>
        <v>3.9077794384564601E-2</v>
      </c>
      <c r="P189" s="142"/>
      <c r="Q189" s="148">
        <f t="shared" si="118"/>
        <v>1.2957001506983756E-2</v>
      </c>
      <c r="R189" s="142"/>
      <c r="S189" s="146"/>
    </row>
    <row r="190" spans="2:19" ht="15" x14ac:dyDescent="0.25">
      <c r="B190" s="185" t="s">
        <v>135</v>
      </c>
      <c r="C190" s="221"/>
      <c r="D190" s="187" t="s">
        <v>90</v>
      </c>
      <c r="E190" s="273">
        <f t="shared" si="115"/>
        <v>25.124639218246852</v>
      </c>
      <c r="F190" s="273">
        <f t="shared" si="115"/>
        <v>26.265393120437274</v>
      </c>
      <c r="G190" s="273">
        <f t="shared" si="115"/>
        <v>25.274559717017603</v>
      </c>
      <c r="H190" s="273">
        <f t="shared" si="115"/>
        <v>26.214763324860765</v>
      </c>
      <c r="I190" s="273">
        <f t="shared" si="115"/>
        <v>24.864258107753265</v>
      </c>
      <c r="J190" s="273">
        <f t="shared" si="115"/>
        <v>26.294246424416173</v>
      </c>
      <c r="K190" s="273">
        <f t="shared" si="115"/>
        <v>25.29186160620192</v>
      </c>
      <c r="L190" s="273">
        <f t="shared" si="115"/>
        <v>25.978127187007583</v>
      </c>
      <c r="M190" s="266"/>
      <c r="N190" s="148">
        <f t="shared" si="116"/>
        <v>2.7133850069675391E-2</v>
      </c>
      <c r="O190" s="148">
        <f t="shared" si="117"/>
        <v>-9.026827170656504E-3</v>
      </c>
      <c r="P190" s="142"/>
      <c r="Q190" s="148">
        <f t="shared" si="118"/>
        <v>-4.3824346829911542E-3</v>
      </c>
      <c r="R190" s="142"/>
      <c r="S190" s="146"/>
    </row>
    <row r="191" spans="2:19" ht="3.95" customHeight="1" x14ac:dyDescent="0.25">
      <c r="B191" s="185"/>
      <c r="C191" s="221"/>
      <c r="D191" s="187"/>
      <c r="E191" s="276"/>
      <c r="F191" s="276"/>
      <c r="G191" s="276"/>
      <c r="H191" s="276"/>
      <c r="I191" s="276"/>
      <c r="J191" s="276"/>
      <c r="K191" s="276"/>
      <c r="L191" s="276"/>
      <c r="M191" s="266"/>
      <c r="N191" s="274"/>
      <c r="O191" s="274"/>
      <c r="P191" s="275"/>
      <c r="Q191" s="274"/>
      <c r="R191" s="228"/>
      <c r="S191" s="229"/>
    </row>
    <row r="192" spans="2:19" ht="15" x14ac:dyDescent="0.25">
      <c r="B192" s="184" t="s">
        <v>121</v>
      </c>
      <c r="C192" s="221"/>
      <c r="D192" s="189" t="s">
        <v>228</v>
      </c>
      <c r="E192" s="265">
        <f t="shared" ref="E192:L194" si="119">E107/E26</f>
        <v>0.50901069034738611</v>
      </c>
      <c r="F192" s="265">
        <f t="shared" si="119"/>
        <v>0.50738507355723517</v>
      </c>
      <c r="G192" s="265">
        <f t="shared" si="119"/>
        <v>0.50299936574179538</v>
      </c>
      <c r="H192" s="265">
        <f t="shared" si="119"/>
        <v>0.49973391262433692</v>
      </c>
      <c r="I192" s="265">
        <f t="shared" si="119"/>
        <v>0.5048449899316847</v>
      </c>
      <c r="J192" s="265">
        <f t="shared" si="119"/>
        <v>0.48805356407220307</v>
      </c>
      <c r="K192" s="265">
        <f t="shared" si="119"/>
        <v>0.49697091555032752</v>
      </c>
      <c r="L192" s="265">
        <f t="shared" si="119"/>
        <v>0.4975042966349299</v>
      </c>
      <c r="M192" s="266"/>
      <c r="N192" s="267">
        <f t="shared" ref="N192:N194" si="120">L192/K192-1</f>
        <v>1.073264184910494E-3</v>
      </c>
      <c r="O192" s="267">
        <f t="shared" ref="O192:O194" si="121">L192/H192-1</f>
        <v>-4.4616063330548128E-3</v>
      </c>
      <c r="P192" s="266"/>
      <c r="Q192" s="267">
        <f t="shared" ref="Q192:Q194" si="122">SUM(I192:L192)/SUM(E192:H192)-1</f>
        <v>-1.5727214762804809E-2</v>
      </c>
      <c r="R192" s="224"/>
      <c r="S192" s="226"/>
    </row>
    <row r="193" spans="2:19" ht="15" x14ac:dyDescent="0.25">
      <c r="B193" s="185" t="s">
        <v>87</v>
      </c>
      <c r="C193" s="221"/>
      <c r="D193" s="187" t="s">
        <v>228</v>
      </c>
      <c r="E193" s="273">
        <f t="shared" si="119"/>
        <v>0.79464753010996381</v>
      </c>
      <c r="F193" s="273">
        <f t="shared" si="119"/>
        <v>0.78882268754069107</v>
      </c>
      <c r="G193" s="273">
        <f t="shared" si="119"/>
        <v>0.7920471957464188</v>
      </c>
      <c r="H193" s="273">
        <f t="shared" si="119"/>
        <v>0.78760200271921998</v>
      </c>
      <c r="I193" s="273">
        <f t="shared" si="119"/>
        <v>0.78984163211582203</v>
      </c>
      <c r="J193" s="273">
        <f t="shared" si="119"/>
        <v>0.7965146729207182</v>
      </c>
      <c r="K193" s="273">
        <f t="shared" si="119"/>
        <v>0.77997515249572802</v>
      </c>
      <c r="L193" s="273">
        <f t="shared" si="119"/>
        <v>0.77870261101214411</v>
      </c>
      <c r="M193" s="266"/>
      <c r="N193" s="148">
        <f t="shared" si="120"/>
        <v>-1.6315154136796739E-3</v>
      </c>
      <c r="O193" s="148">
        <f t="shared" si="121"/>
        <v>-1.1299351292087145E-2</v>
      </c>
      <c r="P193" s="142"/>
      <c r="Q193" s="148">
        <f t="shared" si="122"/>
        <v>-5.7175671205252909E-3</v>
      </c>
      <c r="R193" s="142"/>
      <c r="S193" s="146"/>
    </row>
    <row r="194" spans="2:19" ht="15" x14ac:dyDescent="0.25">
      <c r="B194" s="185" t="s">
        <v>135</v>
      </c>
      <c r="C194" s="221"/>
      <c r="D194" s="187" t="s">
        <v>228</v>
      </c>
      <c r="E194" s="273">
        <f t="shared" si="119"/>
        <v>0.44674790906379525</v>
      </c>
      <c r="F194" s="273">
        <f t="shared" si="119"/>
        <v>0.44805410878763063</v>
      </c>
      <c r="G194" s="273">
        <f t="shared" si="119"/>
        <v>0.43908132611541184</v>
      </c>
      <c r="H194" s="273">
        <f t="shared" si="119"/>
        <v>0.43614912859798499</v>
      </c>
      <c r="I194" s="273">
        <f t="shared" si="119"/>
        <v>0.44300366454726142</v>
      </c>
      <c r="J194" s="273">
        <f t="shared" si="119"/>
        <v>0.42894701365682492</v>
      </c>
      <c r="K194" s="273">
        <f t="shared" si="119"/>
        <v>0.43217921762712203</v>
      </c>
      <c r="L194" s="273">
        <f t="shared" si="119"/>
        <v>0.4337726738738702</v>
      </c>
      <c r="M194" s="266"/>
      <c r="N194" s="148">
        <f t="shared" si="120"/>
        <v>3.6870265430555271E-3</v>
      </c>
      <c r="O194" s="148">
        <f t="shared" si="121"/>
        <v>-5.4487205597635313E-3</v>
      </c>
      <c r="P194" s="142"/>
      <c r="Q194" s="148">
        <f t="shared" si="122"/>
        <v>-1.8152154470469695E-2</v>
      </c>
      <c r="R194" s="142"/>
      <c r="S194" s="146"/>
    </row>
    <row r="195" spans="2:19" ht="3.95" customHeight="1" x14ac:dyDescent="0.25">
      <c r="B195" s="185"/>
      <c r="C195" s="221"/>
      <c r="D195" s="187"/>
      <c r="E195" s="276"/>
      <c r="F195" s="276"/>
      <c r="G195" s="276"/>
      <c r="H195" s="276"/>
      <c r="I195" s="276"/>
      <c r="J195" s="276"/>
      <c r="K195" s="276"/>
      <c r="L195" s="276"/>
      <c r="M195" s="266"/>
      <c r="N195" s="274"/>
      <c r="O195" s="274"/>
      <c r="P195" s="275"/>
      <c r="Q195" s="274"/>
      <c r="R195" s="228"/>
      <c r="S195" s="229"/>
    </row>
    <row r="196" spans="2:19" ht="15" x14ac:dyDescent="0.25">
      <c r="B196" s="184" t="s">
        <v>136</v>
      </c>
      <c r="C196" s="221"/>
      <c r="D196" s="189" t="s">
        <v>229</v>
      </c>
      <c r="E196" s="265">
        <f t="shared" ref="E196:L198" si="123">E111/E30</f>
        <v>5.2417310936856554</v>
      </c>
      <c r="F196" s="265">
        <f t="shared" si="123"/>
        <v>5.2025084336476466</v>
      </c>
      <c r="G196" s="265">
        <f t="shared" si="123"/>
        <v>5.2711387912072283</v>
      </c>
      <c r="H196" s="265">
        <f t="shared" si="123"/>
        <v>5.568792166344819</v>
      </c>
      <c r="I196" s="265">
        <f t="shared" si="123"/>
        <v>5.288483984416934</v>
      </c>
      <c r="J196" s="265">
        <f t="shared" si="123"/>
        <v>5.4072907800284762</v>
      </c>
      <c r="K196" s="265">
        <f t="shared" si="123"/>
        <v>5.3919015393770877</v>
      </c>
      <c r="L196" s="265">
        <f t="shared" si="123"/>
        <v>5.6867358738779794</v>
      </c>
      <c r="M196" s="266"/>
      <c r="N196" s="267">
        <f t="shared" ref="N196:N198" si="124">L196/K196-1</f>
        <v>5.4680956680628334E-2</v>
      </c>
      <c r="O196" s="267">
        <f t="shared" ref="O196:O198" si="125">L196/H196-1</f>
        <v>2.117940551740416E-2</v>
      </c>
      <c r="P196" s="266"/>
      <c r="Q196" s="267">
        <f t="shared" ref="Q196:Q198" si="126">SUM(I196:L196)/SUM(E196:H196)-1</f>
        <v>2.303315946295692E-2</v>
      </c>
      <c r="R196" s="224"/>
      <c r="S196" s="226"/>
    </row>
    <row r="197" spans="2:19" ht="15" x14ac:dyDescent="0.25">
      <c r="B197" s="185" t="s">
        <v>87</v>
      </c>
      <c r="C197" s="221"/>
      <c r="D197" s="187" t="s">
        <v>229</v>
      </c>
      <c r="E197" s="273">
        <f t="shared" si="123"/>
        <v>4.4350016014922353</v>
      </c>
      <c r="F197" s="273">
        <f t="shared" si="123"/>
        <v>4.4773202900083788</v>
      </c>
      <c r="G197" s="273">
        <f t="shared" si="123"/>
        <v>4.5264546494992386</v>
      </c>
      <c r="H197" s="273">
        <f t="shared" si="123"/>
        <v>4.5509593682325979</v>
      </c>
      <c r="I197" s="273">
        <f t="shared" si="123"/>
        <v>4.5004016248873873</v>
      </c>
      <c r="J197" s="273">
        <f t="shared" si="123"/>
        <v>4.6192874415602052</v>
      </c>
      <c r="K197" s="273">
        <f t="shared" si="123"/>
        <v>4.5965696053720411</v>
      </c>
      <c r="L197" s="273">
        <f t="shared" si="123"/>
        <v>4.6439155045694314</v>
      </c>
      <c r="M197" s="266"/>
      <c r="N197" s="148">
        <f t="shared" si="124"/>
        <v>1.0300268082975794E-2</v>
      </c>
      <c r="O197" s="148">
        <f t="shared" si="125"/>
        <v>2.0425613330169901E-2</v>
      </c>
      <c r="P197" s="142"/>
      <c r="Q197" s="148">
        <f t="shared" si="126"/>
        <v>2.0591645648700307E-2</v>
      </c>
      <c r="R197" s="142"/>
      <c r="S197" s="146"/>
    </row>
    <row r="198" spans="2:19" ht="15" x14ac:dyDescent="0.25">
      <c r="B198" s="185" t="s">
        <v>135</v>
      </c>
      <c r="C198" s="221"/>
      <c r="D198" s="187" t="s">
        <v>229</v>
      </c>
      <c r="E198" s="273">
        <f t="shared" si="123"/>
        <v>5.3710198519130019</v>
      </c>
      <c r="F198" s="273">
        <f t="shared" si="123"/>
        <v>5.3173934861245691</v>
      </c>
      <c r="G198" s="273">
        <f t="shared" si="123"/>
        <v>5.3869615257423451</v>
      </c>
      <c r="H198" s="273">
        <f t="shared" si="123"/>
        <v>5.726313034935993</v>
      </c>
      <c r="I198" s="273">
        <f t="shared" si="123"/>
        <v>5.418683424404195</v>
      </c>
      <c r="J198" s="273">
        <f t="shared" si="123"/>
        <v>5.5366191743203093</v>
      </c>
      <c r="K198" s="273">
        <f t="shared" si="123"/>
        <v>5.5228813894416362</v>
      </c>
      <c r="L198" s="273">
        <f t="shared" si="123"/>
        <v>5.8563965341087156</v>
      </c>
      <c r="M198" s="266"/>
      <c r="N198" s="148">
        <f t="shared" si="124"/>
        <v>6.0387888341161267E-2</v>
      </c>
      <c r="O198" s="148">
        <f t="shared" si="125"/>
        <v>2.2716798466847488E-2</v>
      </c>
      <c r="P198" s="142"/>
      <c r="Q198" s="148">
        <f t="shared" si="126"/>
        <v>2.4442723243934594E-2</v>
      </c>
      <c r="R198" s="142"/>
      <c r="S198" s="146"/>
    </row>
    <row r="199" spans="2:19" ht="3.95" customHeight="1" x14ac:dyDescent="0.25">
      <c r="B199" s="185"/>
      <c r="C199" s="221"/>
      <c r="D199" s="187"/>
      <c r="E199" s="276"/>
      <c r="F199" s="276"/>
      <c r="G199" s="276"/>
      <c r="H199" s="276"/>
      <c r="I199" s="276"/>
      <c r="J199" s="276"/>
      <c r="K199" s="276"/>
      <c r="L199" s="276"/>
      <c r="M199" s="266"/>
      <c r="N199" s="274"/>
      <c r="O199" s="274"/>
      <c r="P199" s="275"/>
      <c r="Q199" s="274"/>
      <c r="R199" s="228"/>
      <c r="S199" s="229"/>
    </row>
    <row r="200" spans="2:19" ht="15" x14ac:dyDescent="0.25">
      <c r="B200" s="184" t="s">
        <v>137</v>
      </c>
      <c r="C200" s="221"/>
      <c r="D200" s="189" t="s">
        <v>90</v>
      </c>
      <c r="E200" s="265">
        <f t="shared" ref="E200:L202" si="127">E115/E34</f>
        <v>3.7968336162571146</v>
      </c>
      <c r="F200" s="265">
        <f t="shared" si="127"/>
        <v>4.5510720835263676</v>
      </c>
      <c r="G200" s="265">
        <f t="shared" si="127"/>
        <v>4.4088267424806764</v>
      </c>
      <c r="H200" s="265">
        <f t="shared" si="127"/>
        <v>3.7495815281798208</v>
      </c>
      <c r="I200" s="265">
        <f t="shared" si="127"/>
        <v>3.7648594619412639</v>
      </c>
      <c r="J200" s="265">
        <f t="shared" si="127"/>
        <v>4.5674394689107798</v>
      </c>
      <c r="K200" s="265">
        <f t="shared" si="127"/>
        <v>4.3837117304143449</v>
      </c>
      <c r="L200" s="265">
        <f t="shared" si="127"/>
        <v>3.6448907492908948</v>
      </c>
      <c r="M200" s="266"/>
      <c r="N200" s="267">
        <f t="shared" ref="N200:N202" si="128">L200/K200-1</f>
        <v>-0.16853776583836122</v>
      </c>
      <c r="O200" s="267">
        <f t="shared" ref="O200:O202" si="129">L200/H200-1</f>
        <v>-2.792065677252964E-2</v>
      </c>
      <c r="P200" s="266"/>
      <c r="Q200" s="267">
        <f t="shared" ref="Q200:Q202" si="130">SUM(I200:L200)/SUM(E200:H200)-1</f>
        <v>-8.8095113268213954E-3</v>
      </c>
      <c r="R200" s="224"/>
      <c r="S200" s="226"/>
    </row>
    <row r="201" spans="2:19" ht="15" x14ac:dyDescent="0.25">
      <c r="B201" s="185" t="s">
        <v>87</v>
      </c>
      <c r="C201" s="221"/>
      <c r="D201" s="187" t="s">
        <v>90</v>
      </c>
      <c r="E201" s="273">
        <f t="shared" si="127"/>
        <v>4.5383934133585875</v>
      </c>
      <c r="F201" s="273">
        <f t="shared" si="127"/>
        <v>5.7506070374330047</v>
      </c>
      <c r="G201" s="273">
        <f t="shared" si="127"/>
        <v>5.7400539971034394</v>
      </c>
      <c r="H201" s="273">
        <f t="shared" si="127"/>
        <v>4.6998679991068961</v>
      </c>
      <c r="I201" s="273">
        <f t="shared" si="127"/>
        <v>4.572883232496574</v>
      </c>
      <c r="J201" s="273">
        <f t="shared" si="127"/>
        <v>5.8676596579148246</v>
      </c>
      <c r="K201" s="273">
        <f t="shared" si="127"/>
        <v>5.7940244501293892</v>
      </c>
      <c r="L201" s="273">
        <f t="shared" si="127"/>
        <v>4.6824876602162879</v>
      </c>
      <c r="M201" s="266"/>
      <c r="N201" s="148">
        <f t="shared" si="128"/>
        <v>-0.19184192256701282</v>
      </c>
      <c r="O201" s="148">
        <f t="shared" si="129"/>
        <v>-3.6980483055930602E-3</v>
      </c>
      <c r="P201" s="142"/>
      <c r="Q201" s="148">
        <f t="shared" si="130"/>
        <v>9.0758482133430629E-3</v>
      </c>
      <c r="R201" s="142"/>
      <c r="S201" s="146"/>
    </row>
    <row r="202" spans="2:19" ht="15" x14ac:dyDescent="0.25">
      <c r="B202" s="185" t="s">
        <v>135</v>
      </c>
      <c r="C202" s="221"/>
      <c r="D202" s="187" t="s">
        <v>90</v>
      </c>
      <c r="E202" s="273">
        <f t="shared" si="127"/>
        <v>3.6733116377928394</v>
      </c>
      <c r="F202" s="273">
        <f t="shared" si="127"/>
        <v>4.3573411161270563</v>
      </c>
      <c r="G202" s="273">
        <f t="shared" si="127"/>
        <v>4.2396699490011649</v>
      </c>
      <c r="H202" s="273">
        <f t="shared" si="127"/>
        <v>3.6158504090527823</v>
      </c>
      <c r="I202" s="273">
        <f t="shared" si="127"/>
        <v>3.6224679460124163</v>
      </c>
      <c r="J202" s="273">
        <f t="shared" si="127"/>
        <v>4.3551228949035092</v>
      </c>
      <c r="K202" s="273">
        <f t="shared" si="127"/>
        <v>4.1990682896116009</v>
      </c>
      <c r="L202" s="273">
        <f t="shared" si="127"/>
        <v>3.4815888037104008</v>
      </c>
      <c r="M202" s="266"/>
      <c r="N202" s="148">
        <f t="shared" si="128"/>
        <v>-0.1708663532994279</v>
      </c>
      <c r="O202" s="148">
        <f t="shared" si="129"/>
        <v>-3.7131404829757075E-2</v>
      </c>
      <c r="P202" s="142"/>
      <c r="Q202" s="148">
        <f t="shared" si="130"/>
        <v>-1.4347393555979915E-2</v>
      </c>
      <c r="R202" s="142"/>
      <c r="S202" s="146"/>
    </row>
    <row r="203" spans="2:19" ht="3.95" customHeight="1" x14ac:dyDescent="0.25">
      <c r="B203" s="185"/>
      <c r="C203" s="221"/>
      <c r="D203" s="187"/>
      <c r="E203" s="276"/>
      <c r="F203" s="276"/>
      <c r="G203" s="276"/>
      <c r="H203" s="276"/>
      <c r="I203" s="276"/>
      <c r="J203" s="276"/>
      <c r="K203" s="276"/>
      <c r="L203" s="276"/>
      <c r="M203" s="266"/>
      <c r="N203" s="274"/>
      <c r="O203" s="274"/>
      <c r="P203" s="275"/>
      <c r="Q203" s="274"/>
      <c r="R203" s="228"/>
      <c r="S203" s="229"/>
    </row>
    <row r="204" spans="2:19" ht="15" x14ac:dyDescent="0.25">
      <c r="B204" s="186" t="s">
        <v>138</v>
      </c>
      <c r="C204" s="221"/>
      <c r="D204" s="189" t="s">
        <v>90</v>
      </c>
      <c r="E204" s="265">
        <f t="shared" ref="E204:L206" si="131">E119/E38</f>
        <v>5.8718535476964124</v>
      </c>
      <c r="F204" s="265">
        <f t="shared" si="131"/>
        <v>6.1949820684542622</v>
      </c>
      <c r="G204" s="265">
        <f t="shared" si="131"/>
        <v>5.9750537847250129</v>
      </c>
      <c r="H204" s="265">
        <f t="shared" si="131"/>
        <v>5.3999237642882187</v>
      </c>
      <c r="I204" s="265">
        <f t="shared" si="131"/>
        <v>5.2697882147101716</v>
      </c>
      <c r="J204" s="265">
        <f t="shared" si="131"/>
        <v>5.940984111658512</v>
      </c>
      <c r="K204" s="265">
        <f t="shared" si="131"/>
        <v>5.7795358515334705</v>
      </c>
      <c r="L204" s="265">
        <f t="shared" si="131"/>
        <v>5.2468179195713391</v>
      </c>
      <c r="M204" s="266"/>
      <c r="N204" s="267">
        <f t="shared" ref="N204:N206" si="132">L204/K204-1</f>
        <v>-9.2173133906728322E-2</v>
      </c>
      <c r="O204" s="267">
        <f t="shared" ref="O204:O206" si="133">L204/H204-1</f>
        <v>-2.8353334491391879E-2</v>
      </c>
      <c r="P204" s="266"/>
      <c r="Q204" s="267">
        <f t="shared" ref="Q204:Q206" si="134">SUM(I204:L204)/SUM(E204:H204)-1</f>
        <v>-5.1390524239851021E-2</v>
      </c>
      <c r="R204" s="224"/>
      <c r="S204" s="226"/>
    </row>
    <row r="205" spans="2:19" ht="15" x14ac:dyDescent="0.25">
      <c r="B205" s="185" t="s">
        <v>87</v>
      </c>
      <c r="C205" s="221"/>
      <c r="D205" s="187" t="s">
        <v>90</v>
      </c>
      <c r="E205" s="273">
        <f t="shared" si="131"/>
        <v>8.0659242623473091</v>
      </c>
      <c r="F205" s="273">
        <f t="shared" si="131"/>
        <v>9.4257285218654854</v>
      </c>
      <c r="G205" s="273">
        <f t="shared" si="131"/>
        <v>9.2650085253645305</v>
      </c>
      <c r="H205" s="273">
        <f t="shared" si="131"/>
        <v>7.6833832585577531</v>
      </c>
      <c r="I205" s="273">
        <f t="shared" si="131"/>
        <v>7.4918398445163117</v>
      </c>
      <c r="J205" s="273">
        <f t="shared" si="131"/>
        <v>9.1607279969407358</v>
      </c>
      <c r="K205" s="273">
        <f t="shared" si="131"/>
        <v>9.187252474928604</v>
      </c>
      <c r="L205" s="273">
        <f t="shared" si="131"/>
        <v>7.4921266749519244</v>
      </c>
      <c r="M205" s="266"/>
      <c r="N205" s="148">
        <f t="shared" si="132"/>
        <v>-0.18450845936830018</v>
      </c>
      <c r="O205" s="148">
        <f t="shared" si="133"/>
        <v>-2.489223525232942E-2</v>
      </c>
      <c r="P205" s="142"/>
      <c r="Q205" s="148">
        <f t="shared" si="134"/>
        <v>-3.2174684751213767E-2</v>
      </c>
      <c r="R205" s="142"/>
      <c r="S205" s="146"/>
    </row>
    <row r="206" spans="2:19" ht="15" x14ac:dyDescent="0.25">
      <c r="B206" s="185" t="s">
        <v>135</v>
      </c>
      <c r="C206" s="221"/>
      <c r="D206" s="187" t="s">
        <v>90</v>
      </c>
      <c r="E206" s="273">
        <f t="shared" si="131"/>
        <v>5.4243793021561997</v>
      </c>
      <c r="F206" s="273">
        <f t="shared" si="131"/>
        <v>5.6062695858422256</v>
      </c>
      <c r="G206" s="273">
        <f t="shared" si="131"/>
        <v>5.3894405230960176</v>
      </c>
      <c r="H206" s="273">
        <f t="shared" si="131"/>
        <v>4.9430686298184687</v>
      </c>
      <c r="I206" s="273">
        <f t="shared" si="131"/>
        <v>4.795857400431057</v>
      </c>
      <c r="J206" s="273">
        <f t="shared" si="131"/>
        <v>5.3332156385549148</v>
      </c>
      <c r="K206" s="273">
        <f t="shared" si="131"/>
        <v>5.1528954567991567</v>
      </c>
      <c r="L206" s="273">
        <f t="shared" si="131"/>
        <v>4.7766368684600655</v>
      </c>
      <c r="M206" s="266"/>
      <c r="N206" s="148">
        <f t="shared" si="132"/>
        <v>-7.3018867060969495E-2</v>
      </c>
      <c r="O206" s="148">
        <f t="shared" si="133"/>
        <v>-3.3669724987110961E-2</v>
      </c>
      <c r="P206" s="142"/>
      <c r="Q206" s="148">
        <f t="shared" si="134"/>
        <v>-6.1065535075354838E-2</v>
      </c>
      <c r="R206" s="142"/>
      <c r="S206" s="146"/>
    </row>
    <row r="207" spans="2:19" ht="3.95" customHeight="1" x14ac:dyDescent="0.25">
      <c r="B207" s="185"/>
      <c r="C207" s="221"/>
      <c r="D207" s="187"/>
      <c r="E207" s="276"/>
      <c r="F207" s="276"/>
      <c r="G207" s="276"/>
      <c r="H207" s="276"/>
      <c r="I207" s="276"/>
      <c r="J207" s="276"/>
      <c r="K207" s="276"/>
      <c r="L207" s="276"/>
      <c r="M207" s="266"/>
      <c r="N207" s="274"/>
      <c r="O207" s="274"/>
      <c r="P207" s="275"/>
      <c r="Q207" s="274"/>
      <c r="R207" s="228"/>
      <c r="S207" s="229"/>
    </row>
    <row r="208" spans="2:19" ht="15" x14ac:dyDescent="0.25">
      <c r="B208" s="186" t="s">
        <v>139</v>
      </c>
      <c r="C208" s="221"/>
      <c r="D208" s="189" t="s">
        <v>90</v>
      </c>
      <c r="E208" s="265">
        <f t="shared" ref="E208:L210" si="135">E123/E42</f>
        <v>1.9940419439011481</v>
      </c>
      <c r="F208" s="265">
        <f t="shared" si="135"/>
        <v>2.0887890132521978</v>
      </c>
      <c r="G208" s="265">
        <f t="shared" si="135"/>
        <v>2.0591311795155702</v>
      </c>
      <c r="H208" s="265">
        <f t="shared" si="135"/>
        <v>1.9661043856396085</v>
      </c>
      <c r="I208" s="265">
        <f t="shared" si="135"/>
        <v>1.9917750989302918</v>
      </c>
      <c r="J208" s="265">
        <f t="shared" si="135"/>
        <v>2.0641584536448572</v>
      </c>
      <c r="K208" s="265">
        <f t="shared" si="135"/>
        <v>2.0530912664353442</v>
      </c>
      <c r="L208" s="265">
        <f t="shared" si="135"/>
        <v>1.8651472129425426</v>
      </c>
      <c r="M208" s="266"/>
      <c r="N208" s="267">
        <f t="shared" ref="N208:N210" si="136">L208/K208-1</f>
        <v>-9.1541986742322168E-2</v>
      </c>
      <c r="O208" s="267">
        <f t="shared" ref="O208:O210" si="137">L208/H208-1</f>
        <v>-5.1348836528953057E-2</v>
      </c>
      <c r="P208" s="266"/>
      <c r="Q208" s="267">
        <f t="shared" ref="Q208:Q210" si="138">SUM(I208:L208)/SUM(E208:H208)-1</f>
        <v>-1.6513738508076137E-2</v>
      </c>
      <c r="R208" s="224"/>
      <c r="S208" s="226"/>
    </row>
    <row r="209" spans="2:19" ht="15" x14ac:dyDescent="0.25">
      <c r="B209" s="185" t="s">
        <v>87</v>
      </c>
      <c r="C209" s="221"/>
      <c r="D209" s="187" t="s">
        <v>90</v>
      </c>
      <c r="E209" s="273">
        <f t="shared" si="135"/>
        <v>3.1485441916510837</v>
      </c>
      <c r="F209" s="273">
        <f t="shared" si="135"/>
        <v>3.2695143915091749</v>
      </c>
      <c r="G209" s="273">
        <f t="shared" si="135"/>
        <v>3.4060176760737577</v>
      </c>
      <c r="H209" s="273">
        <f t="shared" si="135"/>
        <v>3.0754845965510866</v>
      </c>
      <c r="I209" s="273">
        <f t="shared" si="135"/>
        <v>3.2918837440415953</v>
      </c>
      <c r="J209" s="273">
        <f t="shared" si="135"/>
        <v>3.7915663163660041</v>
      </c>
      <c r="K209" s="273">
        <f t="shared" si="135"/>
        <v>3.4409967758115241</v>
      </c>
      <c r="L209" s="273">
        <f t="shared" si="135"/>
        <v>2.8890315542706912</v>
      </c>
      <c r="M209" s="266"/>
      <c r="N209" s="148">
        <f t="shared" si="136"/>
        <v>-0.16040852622149215</v>
      </c>
      <c r="O209" s="148">
        <f t="shared" si="137"/>
        <v>-6.0625581571596143E-2</v>
      </c>
      <c r="P209" s="142"/>
      <c r="Q209" s="148">
        <f t="shared" si="138"/>
        <v>3.9839924819939476E-2</v>
      </c>
      <c r="R209" s="142"/>
      <c r="S209" s="146"/>
    </row>
    <row r="210" spans="2:19" ht="15" x14ac:dyDescent="0.25">
      <c r="B210" s="185" t="s">
        <v>135</v>
      </c>
      <c r="C210" s="221"/>
      <c r="D210" s="187" t="s">
        <v>90</v>
      </c>
      <c r="E210" s="273">
        <f t="shared" si="135"/>
        <v>1.8621721579492194</v>
      </c>
      <c r="F210" s="273">
        <f t="shared" si="135"/>
        <v>1.949733305328949</v>
      </c>
      <c r="G210" s="273">
        <f t="shared" si="135"/>
        <v>1.9022305458267137</v>
      </c>
      <c r="H210" s="273">
        <f t="shared" si="135"/>
        <v>1.8311936506758926</v>
      </c>
      <c r="I210" s="273">
        <f t="shared" si="135"/>
        <v>1.8379408311474819</v>
      </c>
      <c r="J210" s="273">
        <f t="shared" si="135"/>
        <v>1.8986553166797895</v>
      </c>
      <c r="K210" s="273">
        <f t="shared" si="135"/>
        <v>1.8760395375021444</v>
      </c>
      <c r="L210" s="273">
        <f t="shared" si="135"/>
        <v>1.7311330732429782</v>
      </c>
      <c r="M210" s="266"/>
      <c r="N210" s="148">
        <f t="shared" si="136"/>
        <v>-7.7240623858120916E-2</v>
      </c>
      <c r="O210" s="148">
        <f t="shared" si="137"/>
        <v>-5.4642269754475281E-2</v>
      </c>
      <c r="P210" s="142"/>
      <c r="Q210" s="148">
        <f t="shared" si="138"/>
        <v>-2.6713332656990607E-2</v>
      </c>
      <c r="R210" s="142"/>
      <c r="S210" s="146"/>
    </row>
    <row r="211" spans="2:19" ht="3.95" customHeight="1" x14ac:dyDescent="0.25">
      <c r="B211" s="185"/>
      <c r="C211" s="221"/>
      <c r="D211" s="187"/>
      <c r="E211" s="276"/>
      <c r="F211" s="276"/>
      <c r="G211" s="276"/>
      <c r="H211" s="276"/>
      <c r="I211" s="276"/>
      <c r="J211" s="276"/>
      <c r="K211" s="276"/>
      <c r="L211" s="276"/>
      <c r="M211" s="266"/>
      <c r="N211" s="274"/>
      <c r="O211" s="274"/>
      <c r="P211" s="275"/>
      <c r="Q211" s="274"/>
      <c r="R211" s="228"/>
      <c r="S211" s="229"/>
    </row>
    <row r="212" spans="2:19" ht="15" x14ac:dyDescent="0.25">
      <c r="B212" s="186" t="s">
        <v>140</v>
      </c>
      <c r="C212" s="221"/>
      <c r="D212" s="189" t="s">
        <v>90</v>
      </c>
      <c r="E212" s="265">
        <f t="shared" ref="E212:L214" si="139">E127/E46*1</f>
        <v>5.3010916786229769</v>
      </c>
      <c r="F212" s="265">
        <f t="shared" si="139"/>
        <v>5.1009024331868984</v>
      </c>
      <c r="G212" s="265">
        <f t="shared" si="139"/>
        <v>5.0403548993874896</v>
      </c>
      <c r="H212" s="265">
        <f t="shared" si="139"/>
        <v>5.2885458536453935</v>
      </c>
      <c r="I212" s="265">
        <f t="shared" si="139"/>
        <v>5.2653463454651837</v>
      </c>
      <c r="J212" s="265">
        <f t="shared" si="139"/>
        <v>5.4763411593674993</v>
      </c>
      <c r="K212" s="265">
        <f t="shared" si="139"/>
        <v>5.2572661021818199</v>
      </c>
      <c r="L212" s="265">
        <f t="shared" si="139"/>
        <v>5.2591114376770989</v>
      </c>
      <c r="M212" s="266"/>
      <c r="N212" s="267">
        <f t="shared" ref="N212:N214" si="140">L212/K212-1</f>
        <v>3.5100667522103279E-4</v>
      </c>
      <c r="O212" s="267">
        <f t="shared" ref="O212:O214" si="141">L212/H212-1</f>
        <v>-5.5656917388747784E-3</v>
      </c>
      <c r="P212" s="266"/>
      <c r="Q212" s="267">
        <f t="shared" ref="Q212:Q214" si="142">SUM(I212:L212)/SUM(E212:H212)-1</f>
        <v>2.5429205216937367E-2</v>
      </c>
      <c r="R212" s="224"/>
      <c r="S212" s="226"/>
    </row>
    <row r="213" spans="2:19" ht="15" x14ac:dyDescent="0.25">
      <c r="B213" s="185" t="s">
        <v>87</v>
      </c>
      <c r="C213" s="221"/>
      <c r="D213" s="187" t="s">
        <v>90</v>
      </c>
      <c r="E213" s="273">
        <f t="shared" si="139"/>
        <v>8.0686644194687904</v>
      </c>
      <c r="F213" s="273">
        <f t="shared" si="139"/>
        <v>7.9733031983772973</v>
      </c>
      <c r="G213" s="273">
        <f t="shared" si="139"/>
        <v>8.0627307543528151</v>
      </c>
      <c r="H213" s="273">
        <f t="shared" si="139"/>
        <v>8.3005862606545335</v>
      </c>
      <c r="I213" s="273">
        <f t="shared" si="139"/>
        <v>8.2523009769155333</v>
      </c>
      <c r="J213" s="273">
        <f t="shared" si="139"/>
        <v>8.5414933617345206</v>
      </c>
      <c r="K213" s="273">
        <f t="shared" si="139"/>
        <v>7.8685661501692339</v>
      </c>
      <c r="L213" s="273">
        <f t="shared" si="139"/>
        <v>8.4222458370743265</v>
      </c>
      <c r="M213" s="266"/>
      <c r="N213" s="148">
        <f t="shared" si="140"/>
        <v>7.0366020484327274E-2</v>
      </c>
      <c r="O213" s="148">
        <f t="shared" si="141"/>
        <v>1.4656745029741902E-2</v>
      </c>
      <c r="P213" s="142"/>
      <c r="Q213" s="148">
        <f t="shared" si="142"/>
        <v>2.0963299682035696E-2</v>
      </c>
      <c r="R213" s="142"/>
      <c r="S213" s="146"/>
    </row>
    <row r="214" spans="2:19" ht="15" x14ac:dyDescent="0.25">
      <c r="B214" s="185" t="s">
        <v>135</v>
      </c>
      <c r="C214" s="221"/>
      <c r="D214" s="187" t="s">
        <v>90</v>
      </c>
      <c r="E214" s="273">
        <f t="shared" si="139"/>
        <v>5.2175410628023258</v>
      </c>
      <c r="F214" s="273">
        <f t="shared" si="139"/>
        <v>5.0169719369931922</v>
      </c>
      <c r="G214" s="273">
        <f t="shared" si="139"/>
        <v>4.9538751942222428</v>
      </c>
      <c r="H214" s="273">
        <f t="shared" si="139"/>
        <v>5.1902583332774315</v>
      </c>
      <c r="I214" s="273">
        <f t="shared" si="139"/>
        <v>5.1435069822422399</v>
      </c>
      <c r="J214" s="273">
        <f t="shared" si="139"/>
        <v>5.3591322943907729</v>
      </c>
      <c r="K214" s="273">
        <f t="shared" si="139"/>
        <v>5.1715017489702051</v>
      </c>
      <c r="L214" s="273">
        <f t="shared" si="139"/>
        <v>5.1483473492509724</v>
      </c>
      <c r="M214" s="266"/>
      <c r="N214" s="148">
        <f t="shared" si="140"/>
        <v>-4.4773067559811253E-3</v>
      </c>
      <c r="O214" s="148">
        <f t="shared" si="141"/>
        <v>-8.0749321777966454E-3</v>
      </c>
      <c r="P214" s="142"/>
      <c r="Q214" s="148">
        <f t="shared" si="142"/>
        <v>2.1779751023430993E-2</v>
      </c>
      <c r="R214" s="142"/>
      <c r="S214" s="146"/>
    </row>
    <row r="215" spans="2:19" ht="3.95" customHeight="1" x14ac:dyDescent="0.25">
      <c r="B215" s="185"/>
      <c r="C215" s="221"/>
      <c r="D215" s="187"/>
      <c r="E215" s="276"/>
      <c r="F215" s="276"/>
      <c r="G215" s="276"/>
      <c r="H215" s="276"/>
      <c r="I215" s="276"/>
      <c r="J215" s="276"/>
      <c r="K215" s="276"/>
      <c r="L215" s="276"/>
      <c r="M215" s="266"/>
      <c r="N215" s="274"/>
      <c r="O215" s="274"/>
      <c r="P215" s="275"/>
      <c r="Q215" s="274"/>
      <c r="R215" s="228"/>
      <c r="S215" s="229"/>
    </row>
    <row r="216" spans="2:19" s="268" customFormat="1" ht="30" x14ac:dyDescent="0.25">
      <c r="B216" s="184" t="s">
        <v>131</v>
      </c>
      <c r="C216" s="221"/>
      <c r="D216" s="256" t="s">
        <v>90</v>
      </c>
      <c r="E216" s="265">
        <f t="shared" ref="E216:L218" si="143">E131/E50</f>
        <v>7.8830481434166462</v>
      </c>
      <c r="F216" s="265">
        <f t="shared" si="143"/>
        <v>7.7697157003038839</v>
      </c>
      <c r="G216" s="265">
        <f t="shared" si="143"/>
        <v>7.8955898143977041</v>
      </c>
      <c r="H216" s="265">
        <f t="shared" si="143"/>
        <v>7.8293275583679893</v>
      </c>
      <c r="I216" s="265">
        <f t="shared" si="143"/>
        <v>7.3576331386697742</v>
      </c>
      <c r="J216" s="265">
        <f t="shared" si="143"/>
        <v>7.4156219987766976</v>
      </c>
      <c r="K216" s="265">
        <f t="shared" si="143"/>
        <v>7.7760553857750212</v>
      </c>
      <c r="L216" s="265">
        <f t="shared" si="143"/>
        <v>7.6974457398024656</v>
      </c>
      <c r="M216" s="266"/>
      <c r="N216" s="267">
        <f t="shared" ref="N216:N218" si="144">L216/K216-1</f>
        <v>-1.0109193167059827E-2</v>
      </c>
      <c r="O216" s="267">
        <f t="shared" ref="O216:O218" si="145">L216/H216-1</f>
        <v>-1.684459074963196E-2</v>
      </c>
      <c r="P216" s="266"/>
      <c r="Q216" s="267">
        <f t="shared" ref="Q216:Q218" si="146">SUM(I216:L216)/SUM(E216:H216)-1</f>
        <v>-3.6042336769871453E-2</v>
      </c>
      <c r="R216" s="224"/>
      <c r="S216" s="226"/>
    </row>
    <row r="217" spans="2:19" ht="15" x14ac:dyDescent="0.25">
      <c r="B217" s="185" t="s">
        <v>87</v>
      </c>
      <c r="C217" s="221"/>
      <c r="D217" s="187" t="s">
        <v>90</v>
      </c>
      <c r="E217" s="273">
        <f t="shared" si="143"/>
        <v>8.8810222778260055</v>
      </c>
      <c r="F217" s="273">
        <f t="shared" si="143"/>
        <v>8.8680647181777523</v>
      </c>
      <c r="G217" s="273">
        <f t="shared" si="143"/>
        <v>9.0002516048863015</v>
      </c>
      <c r="H217" s="273">
        <f t="shared" si="143"/>
        <v>8.8880620301506195</v>
      </c>
      <c r="I217" s="273">
        <f t="shared" si="143"/>
        <v>8.5218218965552843</v>
      </c>
      <c r="J217" s="273">
        <f t="shared" si="143"/>
        <v>8.5357382214939701</v>
      </c>
      <c r="K217" s="273">
        <f t="shared" si="143"/>
        <v>8.8473083557987611</v>
      </c>
      <c r="L217" s="273">
        <f t="shared" si="143"/>
        <v>8.6355245057686947</v>
      </c>
      <c r="M217" s="266"/>
      <c r="N217" s="148">
        <f t="shared" si="144"/>
        <v>-2.3937658948131713E-2</v>
      </c>
      <c r="O217" s="148">
        <f t="shared" si="145"/>
        <v>-2.8413114526569694E-2</v>
      </c>
      <c r="P217" s="142"/>
      <c r="Q217" s="148">
        <f t="shared" si="146"/>
        <v>-3.0782482223702501E-2</v>
      </c>
      <c r="R217" s="142"/>
      <c r="S217" s="146"/>
    </row>
    <row r="218" spans="2:19" ht="15" x14ac:dyDescent="0.25">
      <c r="B218" s="185" t="s">
        <v>135</v>
      </c>
      <c r="C218" s="221"/>
      <c r="D218" s="187" t="s">
        <v>90</v>
      </c>
      <c r="E218" s="273">
        <f t="shared" si="143"/>
        <v>7.738553816739846</v>
      </c>
      <c r="F218" s="273">
        <f t="shared" si="143"/>
        <v>7.6085597803434357</v>
      </c>
      <c r="G218" s="273">
        <f t="shared" si="143"/>
        <v>7.7342909784058724</v>
      </c>
      <c r="H218" s="273">
        <f t="shared" si="143"/>
        <v>7.6872791301343986</v>
      </c>
      <c r="I218" s="273">
        <f t="shared" si="143"/>
        <v>7.1900343267039375</v>
      </c>
      <c r="J218" s="273">
        <f t="shared" si="143"/>
        <v>7.2511850345919342</v>
      </c>
      <c r="K218" s="273">
        <f t="shared" si="143"/>
        <v>7.6179529593152671</v>
      </c>
      <c r="L218" s="273">
        <f t="shared" si="143"/>
        <v>7.5702181440765228</v>
      </c>
      <c r="M218" s="266"/>
      <c r="N218" s="148">
        <f t="shared" si="144"/>
        <v>-6.2660947755490692E-3</v>
      </c>
      <c r="O218" s="148">
        <f t="shared" si="145"/>
        <v>-1.5227882853764529E-2</v>
      </c>
      <c r="P218" s="142"/>
      <c r="Q218" s="148">
        <f t="shared" si="146"/>
        <v>-3.7027688666696701E-2</v>
      </c>
      <c r="R218" s="142"/>
      <c r="S218" s="146"/>
    </row>
    <row r="219" spans="2:19" ht="3.95" customHeight="1" x14ac:dyDescent="0.25">
      <c r="B219" s="185"/>
      <c r="C219" s="221"/>
      <c r="D219" s="187"/>
      <c r="E219" s="276"/>
      <c r="F219" s="276"/>
      <c r="G219" s="276"/>
      <c r="H219" s="276"/>
      <c r="I219" s="276"/>
      <c r="J219" s="276"/>
      <c r="K219" s="276"/>
      <c r="L219" s="276"/>
      <c r="M219" s="266"/>
      <c r="N219" s="274"/>
      <c r="O219" s="274"/>
      <c r="P219" s="275"/>
      <c r="Q219" s="274"/>
      <c r="R219" s="228"/>
      <c r="S219" s="229"/>
    </row>
    <row r="220" spans="2:19" ht="15" x14ac:dyDescent="0.25">
      <c r="B220" s="186" t="s">
        <v>141</v>
      </c>
      <c r="C220" s="221"/>
      <c r="D220" s="189" t="s">
        <v>90</v>
      </c>
      <c r="E220" s="265">
        <f t="shared" ref="E220:L222" si="147">E135/E54*1</f>
        <v>20.366736165907387</v>
      </c>
      <c r="F220" s="265">
        <f t="shared" si="147"/>
        <v>20.774590049512984</v>
      </c>
      <c r="G220" s="265">
        <f t="shared" si="147"/>
        <v>19.124933503793848</v>
      </c>
      <c r="H220" s="265">
        <f t="shared" si="147"/>
        <v>22.732921017651684</v>
      </c>
      <c r="I220" s="265">
        <f t="shared" si="147"/>
        <v>21.091346906568436</v>
      </c>
      <c r="J220" s="265">
        <f t="shared" si="147"/>
        <v>20.304364958864006</v>
      </c>
      <c r="K220" s="265">
        <f t="shared" si="147"/>
        <v>23.246171359042805</v>
      </c>
      <c r="L220" s="265">
        <f t="shared" si="147"/>
        <v>20.780416032214692</v>
      </c>
      <c r="M220" s="266"/>
      <c r="N220" s="267">
        <f t="shared" ref="N220:N222" si="148">L220/K220-1</f>
        <v>-0.10607145962850906</v>
      </c>
      <c r="O220" s="267">
        <f t="shared" ref="O220:O222" si="149">L220/H220-1</f>
        <v>-8.5888873846036273E-2</v>
      </c>
      <c r="P220" s="266"/>
      <c r="Q220" s="267">
        <f t="shared" ref="Q220:Q222" si="150">SUM(I220:L220)/SUM(E220:H220)-1</f>
        <v>2.9194487202302666E-2</v>
      </c>
      <c r="R220" s="224"/>
      <c r="S220" s="226"/>
    </row>
    <row r="221" spans="2:19" ht="15" x14ac:dyDescent="0.25">
      <c r="B221" s="185" t="s">
        <v>87</v>
      </c>
      <c r="C221" s="221"/>
      <c r="D221" s="187" t="s">
        <v>90</v>
      </c>
      <c r="E221" s="273">
        <f t="shared" si="147"/>
        <v>44.118169409043546</v>
      </c>
      <c r="F221" s="273">
        <f t="shared" si="147"/>
        <v>38.605575443945277</v>
      </c>
      <c r="G221" s="273">
        <f t="shared" si="147"/>
        <v>34.740492891588012</v>
      </c>
      <c r="H221" s="273">
        <f t="shared" si="147"/>
        <v>40.126796401555438</v>
      </c>
      <c r="I221" s="273">
        <f t="shared" si="147"/>
        <v>40.951813059322902</v>
      </c>
      <c r="J221" s="273">
        <f t="shared" si="147"/>
        <v>37.007097593376407</v>
      </c>
      <c r="K221" s="273">
        <f t="shared" si="147"/>
        <v>36.403755519698443</v>
      </c>
      <c r="L221" s="273">
        <f t="shared" si="147"/>
        <v>40.629987294128931</v>
      </c>
      <c r="M221" s="266"/>
      <c r="N221" s="148">
        <f t="shared" si="148"/>
        <v>0.11609329076346619</v>
      </c>
      <c r="O221" s="148">
        <f t="shared" si="149"/>
        <v>1.2540021574061866E-2</v>
      </c>
      <c r="P221" s="142"/>
      <c r="Q221" s="148">
        <f t="shared" si="150"/>
        <v>-1.6488125061709824E-2</v>
      </c>
      <c r="R221" s="142"/>
      <c r="S221" s="146"/>
    </row>
    <row r="222" spans="2:19" ht="15" x14ac:dyDescent="0.25">
      <c r="B222" s="185" t="s">
        <v>135</v>
      </c>
      <c r="C222" s="221"/>
      <c r="D222" s="187" t="s">
        <v>90</v>
      </c>
      <c r="E222" s="273">
        <f t="shared" si="147"/>
        <v>19.204358696211916</v>
      </c>
      <c r="F222" s="273">
        <f t="shared" si="147"/>
        <v>19.907233539958174</v>
      </c>
      <c r="G222" s="273">
        <f t="shared" si="147"/>
        <v>18.389801091383355</v>
      </c>
      <c r="H222" s="273">
        <f t="shared" si="147"/>
        <v>21.601200253753259</v>
      </c>
      <c r="I222" s="273">
        <f t="shared" si="147"/>
        <v>19.842112183399447</v>
      </c>
      <c r="J222" s="273">
        <f t="shared" si="147"/>
        <v>19.34182351785876</v>
      </c>
      <c r="K222" s="273">
        <f t="shared" si="147"/>
        <v>22.436528070316339</v>
      </c>
      <c r="L222" s="273">
        <f t="shared" si="147"/>
        <v>19.408932655500383</v>
      </c>
      <c r="M222" s="266"/>
      <c r="N222" s="148">
        <f t="shared" si="148"/>
        <v>-0.13494045983083647</v>
      </c>
      <c r="O222" s="148">
        <f t="shared" si="149"/>
        <v>-0.10148823086216996</v>
      </c>
      <c r="P222" s="142"/>
      <c r="Q222" s="148">
        <f t="shared" si="150"/>
        <v>2.4358276493017028E-2</v>
      </c>
      <c r="R222" s="142"/>
      <c r="S222" s="146"/>
    </row>
    <row r="223" spans="2:19" ht="3.95" customHeight="1" x14ac:dyDescent="0.25">
      <c r="B223" s="185"/>
      <c r="C223" s="221"/>
      <c r="D223" s="187"/>
      <c r="E223" s="277"/>
      <c r="F223" s="277"/>
      <c r="G223" s="277"/>
      <c r="H223" s="277"/>
      <c r="I223" s="277"/>
      <c r="J223" s="277"/>
      <c r="K223" s="277"/>
      <c r="L223" s="277"/>
      <c r="M223" s="266"/>
      <c r="N223" s="274"/>
      <c r="O223" s="274"/>
      <c r="P223" s="275"/>
      <c r="Q223" s="274"/>
      <c r="R223" s="228"/>
      <c r="S223" s="229"/>
    </row>
    <row r="224" spans="2:19" ht="15" x14ac:dyDescent="0.25">
      <c r="B224" s="184" t="s">
        <v>142</v>
      </c>
      <c r="C224" s="221"/>
      <c r="D224" s="189" t="s">
        <v>229</v>
      </c>
      <c r="E224" s="265">
        <f t="shared" ref="E224:L226" si="151">E139/E58*1</f>
        <v>6.9605681753993922</v>
      </c>
      <c r="F224" s="265">
        <f t="shared" si="151"/>
        <v>7.2424886591832625</v>
      </c>
      <c r="G224" s="265">
        <f t="shared" si="151"/>
        <v>7.0059223950887004</v>
      </c>
      <c r="H224" s="265">
        <f t="shared" si="151"/>
        <v>7.4481981035343203</v>
      </c>
      <c r="I224" s="265">
        <f t="shared" si="151"/>
        <v>6.9956805618162035</v>
      </c>
      <c r="J224" s="265">
        <f t="shared" si="151"/>
        <v>7.7105286164112332</v>
      </c>
      <c r="K224" s="265">
        <f t="shared" si="151"/>
        <v>7.6828270118846644</v>
      </c>
      <c r="L224" s="265">
        <f t="shared" si="151"/>
        <v>7.0740480556071148</v>
      </c>
      <c r="M224" s="266"/>
      <c r="N224" s="267">
        <f t="shared" ref="N224:N226" si="152">L224/K224-1</f>
        <v>-7.9238925376794445E-2</v>
      </c>
      <c r="O224" s="267">
        <f t="shared" ref="O224:O226" si="153">L224/H224-1</f>
        <v>-5.0233632715765641E-2</v>
      </c>
      <c r="P224" s="266"/>
      <c r="Q224" s="267">
        <f t="shared" ref="Q224:Q226" si="154">SUM(I224:L224)/SUM(E224:H224)-1</f>
        <v>2.8122340980865523E-2</v>
      </c>
      <c r="R224" s="224"/>
      <c r="S224" s="226"/>
    </row>
    <row r="225" spans="2:19" ht="15" x14ac:dyDescent="0.25">
      <c r="B225" s="185" t="s">
        <v>87</v>
      </c>
      <c r="C225" s="221"/>
      <c r="D225" s="187" t="s">
        <v>229</v>
      </c>
      <c r="E225" s="273">
        <f t="shared" si="151"/>
        <v>18.123153437566401</v>
      </c>
      <c r="F225" s="273">
        <f t="shared" si="151"/>
        <v>18.185028161517831</v>
      </c>
      <c r="G225" s="273">
        <f t="shared" si="151"/>
        <v>17.904755596852414</v>
      </c>
      <c r="H225" s="273">
        <f t="shared" si="151"/>
        <v>17.060780192081726</v>
      </c>
      <c r="I225" s="273">
        <f t="shared" si="151"/>
        <v>16.38601634735716</v>
      </c>
      <c r="J225" s="273">
        <f t="shared" si="151"/>
        <v>18.55384203988153</v>
      </c>
      <c r="K225" s="273">
        <f t="shared" si="151"/>
        <v>17.736334001846483</v>
      </c>
      <c r="L225" s="273">
        <f t="shared" si="151"/>
        <v>18.034200564819628</v>
      </c>
      <c r="M225" s="266"/>
      <c r="N225" s="148">
        <f t="shared" si="152"/>
        <v>1.6794144885980078E-2</v>
      </c>
      <c r="O225" s="148">
        <f t="shared" si="153"/>
        <v>5.7056029195527991E-2</v>
      </c>
      <c r="P225" s="142"/>
      <c r="Q225" s="148">
        <f t="shared" si="154"/>
        <v>-7.9036769058472567E-3</v>
      </c>
      <c r="R225" s="142"/>
      <c r="S225" s="146"/>
    </row>
    <row r="226" spans="2:19" ht="15" x14ac:dyDescent="0.25">
      <c r="B226" s="185" t="s">
        <v>135</v>
      </c>
      <c r="C226" s="221"/>
      <c r="D226" s="187" t="s">
        <v>229</v>
      </c>
      <c r="E226" s="273">
        <f t="shared" si="151"/>
        <v>6.1757483403897142</v>
      </c>
      <c r="F226" s="273">
        <f t="shared" si="151"/>
        <v>6.4401990264827713</v>
      </c>
      <c r="G226" s="273">
        <f t="shared" si="151"/>
        <v>6.2037948705104116</v>
      </c>
      <c r="H226" s="273">
        <f t="shared" si="151"/>
        <v>6.6955287269278152</v>
      </c>
      <c r="I226" s="273">
        <f t="shared" si="151"/>
        <v>6.2229123073316721</v>
      </c>
      <c r="J226" s="273">
        <f t="shared" si="151"/>
        <v>6.895245700802791</v>
      </c>
      <c r="K226" s="273">
        <f t="shared" si="151"/>
        <v>6.8620660440652888</v>
      </c>
      <c r="L226" s="273">
        <f t="shared" si="151"/>
        <v>6.355400902125834</v>
      </c>
      <c r="M226" s="266"/>
      <c r="N226" s="148">
        <f t="shared" si="152"/>
        <v>-7.3835655134454448E-2</v>
      </c>
      <c r="O226" s="148">
        <f t="shared" si="153"/>
        <v>-5.0799248076416781E-2</v>
      </c>
      <c r="P226" s="142"/>
      <c r="Q226" s="148">
        <f t="shared" si="154"/>
        <v>3.215149042165133E-2</v>
      </c>
      <c r="R226" s="142"/>
      <c r="S226" s="146"/>
    </row>
    <row r="227" spans="2:19" ht="3.95" customHeight="1" x14ac:dyDescent="0.25">
      <c r="B227" s="185"/>
      <c r="C227" s="221"/>
      <c r="D227" s="187"/>
      <c r="E227" s="277"/>
      <c r="F227" s="277"/>
      <c r="G227" s="277"/>
      <c r="H227" s="277"/>
      <c r="I227" s="277"/>
      <c r="J227" s="277"/>
      <c r="K227" s="277"/>
      <c r="L227" s="277"/>
      <c r="M227" s="266"/>
      <c r="N227" s="274"/>
      <c r="O227" s="274"/>
      <c r="P227" s="275"/>
      <c r="Q227" s="274"/>
      <c r="R227" s="228"/>
      <c r="S227" s="229"/>
    </row>
    <row r="228" spans="2:19" ht="15" x14ac:dyDescent="0.25">
      <c r="B228" s="184" t="s">
        <v>143</v>
      </c>
      <c r="C228" s="221"/>
      <c r="D228" s="189" t="s">
        <v>90</v>
      </c>
      <c r="E228" s="265">
        <f t="shared" ref="E228:L230" si="155">E143/E62*1</f>
        <v>1.5206844478033525</v>
      </c>
      <c r="F228" s="265">
        <f t="shared" si="155"/>
        <v>1.479919177177913</v>
      </c>
      <c r="G228" s="265">
        <f t="shared" si="155"/>
        <v>1.4713970220868255</v>
      </c>
      <c r="H228" s="265">
        <f t="shared" si="155"/>
        <v>1.4170955332175497</v>
      </c>
      <c r="I228" s="265">
        <f t="shared" si="155"/>
        <v>1.5028757367954109</v>
      </c>
      <c r="J228" s="265">
        <f t="shared" si="155"/>
        <v>1.5193883728347044</v>
      </c>
      <c r="K228" s="265">
        <f t="shared" si="155"/>
        <v>1.5722336187091195</v>
      </c>
      <c r="L228" s="265">
        <f t="shared" si="155"/>
        <v>1.3999592634565097</v>
      </c>
      <c r="M228" s="266"/>
      <c r="N228" s="267">
        <f t="shared" ref="N228:N230" si="156">L228/K228-1</f>
        <v>-0.1095730006041058</v>
      </c>
      <c r="O228" s="267">
        <f t="shared" ref="O228:O230" si="157">L228/H228-1</f>
        <v>-1.209252965615637E-2</v>
      </c>
      <c r="P228" s="266"/>
      <c r="Q228" s="267">
        <f t="shared" ref="Q228:Q230" si="158">SUM(I228:L228)/SUM(E228:H228)-1</f>
        <v>1.7890828793526881E-2</v>
      </c>
      <c r="R228" s="224"/>
      <c r="S228" s="226"/>
    </row>
    <row r="229" spans="2:19" ht="15" x14ac:dyDescent="0.25">
      <c r="B229" s="185" t="s">
        <v>87</v>
      </c>
      <c r="C229" s="221"/>
      <c r="D229" s="187" t="s">
        <v>90</v>
      </c>
      <c r="E229" s="273">
        <f t="shared" si="155"/>
        <v>4.1361869474581825</v>
      </c>
      <c r="F229" s="273">
        <f t="shared" si="155"/>
        <v>3.8936001786121923</v>
      </c>
      <c r="G229" s="273">
        <f t="shared" si="155"/>
        <v>3.8312793448635798</v>
      </c>
      <c r="H229" s="273">
        <f t="shared" si="155"/>
        <v>3.9812973302775343</v>
      </c>
      <c r="I229" s="273">
        <f t="shared" si="155"/>
        <v>4.3103652480117756</v>
      </c>
      <c r="J229" s="273">
        <f t="shared" si="155"/>
        <v>3.9610673210615666</v>
      </c>
      <c r="K229" s="273">
        <f t="shared" si="155"/>
        <v>3.9440517190516897</v>
      </c>
      <c r="L229" s="273">
        <f t="shared" si="155"/>
        <v>4.1082769557753611</v>
      </c>
      <c r="M229" s="266"/>
      <c r="N229" s="148">
        <f t="shared" si="156"/>
        <v>4.1638712781169485E-2</v>
      </c>
      <c r="O229" s="148">
        <f t="shared" si="157"/>
        <v>3.1894032262336669E-2</v>
      </c>
      <c r="P229" s="142"/>
      <c r="Q229" s="148">
        <f t="shared" si="158"/>
        <v>3.0386718088880826E-2</v>
      </c>
      <c r="R229" s="142"/>
      <c r="S229" s="146"/>
    </row>
    <row r="230" spans="2:19" ht="15" x14ac:dyDescent="0.25">
      <c r="B230" s="185" t="s">
        <v>135</v>
      </c>
      <c r="C230" s="221"/>
      <c r="D230" s="187" t="s">
        <v>90</v>
      </c>
      <c r="E230" s="273">
        <f t="shared" si="155"/>
        <v>1.3929856842422284</v>
      </c>
      <c r="F230" s="273">
        <f t="shared" si="155"/>
        <v>1.3401914244823641</v>
      </c>
      <c r="G230" s="273">
        <f t="shared" si="155"/>
        <v>1.3328718158856869</v>
      </c>
      <c r="H230" s="273">
        <f t="shared" si="155"/>
        <v>1.2886473117593022</v>
      </c>
      <c r="I230" s="273">
        <f t="shared" si="155"/>
        <v>1.3542058179471514</v>
      </c>
      <c r="J230" s="273">
        <f t="shared" si="155"/>
        <v>1.3606581604408776</v>
      </c>
      <c r="K230" s="273">
        <f t="shared" si="155"/>
        <v>1.4121289082225137</v>
      </c>
      <c r="L230" s="273">
        <f t="shared" si="155"/>
        <v>1.2625152689043551</v>
      </c>
      <c r="M230" s="266"/>
      <c r="N230" s="148">
        <f t="shared" si="156"/>
        <v>-0.10594899548263026</v>
      </c>
      <c r="O230" s="148">
        <f t="shared" si="157"/>
        <v>-2.0278661676072507E-2</v>
      </c>
      <c r="P230" s="142"/>
      <c r="Q230" s="148">
        <f t="shared" si="158"/>
        <v>6.5011940189754203E-3</v>
      </c>
      <c r="R230" s="142"/>
      <c r="S230" s="146"/>
    </row>
    <row r="231" spans="2:19" ht="3.95" customHeight="1" x14ac:dyDescent="0.25">
      <c r="B231" s="185"/>
      <c r="C231" s="221"/>
      <c r="D231" s="187"/>
      <c r="E231" s="277"/>
      <c r="F231" s="277"/>
      <c r="G231" s="277"/>
      <c r="H231" s="277"/>
      <c r="I231" s="277"/>
      <c r="J231" s="277"/>
      <c r="K231" s="277"/>
      <c r="L231" s="277"/>
      <c r="M231" s="266"/>
      <c r="N231" s="274"/>
      <c r="O231" s="274"/>
      <c r="P231" s="275"/>
      <c r="Q231" s="274"/>
      <c r="R231" s="228"/>
      <c r="S231" s="229"/>
    </row>
    <row r="232" spans="2:19" s="268" customFormat="1" ht="30" x14ac:dyDescent="0.25">
      <c r="B232" s="184" t="s">
        <v>144</v>
      </c>
      <c r="C232" s="221"/>
      <c r="D232" s="256" t="s">
        <v>229</v>
      </c>
      <c r="E232" s="265">
        <f t="shared" ref="E232:L234" si="159">E147/E66*1</f>
        <v>10.72559185164171</v>
      </c>
      <c r="F232" s="265">
        <f t="shared" si="159"/>
        <v>10.607901520012163</v>
      </c>
      <c r="G232" s="265">
        <f t="shared" si="159"/>
        <v>10.653099120997288</v>
      </c>
      <c r="H232" s="265">
        <f t="shared" si="159"/>
        <v>10.905830238513069</v>
      </c>
      <c r="I232" s="265">
        <f t="shared" si="159"/>
        <v>10.803780226810659</v>
      </c>
      <c r="J232" s="265">
        <f t="shared" si="159"/>
        <v>10.790008634789871</v>
      </c>
      <c r="K232" s="265">
        <f t="shared" si="159"/>
        <v>10.943901530971663</v>
      </c>
      <c r="L232" s="265">
        <f t="shared" si="159"/>
        <v>10.956943867529848</v>
      </c>
      <c r="M232" s="266"/>
      <c r="N232" s="267">
        <f t="shared" ref="N232:N234" si="160">L232/K232-1</f>
        <v>1.1917446918974228E-3</v>
      </c>
      <c r="O232" s="267">
        <f t="shared" ref="O232:O234" si="161">L232/H232-1</f>
        <v>4.6868168584062175E-3</v>
      </c>
      <c r="P232" s="266"/>
      <c r="Q232" s="267">
        <f t="shared" ref="Q232:Q234" si="162">SUM(I232:L232)/SUM(E232:H232)-1</f>
        <v>1.4040044618423231E-2</v>
      </c>
      <c r="R232" s="224"/>
      <c r="S232" s="226"/>
    </row>
    <row r="233" spans="2:19" ht="15" x14ac:dyDescent="0.25">
      <c r="B233" s="185" t="s">
        <v>87</v>
      </c>
      <c r="C233" s="221"/>
      <c r="D233" s="187" t="s">
        <v>229</v>
      </c>
      <c r="E233" s="273">
        <f t="shared" si="159"/>
        <v>15.743246273497954</v>
      </c>
      <c r="F233" s="273">
        <f t="shared" si="159"/>
        <v>16.2187536926962</v>
      </c>
      <c r="G233" s="273">
        <f t="shared" si="159"/>
        <v>16.308064296536269</v>
      </c>
      <c r="H233" s="273">
        <f t="shared" si="159"/>
        <v>16.180659153140251</v>
      </c>
      <c r="I233" s="273">
        <f t="shared" si="159"/>
        <v>15.89180159094434</v>
      </c>
      <c r="J233" s="273">
        <f t="shared" si="159"/>
        <v>16.675553699454451</v>
      </c>
      <c r="K233" s="273">
        <f t="shared" si="159"/>
        <v>16.57037965501161</v>
      </c>
      <c r="L233" s="273">
        <f t="shared" si="159"/>
        <v>16.187412508358303</v>
      </c>
      <c r="M233" s="266"/>
      <c r="N233" s="148">
        <f t="shared" si="160"/>
        <v>-2.3111549320324776E-2</v>
      </c>
      <c r="O233" s="148">
        <f t="shared" si="161"/>
        <v>4.1737207082448435E-4</v>
      </c>
      <c r="P233" s="142"/>
      <c r="Q233" s="148">
        <f t="shared" si="162"/>
        <v>1.3567326967856896E-2</v>
      </c>
      <c r="R233" s="142"/>
      <c r="S233" s="146"/>
    </row>
    <row r="234" spans="2:19" ht="15" x14ac:dyDescent="0.25">
      <c r="B234" s="185" t="s">
        <v>135</v>
      </c>
      <c r="C234" s="221"/>
      <c r="D234" s="187" t="s">
        <v>229</v>
      </c>
      <c r="E234" s="273">
        <f t="shared" si="159"/>
        <v>10.243382180866595</v>
      </c>
      <c r="F234" s="273">
        <f t="shared" si="159"/>
        <v>10.085178783551957</v>
      </c>
      <c r="G234" s="273">
        <f t="shared" si="159"/>
        <v>10.134940624645594</v>
      </c>
      <c r="H234" s="273">
        <f t="shared" si="159"/>
        <v>10.369405249428066</v>
      </c>
      <c r="I234" s="273">
        <f t="shared" si="159"/>
        <v>10.242654010973236</v>
      </c>
      <c r="J234" s="273">
        <f t="shared" si="159"/>
        <v>10.186571966774999</v>
      </c>
      <c r="K234" s="273">
        <f t="shared" si="159"/>
        <v>10.373265869423131</v>
      </c>
      <c r="L234" s="273">
        <f t="shared" si="159"/>
        <v>10.415097662698075</v>
      </c>
      <c r="M234" s="266"/>
      <c r="N234" s="148">
        <f t="shared" si="160"/>
        <v>4.0326541131323612E-3</v>
      </c>
      <c r="O234" s="148">
        <f t="shared" si="161"/>
        <v>4.4064642253738295E-3</v>
      </c>
      <c r="P234" s="142"/>
      <c r="Q234" s="148">
        <f t="shared" si="162"/>
        <v>9.4208985144943469E-3</v>
      </c>
      <c r="R234" s="142"/>
      <c r="S234" s="146"/>
    </row>
    <row r="235" spans="2:19" ht="3.95" customHeight="1" x14ac:dyDescent="0.25">
      <c r="B235" s="185"/>
      <c r="C235" s="221"/>
      <c r="D235" s="187"/>
      <c r="E235" s="277"/>
      <c r="F235" s="277"/>
      <c r="G235" s="277"/>
      <c r="H235" s="277"/>
      <c r="I235" s="277"/>
      <c r="J235" s="277"/>
      <c r="K235" s="277"/>
      <c r="L235" s="277"/>
      <c r="M235" s="266"/>
      <c r="N235" s="274"/>
      <c r="O235" s="274"/>
      <c r="P235" s="275"/>
      <c r="Q235" s="274"/>
      <c r="R235" s="228"/>
      <c r="S235" s="229"/>
    </row>
    <row r="236" spans="2:19" ht="15" x14ac:dyDescent="0.25">
      <c r="B236" s="184" t="s">
        <v>145</v>
      </c>
      <c r="C236" s="221"/>
      <c r="D236" s="189" t="s">
        <v>90</v>
      </c>
      <c r="E236" s="265">
        <f t="shared" ref="E236:L238" si="163">E151/E70*1</f>
        <v>3.8323043065054296</v>
      </c>
      <c r="F236" s="265">
        <f t="shared" si="163"/>
        <v>3.7960517155561324</v>
      </c>
      <c r="G236" s="265">
        <f t="shared" si="163"/>
        <v>3.7941159384580598</v>
      </c>
      <c r="H236" s="265">
        <f t="shared" si="163"/>
        <v>3.5764272007741478</v>
      </c>
      <c r="I236" s="265">
        <f t="shared" si="163"/>
        <v>3.7455849334606333</v>
      </c>
      <c r="J236" s="265">
        <f t="shared" si="163"/>
        <v>3.8665127117470504</v>
      </c>
      <c r="K236" s="265">
        <f t="shared" si="163"/>
        <v>3.6149793108065769</v>
      </c>
      <c r="L236" s="265">
        <f t="shared" si="163"/>
        <v>3.7043770587160121</v>
      </c>
      <c r="M236" s="266"/>
      <c r="N236" s="267">
        <f t="shared" ref="N236:N238" si="164">L236/K236-1</f>
        <v>2.4729809003938286E-2</v>
      </c>
      <c r="O236" s="267">
        <f t="shared" ref="O236:O238" si="165">L236/H236-1</f>
        <v>3.5775887711112508E-2</v>
      </c>
      <c r="P236" s="266"/>
      <c r="Q236" s="267">
        <f t="shared" ref="Q236:Q238" si="166">SUM(I236:L236)/SUM(E236:H236)-1</f>
        <v>-4.4966731116871106E-3</v>
      </c>
      <c r="R236" s="224"/>
      <c r="S236" s="226"/>
    </row>
    <row r="237" spans="2:19" ht="15" x14ac:dyDescent="0.25">
      <c r="B237" s="185" t="s">
        <v>87</v>
      </c>
      <c r="C237" s="221"/>
      <c r="D237" s="187" t="s">
        <v>90</v>
      </c>
      <c r="E237" s="273">
        <f t="shared" si="163"/>
        <v>4.6710543819844705</v>
      </c>
      <c r="F237" s="273">
        <f t="shared" si="163"/>
        <v>4.7165935269634556</v>
      </c>
      <c r="G237" s="273">
        <f t="shared" si="163"/>
        <v>4.6498408572258452</v>
      </c>
      <c r="H237" s="273">
        <f t="shared" si="163"/>
        <v>4.6147335658242286</v>
      </c>
      <c r="I237" s="273">
        <f t="shared" si="163"/>
        <v>4.6113896673709416</v>
      </c>
      <c r="J237" s="273">
        <f t="shared" si="163"/>
        <v>4.7937227562538123</v>
      </c>
      <c r="K237" s="273">
        <f t="shared" si="163"/>
        <v>4.6723409854550386</v>
      </c>
      <c r="L237" s="273">
        <f t="shared" si="163"/>
        <v>4.7511244230458196</v>
      </c>
      <c r="M237" s="266"/>
      <c r="N237" s="148">
        <f t="shared" si="164"/>
        <v>1.6861662673172351E-2</v>
      </c>
      <c r="O237" s="148">
        <f t="shared" si="165"/>
        <v>2.9555521521691608E-2</v>
      </c>
      <c r="P237" s="142"/>
      <c r="Q237" s="148">
        <f t="shared" si="166"/>
        <v>9.4549323393529061E-3</v>
      </c>
      <c r="R237" s="142"/>
      <c r="S237" s="146"/>
    </row>
    <row r="238" spans="2:19" ht="15" x14ac:dyDescent="0.25">
      <c r="B238" s="185" t="s">
        <v>135</v>
      </c>
      <c r="C238" s="221"/>
      <c r="D238" s="187" t="s">
        <v>90</v>
      </c>
      <c r="E238" s="273">
        <f t="shared" si="163"/>
        <v>3.7222537304350598</v>
      </c>
      <c r="F238" s="273">
        <f t="shared" si="163"/>
        <v>3.6882348536545417</v>
      </c>
      <c r="G238" s="273">
        <f t="shared" si="163"/>
        <v>3.6868595904848673</v>
      </c>
      <c r="H238" s="273">
        <f t="shared" si="163"/>
        <v>3.4555256218431452</v>
      </c>
      <c r="I238" s="273">
        <f t="shared" si="163"/>
        <v>3.6276366295677618</v>
      </c>
      <c r="J238" s="273">
        <f t="shared" si="163"/>
        <v>3.7299303780906778</v>
      </c>
      <c r="K238" s="273">
        <f t="shared" si="163"/>
        <v>3.4884907604776165</v>
      </c>
      <c r="L238" s="273">
        <f t="shared" si="163"/>
        <v>3.5696650721457153</v>
      </c>
      <c r="M238" s="266"/>
      <c r="N238" s="148">
        <f t="shared" si="164"/>
        <v>2.3269177773882044E-2</v>
      </c>
      <c r="O238" s="148">
        <f t="shared" si="165"/>
        <v>3.3030995221412729E-2</v>
      </c>
      <c r="P238" s="142"/>
      <c r="Q238" s="148">
        <f t="shared" si="166"/>
        <v>-9.4243211378363112E-3</v>
      </c>
      <c r="R238" s="142"/>
      <c r="S238" s="146"/>
    </row>
    <row r="239" spans="2:19" ht="3.95" customHeight="1" x14ac:dyDescent="0.25">
      <c r="B239" s="185"/>
      <c r="C239" s="221"/>
      <c r="D239" s="187"/>
      <c r="E239" s="277"/>
      <c r="F239" s="277"/>
      <c r="G239" s="277"/>
      <c r="H239" s="277"/>
      <c r="I239" s="277"/>
      <c r="J239" s="277"/>
      <c r="K239" s="277"/>
      <c r="L239" s="277"/>
      <c r="M239" s="266"/>
      <c r="N239" s="274"/>
      <c r="O239" s="274"/>
      <c r="P239" s="275"/>
      <c r="Q239" s="274"/>
      <c r="R239" s="228"/>
      <c r="S239" s="229"/>
    </row>
    <row r="240" spans="2:19" ht="15" x14ac:dyDescent="0.25">
      <c r="B240" s="184" t="s">
        <v>146</v>
      </c>
      <c r="C240" s="221"/>
      <c r="D240" s="189" t="s">
        <v>90</v>
      </c>
      <c r="E240" s="265">
        <f t="shared" ref="E240:L242" si="167">E155/E74*1</f>
        <v>18.909635306657783</v>
      </c>
      <c r="F240" s="265">
        <f t="shared" si="167"/>
        <v>19.646437696368931</v>
      </c>
      <c r="G240" s="265">
        <f t="shared" si="167"/>
        <v>18.347038296264124</v>
      </c>
      <c r="H240" s="265">
        <f t="shared" si="167"/>
        <v>20.749377086449751</v>
      </c>
      <c r="I240" s="265">
        <f t="shared" si="167"/>
        <v>18.7581278500822</v>
      </c>
      <c r="J240" s="265">
        <f t="shared" si="167"/>
        <v>18.378182931453313</v>
      </c>
      <c r="K240" s="265">
        <f t="shared" si="167"/>
        <v>18.389375472476789</v>
      </c>
      <c r="L240" s="265">
        <f t="shared" si="167"/>
        <v>20.573993475844031</v>
      </c>
      <c r="M240" s="266"/>
      <c r="N240" s="267">
        <f t="shared" ref="N240:N242" si="168">L240/K240-1</f>
        <v>0.11879783555656576</v>
      </c>
      <c r="O240" s="267">
        <f t="shared" ref="O240:O242" si="169">L240/H240-1</f>
        <v>-8.4524759406032768E-3</v>
      </c>
      <c r="P240" s="266"/>
      <c r="Q240" s="267">
        <f t="shared" ref="Q240:Q242" si="170">SUM(I240:L240)/SUM(E240:H240)-1</f>
        <v>-1.9996894989000702E-2</v>
      </c>
      <c r="R240" s="224"/>
      <c r="S240" s="226"/>
    </row>
    <row r="241" spans="2:19" ht="15" x14ac:dyDescent="0.25">
      <c r="B241" s="185" t="s">
        <v>87</v>
      </c>
      <c r="C241" s="221"/>
      <c r="D241" s="187" t="s">
        <v>90</v>
      </c>
      <c r="E241" s="273">
        <f t="shared" si="167"/>
        <v>29.289627547602819</v>
      </c>
      <c r="F241" s="273">
        <f t="shared" si="167"/>
        <v>29.106291349658488</v>
      </c>
      <c r="G241" s="273">
        <f t="shared" si="167"/>
        <v>29.105240705044928</v>
      </c>
      <c r="H241" s="273">
        <f t="shared" si="167"/>
        <v>28.643756613676736</v>
      </c>
      <c r="I241" s="273">
        <f t="shared" si="167"/>
        <v>27.961398525084824</v>
      </c>
      <c r="J241" s="273">
        <f t="shared" si="167"/>
        <v>26.651845240464294</v>
      </c>
      <c r="K241" s="273">
        <f t="shared" si="167"/>
        <v>27.167876971057552</v>
      </c>
      <c r="L241" s="273">
        <f t="shared" si="167"/>
        <v>26.95319122229278</v>
      </c>
      <c r="M241" s="266"/>
      <c r="N241" s="148">
        <f t="shared" si="168"/>
        <v>-7.9021908481653469E-3</v>
      </c>
      <c r="O241" s="148">
        <f t="shared" si="169"/>
        <v>-5.9020379700362002E-2</v>
      </c>
      <c r="P241" s="142"/>
      <c r="Q241" s="148">
        <f t="shared" si="170"/>
        <v>-6.380480953038703E-2</v>
      </c>
      <c r="R241" s="142"/>
      <c r="S241" s="146"/>
    </row>
    <row r="242" spans="2:19" ht="15" x14ac:dyDescent="0.25">
      <c r="B242" s="185" t="s">
        <v>135</v>
      </c>
      <c r="C242" s="221"/>
      <c r="D242" s="187" t="s">
        <v>90</v>
      </c>
      <c r="E242" s="273">
        <f t="shared" si="167"/>
        <v>18.702184604712055</v>
      </c>
      <c r="F242" s="273">
        <f t="shared" si="167"/>
        <v>19.448552565874305</v>
      </c>
      <c r="G242" s="273">
        <f t="shared" si="167"/>
        <v>18.10940283334342</v>
      </c>
      <c r="H242" s="273">
        <f t="shared" si="167"/>
        <v>20.619085888171448</v>
      </c>
      <c r="I242" s="273">
        <f t="shared" si="167"/>
        <v>18.534598953706151</v>
      </c>
      <c r="J242" s="273">
        <f t="shared" si="167"/>
        <v>18.163388242209624</v>
      </c>
      <c r="K242" s="273">
        <f t="shared" si="167"/>
        <v>18.145275498040515</v>
      </c>
      <c r="L242" s="273">
        <f t="shared" si="167"/>
        <v>20.45325753065838</v>
      </c>
      <c r="M242" s="266"/>
      <c r="N242" s="148">
        <f t="shared" si="168"/>
        <v>0.12719465366437133</v>
      </c>
      <c r="O242" s="148">
        <f t="shared" si="169"/>
        <v>-8.0424689247837744E-3</v>
      </c>
      <c r="P242" s="142"/>
      <c r="Q242" s="148">
        <f t="shared" si="170"/>
        <v>-2.0586909521017605E-2</v>
      </c>
      <c r="R242" s="142"/>
      <c r="S242" s="146"/>
    </row>
    <row r="243" spans="2:19" ht="3.95" customHeight="1" x14ac:dyDescent="0.25">
      <c r="B243" s="185"/>
      <c r="C243" s="221"/>
      <c r="D243" s="187"/>
      <c r="E243" s="277"/>
      <c r="F243" s="277"/>
      <c r="G243" s="277"/>
      <c r="H243" s="276"/>
      <c r="I243" s="276"/>
      <c r="J243" s="276"/>
      <c r="K243" s="276"/>
      <c r="L243" s="276"/>
      <c r="M243" s="266"/>
      <c r="N243" s="274"/>
      <c r="O243" s="274"/>
      <c r="P243" s="275"/>
      <c r="Q243" s="274"/>
      <c r="R243" s="228"/>
      <c r="S243" s="229"/>
    </row>
    <row r="244" spans="2:19" s="268" customFormat="1" ht="30" x14ac:dyDescent="0.25">
      <c r="B244" s="184" t="s">
        <v>147</v>
      </c>
      <c r="C244" s="221"/>
      <c r="D244" s="256" t="s">
        <v>229</v>
      </c>
      <c r="E244" s="265">
        <f t="shared" ref="E244:L246" si="171">E159/E78*1</f>
        <v>18.974817018993388</v>
      </c>
      <c r="F244" s="265">
        <f t="shared" si="171"/>
        <v>19.281878664631975</v>
      </c>
      <c r="G244" s="265">
        <f t="shared" si="171"/>
        <v>18.997647467813891</v>
      </c>
      <c r="H244" s="265">
        <f t="shared" si="171"/>
        <v>19.344356420666927</v>
      </c>
      <c r="I244" s="265">
        <f t="shared" si="171"/>
        <v>18.966383110898345</v>
      </c>
      <c r="J244" s="265">
        <f t="shared" si="171"/>
        <v>18.89558466604419</v>
      </c>
      <c r="K244" s="265">
        <f t="shared" si="171"/>
        <v>19.36973621295477</v>
      </c>
      <c r="L244" s="265">
        <f t="shared" si="171"/>
        <v>20.122408170253575</v>
      </c>
      <c r="M244" s="266"/>
      <c r="N244" s="267">
        <f t="shared" ref="N244:N246" si="172">L244/K244-1</f>
        <v>3.8858141846836558E-2</v>
      </c>
      <c r="O244" s="267">
        <f t="shared" ref="O244:O246" si="173">L244/H244-1</f>
        <v>4.0221123549781135E-2</v>
      </c>
      <c r="P244" s="266"/>
      <c r="Q244" s="267">
        <f t="shared" ref="Q244:Q246" si="174">SUM(I244:L244)/SUM(E244:H244)-1</f>
        <v>9.8619505587504985E-3</v>
      </c>
      <c r="R244" s="224"/>
      <c r="S244" s="226"/>
    </row>
    <row r="245" spans="2:19" ht="15" x14ac:dyDescent="0.25">
      <c r="B245" s="185" t="s">
        <v>87</v>
      </c>
      <c r="C245" s="221"/>
      <c r="D245" s="187" t="s">
        <v>229</v>
      </c>
      <c r="E245" s="273">
        <f t="shared" si="171"/>
        <v>15.315093348495102</v>
      </c>
      <c r="F245" s="273">
        <f t="shared" si="171"/>
        <v>15.784423453909943</v>
      </c>
      <c r="G245" s="273">
        <f t="shared" si="171"/>
        <v>16.167884693122435</v>
      </c>
      <c r="H245" s="273">
        <f t="shared" si="171"/>
        <v>16.400574309013507</v>
      </c>
      <c r="I245" s="273">
        <f t="shared" si="171"/>
        <v>16.094393782902735</v>
      </c>
      <c r="J245" s="273">
        <f t="shared" si="171"/>
        <v>16.26260910214091</v>
      </c>
      <c r="K245" s="273">
        <f t="shared" si="171"/>
        <v>17.068045106407595</v>
      </c>
      <c r="L245" s="273">
        <f t="shared" si="171"/>
        <v>17.920968568721378</v>
      </c>
      <c r="M245" s="266"/>
      <c r="N245" s="148">
        <f t="shared" si="172"/>
        <v>4.997194798797322E-2</v>
      </c>
      <c r="O245" s="148">
        <f t="shared" si="173"/>
        <v>9.2703720678384061E-2</v>
      </c>
      <c r="P245" s="142"/>
      <c r="Q245" s="148">
        <f t="shared" si="174"/>
        <v>5.7769085779059814E-2</v>
      </c>
      <c r="R245" s="142"/>
      <c r="S245" s="146"/>
    </row>
    <row r="246" spans="2:19" ht="15" x14ac:dyDescent="0.25">
      <c r="B246" s="185" t="s">
        <v>135</v>
      </c>
      <c r="C246" s="221"/>
      <c r="D246" s="187" t="s">
        <v>229</v>
      </c>
      <c r="E246" s="273">
        <f t="shared" si="171"/>
        <v>22.584277116021962</v>
      </c>
      <c r="F246" s="273">
        <f t="shared" si="171"/>
        <v>23.299726876254823</v>
      </c>
      <c r="G246" s="273">
        <f t="shared" si="171"/>
        <v>22.390347371354416</v>
      </c>
      <c r="H246" s="273">
        <f t="shared" si="171"/>
        <v>22.872419199668553</v>
      </c>
      <c r="I246" s="273">
        <f t="shared" si="171"/>
        <v>22.720215007385317</v>
      </c>
      <c r="J246" s="273">
        <f t="shared" si="171"/>
        <v>22.511343268242126</v>
      </c>
      <c r="K246" s="273">
        <f t="shared" si="171"/>
        <v>22.425498233234261</v>
      </c>
      <c r="L246" s="273">
        <f t="shared" si="171"/>
        <v>23.078055500214216</v>
      </c>
      <c r="M246" s="266"/>
      <c r="N246" s="148">
        <f t="shared" si="172"/>
        <v>2.9098897165766191E-2</v>
      </c>
      <c r="O246" s="148">
        <f t="shared" si="173"/>
        <v>8.9905793851767779E-3</v>
      </c>
      <c r="P246" s="142"/>
      <c r="Q246" s="148">
        <f t="shared" si="174"/>
        <v>-4.5164359820950573E-3</v>
      </c>
      <c r="R246" s="142"/>
      <c r="S246" s="146"/>
    </row>
    <row r="247" spans="2:19" ht="3.95" customHeight="1" x14ac:dyDescent="0.25">
      <c r="B247" s="185"/>
      <c r="C247" s="221"/>
      <c r="D247" s="187"/>
      <c r="E247" s="276"/>
      <c r="F247" s="276"/>
      <c r="G247" s="276"/>
      <c r="H247" s="276"/>
      <c r="I247" s="276"/>
      <c r="J247" s="276"/>
      <c r="K247" s="276"/>
      <c r="L247" s="276"/>
      <c r="M247" s="266"/>
      <c r="N247" s="274"/>
      <c r="O247" s="274"/>
      <c r="P247" s="275"/>
      <c r="Q247" s="274"/>
      <c r="R247" s="228"/>
      <c r="S247" s="229"/>
    </row>
    <row r="248" spans="2:19" ht="15" x14ac:dyDescent="0.25">
      <c r="B248" s="184" t="s">
        <v>148</v>
      </c>
      <c r="C248" s="221"/>
      <c r="D248" s="189" t="s">
        <v>230</v>
      </c>
      <c r="E248" s="265">
        <f t="shared" ref="E248:L250" si="175">E163/E82</f>
        <v>1.2417109407441627</v>
      </c>
      <c r="F248" s="265">
        <f t="shared" si="175"/>
        <v>1.2098300094406567</v>
      </c>
      <c r="G248" s="265">
        <f t="shared" si="175"/>
        <v>1.2203345821988738</v>
      </c>
      <c r="H248" s="265">
        <f t="shared" si="175"/>
        <v>1.2352326445098891</v>
      </c>
      <c r="I248" s="265">
        <f t="shared" si="175"/>
        <v>1.2219177765042444</v>
      </c>
      <c r="J248" s="265">
        <f t="shared" si="175"/>
        <v>1.2421456547752434</v>
      </c>
      <c r="K248" s="265">
        <f t="shared" si="175"/>
        <v>1.2500217353143812</v>
      </c>
      <c r="L248" s="265">
        <f t="shared" si="175"/>
        <v>1.2681361647602394</v>
      </c>
      <c r="M248" s="266"/>
      <c r="N248" s="267">
        <f t="shared" ref="N248:N250" si="176">L248/K248-1</f>
        <v>1.449129157846385E-2</v>
      </c>
      <c r="O248" s="267">
        <f t="shared" ref="O248:O250" si="177">L248/H248-1</f>
        <v>2.6637508647940233E-2</v>
      </c>
      <c r="P248" s="266"/>
      <c r="Q248" s="267">
        <f t="shared" ref="Q248:Q250" si="178">SUM(I248:L248)/SUM(E248:H248)-1</f>
        <v>1.5307010107137309E-2</v>
      </c>
      <c r="R248" s="224"/>
      <c r="S248" s="226"/>
    </row>
    <row r="249" spans="2:19" ht="15" x14ac:dyDescent="0.25">
      <c r="B249" s="185" t="s">
        <v>87</v>
      </c>
      <c r="C249" s="221"/>
      <c r="D249" s="187" t="s">
        <v>230</v>
      </c>
      <c r="E249" s="273">
        <f t="shared" si="175"/>
        <v>3.5599619676761414</v>
      </c>
      <c r="F249" s="273">
        <f t="shared" si="175"/>
        <v>3.3779871607013887</v>
      </c>
      <c r="G249" s="273">
        <f t="shared" si="175"/>
        <v>3.2156875873489912</v>
      </c>
      <c r="H249" s="273">
        <f t="shared" si="175"/>
        <v>3.5343128064152429</v>
      </c>
      <c r="I249" s="273">
        <f t="shared" si="175"/>
        <v>3.6356896819731981</v>
      </c>
      <c r="J249" s="273">
        <f t="shared" si="175"/>
        <v>3.3289646289835928</v>
      </c>
      <c r="K249" s="273">
        <f t="shared" si="175"/>
        <v>3.1132464095916417</v>
      </c>
      <c r="L249" s="273">
        <f t="shared" si="175"/>
        <v>3.4955262559778917</v>
      </c>
      <c r="M249" s="266"/>
      <c r="N249" s="148">
        <f t="shared" si="176"/>
        <v>0.12279138753954033</v>
      </c>
      <c r="O249" s="148">
        <f t="shared" si="177"/>
        <v>-1.0974283421362308E-2</v>
      </c>
      <c r="P249" s="142"/>
      <c r="Q249" s="148">
        <f t="shared" si="178"/>
        <v>-8.3666691954253913E-3</v>
      </c>
      <c r="R249" s="142"/>
      <c r="S249" s="146"/>
    </row>
    <row r="250" spans="2:19" ht="15" x14ac:dyDescent="0.25">
      <c r="B250" s="185" t="s">
        <v>135</v>
      </c>
      <c r="C250" s="221"/>
      <c r="D250" s="187" t="s">
        <v>230</v>
      </c>
      <c r="E250" s="273">
        <f t="shared" si="175"/>
        <v>1.184653955404855</v>
      </c>
      <c r="F250" s="273">
        <f t="shared" si="175"/>
        <v>1.1557510133873858</v>
      </c>
      <c r="G250" s="273">
        <f t="shared" si="175"/>
        <v>1.169498358341162</v>
      </c>
      <c r="H250" s="273">
        <f t="shared" si="175"/>
        <v>1.1820777045336426</v>
      </c>
      <c r="I250" s="273">
        <f t="shared" si="175"/>
        <v>1.1616968961657683</v>
      </c>
      <c r="J250" s="273">
        <f t="shared" si="175"/>
        <v>1.1874690902797753</v>
      </c>
      <c r="K250" s="273">
        <f t="shared" si="175"/>
        <v>1.196331656325341</v>
      </c>
      <c r="L250" s="273">
        <f t="shared" si="175"/>
        <v>1.2110676697148717</v>
      </c>
      <c r="M250" s="266"/>
      <c r="N250" s="148">
        <f t="shared" si="176"/>
        <v>1.2317665683773571E-2</v>
      </c>
      <c r="O250" s="148">
        <f t="shared" si="177"/>
        <v>2.4524585033660173E-2</v>
      </c>
      <c r="P250" s="142"/>
      <c r="Q250" s="148">
        <f t="shared" si="178"/>
        <v>1.3764821379886216E-2</v>
      </c>
      <c r="R250" s="142"/>
      <c r="S250" s="146"/>
    </row>
    <row r="251" spans="2:19" ht="3.95" customHeight="1" x14ac:dyDescent="0.25">
      <c r="B251" s="185"/>
      <c r="C251" s="221"/>
      <c r="D251" s="187"/>
      <c r="E251" s="276"/>
      <c r="F251" s="276"/>
      <c r="G251" s="276"/>
      <c r="H251" s="276"/>
      <c r="I251" s="276"/>
      <c r="J251" s="276"/>
      <c r="K251" s="276"/>
      <c r="L251" s="276"/>
      <c r="M251" s="266"/>
      <c r="N251" s="274"/>
      <c r="O251" s="274"/>
      <c r="P251" s="275"/>
      <c r="Q251" s="274"/>
      <c r="R251" s="228"/>
      <c r="S251" s="229"/>
    </row>
    <row r="252" spans="2:19" ht="15" x14ac:dyDescent="0.25">
      <c r="B252" s="184" t="s">
        <v>149</v>
      </c>
      <c r="C252" s="221"/>
      <c r="D252" s="189" t="s">
        <v>230</v>
      </c>
      <c r="E252" s="265">
        <f t="shared" ref="E252:L254" si="179">E167/E86</f>
        <v>6.439635344111335</v>
      </c>
      <c r="F252" s="265">
        <f t="shared" si="179"/>
        <v>5.8211389632703954</v>
      </c>
      <c r="G252" s="265">
        <f t="shared" si="179"/>
        <v>5.6906639453248946</v>
      </c>
      <c r="H252" s="265">
        <f t="shared" si="179"/>
        <v>7.0962160502380076</v>
      </c>
      <c r="I252" s="265">
        <f t="shared" si="179"/>
        <v>6.3701703640430232</v>
      </c>
      <c r="J252" s="265">
        <f t="shared" si="179"/>
        <v>6.1736791229195154</v>
      </c>
      <c r="K252" s="265">
        <f t="shared" si="179"/>
        <v>6.0176532734758892</v>
      </c>
      <c r="L252" s="265">
        <f t="shared" si="179"/>
        <v>7.2658744357222389</v>
      </c>
      <c r="M252" s="266"/>
      <c r="N252" s="267">
        <f t="shared" ref="N252:N254" si="180">L252/K252-1</f>
        <v>0.20742656738768162</v>
      </c>
      <c r="O252" s="267">
        <f t="shared" ref="O252:O254" si="181">L252/H252-1</f>
        <v>2.3908289190059495E-2</v>
      </c>
      <c r="P252" s="266"/>
      <c r="Q252" s="267">
        <f t="shared" ref="Q252:Q254" si="182">SUM(I252:L252)/SUM(E252:H252)-1</f>
        <v>3.1129577396170616E-2</v>
      </c>
      <c r="R252" s="224"/>
      <c r="S252" s="226"/>
    </row>
    <row r="253" spans="2:19" ht="15" x14ac:dyDescent="0.25">
      <c r="B253" s="185" t="s">
        <v>87</v>
      </c>
      <c r="C253" s="221"/>
      <c r="D253" s="187" t="s">
        <v>230</v>
      </c>
      <c r="E253" s="273">
        <f t="shared" si="179"/>
        <v>12.754052504295387</v>
      </c>
      <c r="F253" s="273">
        <f t="shared" si="179"/>
        <v>11.423975868506146</v>
      </c>
      <c r="G253" s="273">
        <f t="shared" si="179"/>
        <v>11.904943795402694</v>
      </c>
      <c r="H253" s="273">
        <f t="shared" si="179"/>
        <v>12.563700758872779</v>
      </c>
      <c r="I253" s="273">
        <f t="shared" si="179"/>
        <v>12.154582722461445</v>
      </c>
      <c r="J253" s="273">
        <f t="shared" si="179"/>
        <v>11.569861497501815</v>
      </c>
      <c r="K253" s="273">
        <f t="shared" si="179"/>
        <v>11.98340208424027</v>
      </c>
      <c r="L253" s="273">
        <f t="shared" si="179"/>
        <v>12.44926299285256</v>
      </c>
      <c r="M253" s="266"/>
      <c r="N253" s="148">
        <f t="shared" si="180"/>
        <v>3.8875513425770558E-2</v>
      </c>
      <c r="O253" s="148">
        <f t="shared" si="181"/>
        <v>-9.1086032862888189E-3</v>
      </c>
      <c r="P253" s="142"/>
      <c r="Q253" s="148">
        <f t="shared" si="182"/>
        <v>-1.0063661100827792E-2</v>
      </c>
      <c r="R253" s="142"/>
      <c r="S253" s="146"/>
    </row>
    <row r="254" spans="2:19" ht="15" x14ac:dyDescent="0.25">
      <c r="B254" s="185" t="s">
        <v>135</v>
      </c>
      <c r="C254" s="221"/>
      <c r="D254" s="187" t="s">
        <v>230</v>
      </c>
      <c r="E254" s="273">
        <f t="shared" si="179"/>
        <v>6.3690596703336286</v>
      </c>
      <c r="F254" s="273">
        <f t="shared" si="179"/>
        <v>5.7492674642543475</v>
      </c>
      <c r="G254" s="273">
        <f t="shared" si="179"/>
        <v>5.6177747818477499</v>
      </c>
      <c r="H254" s="273">
        <f t="shared" si="179"/>
        <v>7.0252788548757144</v>
      </c>
      <c r="I254" s="273">
        <f t="shared" si="179"/>
        <v>6.2895069240474806</v>
      </c>
      <c r="J254" s="273">
        <f t="shared" si="179"/>
        <v>6.0937634792085422</v>
      </c>
      <c r="K254" s="273">
        <f t="shared" si="179"/>
        <v>5.9352680879178843</v>
      </c>
      <c r="L254" s="273">
        <f t="shared" si="179"/>
        <v>7.1900355311042041</v>
      </c>
      <c r="M254" s="266"/>
      <c r="N254" s="148">
        <f t="shared" si="180"/>
        <v>0.21140872233565733</v>
      </c>
      <c r="O254" s="148">
        <f t="shared" si="181"/>
        <v>2.3451976730310742E-2</v>
      </c>
      <c r="P254" s="142"/>
      <c r="Q254" s="148">
        <f t="shared" si="182"/>
        <v>3.0175750612113195E-2</v>
      </c>
      <c r="R254" s="142"/>
      <c r="S254" s="146"/>
    </row>
    <row r="255" spans="2:19" ht="3.95" customHeight="1" x14ac:dyDescent="0.25">
      <c r="B255" s="185"/>
      <c r="C255" s="221"/>
      <c r="D255" s="187"/>
      <c r="E255" s="276"/>
      <c r="F255" s="276"/>
      <c r="G255" s="276"/>
      <c r="H255" s="276"/>
      <c r="I255" s="276"/>
      <c r="J255" s="276"/>
      <c r="K255" s="276"/>
      <c r="L255" s="276"/>
      <c r="M255" s="266"/>
      <c r="N255" s="274"/>
      <c r="O255" s="274"/>
      <c r="P255" s="275"/>
      <c r="Q255" s="274"/>
      <c r="R255" s="228"/>
      <c r="S255" s="229"/>
    </row>
    <row r="256" spans="2:19" ht="15" x14ac:dyDescent="0.2">
      <c r="B256" s="373" t="s">
        <v>153</v>
      </c>
      <c r="C256" s="373"/>
      <c r="D256" s="373"/>
      <c r="E256" s="373"/>
      <c r="F256" s="373"/>
      <c r="G256" s="373"/>
      <c r="H256" s="373"/>
      <c r="I256" s="373"/>
      <c r="J256" s="373"/>
      <c r="K256" s="373"/>
      <c r="L256" s="373"/>
      <c r="M256" s="373"/>
      <c r="N256" s="373"/>
      <c r="O256" s="373"/>
      <c r="P256" s="373"/>
      <c r="Q256" s="373"/>
      <c r="R256" s="373"/>
      <c r="S256" s="373"/>
    </row>
    <row r="257" spans="2:20" ht="15" customHeight="1" x14ac:dyDescent="0.2">
      <c r="B257" s="374" t="s">
        <v>247</v>
      </c>
      <c r="C257" s="374"/>
      <c r="D257" s="374"/>
      <c r="E257" s="374"/>
      <c r="F257" s="374"/>
      <c r="G257" s="374"/>
      <c r="H257" s="374"/>
      <c r="I257" s="374"/>
      <c r="J257" s="374"/>
      <c r="K257" s="374"/>
      <c r="L257" s="374"/>
      <c r="M257" s="374"/>
      <c r="N257" s="374"/>
      <c r="O257" s="374"/>
      <c r="P257" s="374"/>
      <c r="Q257" s="374"/>
      <c r="R257" s="374"/>
      <c r="S257" s="374"/>
      <c r="T257" s="219"/>
    </row>
    <row r="259" spans="2:20" ht="18.75" x14ac:dyDescent="0.3">
      <c r="B259" s="270" t="s">
        <v>231</v>
      </c>
    </row>
    <row r="260" spans="2:20" ht="15.75" x14ac:dyDescent="0.25">
      <c r="B260" s="271" t="s">
        <v>322</v>
      </c>
    </row>
    <row r="261" spans="2:20" ht="15.75" x14ac:dyDescent="0.25">
      <c r="B261" s="271" t="s">
        <v>246</v>
      </c>
    </row>
  </sheetData>
  <mergeCells count="18">
    <mergeCell ref="B257:S257"/>
    <mergeCell ref="B256:S256"/>
    <mergeCell ref="B175:S175"/>
    <mergeCell ref="B176:S176"/>
    <mergeCell ref="B179:S179"/>
    <mergeCell ref="B181:B182"/>
    <mergeCell ref="N181:O181"/>
    <mergeCell ref="S181:S182"/>
    <mergeCell ref="B91:S91"/>
    <mergeCell ref="B94:S94"/>
    <mergeCell ref="B96:B97"/>
    <mergeCell ref="N96:O96"/>
    <mergeCell ref="S96:S97"/>
    <mergeCell ref="B90:S90"/>
    <mergeCell ref="B13:S13"/>
    <mergeCell ref="B15:B16"/>
    <mergeCell ref="N15:O15"/>
    <mergeCell ref="S15:S16"/>
  </mergeCells>
  <hyperlinks>
    <hyperlink ref="A11" r:id="rId1" display="http://www.disclaimer.admin.ch/"/>
    <hyperlink ref="B261" r:id="rId2" display="https://www.blw.admin.ch/blw/it/home/markt/marktbeobachtung/bio.html"/>
    <hyperlink ref="B260" r:id="rId3"/>
  </hyperlinks>
  <pageMargins left="0.7" right="0.7" top="0.78740157499999996" bottom="0.78740157499999996" header="0.3" footer="0.3"/>
  <pageSetup paperSize="9" scale="50" orientation="portrait" r:id="rId4"/>
  <rowBreaks count="2" manualBreakCount="2">
    <brk id="92" min="1" max="18" man="1"/>
    <brk id="177" min="1" max="18" man="1"/>
  </rowBreaks>
  <drawing r:id="rId5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svizzero'!K53:L53</xm:f>
              <xm:sqref>S53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svizzero'!I52:L52</xm:f>
              <xm:sqref>S52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svizzero'!K57:L57</xm:f>
              <xm:sqref>S57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svizzero'!I56:L56</xm:f>
              <xm:sqref>S56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svizzero'!K61:L61</xm:f>
              <xm:sqref>S61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svizzero'!I60:L60</xm:f>
              <xm:sqref>S60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svizzero'!K65:L65</xm:f>
              <xm:sqref>S65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svizzero'!I64:L64</xm:f>
              <xm:sqref>S64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svizzero'!K69:L69</xm:f>
              <xm:sqref>S69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svizzero'!I68:L68</xm:f>
              <xm:sqref>S68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svizzero'!K73:L73</xm:f>
              <xm:sqref>S73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svizzero'!I72:L72</xm:f>
              <xm:sqref>S72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svizzero'!K77:L77</xm:f>
              <xm:sqref>S77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svizzero'!I76:L76</xm:f>
              <xm:sqref>S76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svizzero'!K81:L81</xm:f>
              <xm:sqref>S81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svizzero'!I80:L80</xm:f>
              <xm:sqref>S80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svizzero'!I84:L84</xm:f>
              <xm:sqref>S84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svizzero'!K85:L85</xm:f>
              <xm:sqref>S85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svizzero'!I88:L88</xm:f>
              <xm:sqref>S88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svizzero'!J89:L89</xm:f>
              <xm:sqref>S89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svizzero'!I172:L172</xm:f>
              <xm:sqref>S172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svizzero'!K170:L170</xm:f>
              <xm:sqref>S170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svizzero'!I167:L167</xm:f>
              <xm:sqref>S167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svizzero'!I168:L168</xm:f>
              <xm:sqref>S168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svizzero'!I163:L163</xm:f>
              <xm:sqref>S163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svizzero'!I164:L164</xm:f>
              <xm:sqref>S164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svizzero'!I159:L159</xm:f>
              <xm:sqref>S159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svizzero'!I160:L160</xm:f>
              <xm:sqref>S160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svizzero'!I155:L155</xm:f>
              <xm:sqref>S155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svizzero'!I156:L156</xm:f>
              <xm:sqref>S156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svizzero'!I151:L151</xm:f>
              <xm:sqref>S151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svizzero'!I152:L152</xm:f>
              <xm:sqref>S152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svizzero'!I147:L147</xm:f>
              <xm:sqref>S147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svizzero'!I148:L148</xm:f>
              <xm:sqref>S148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svizzero'!I143:L143</xm:f>
              <xm:sqref>S143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svizzero'!I144:L144</xm:f>
              <xm:sqref>S144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svizzero'!I139:L139</xm:f>
              <xm:sqref>S139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svizzero'!I140:L140</xm:f>
              <xm:sqref>S140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svizzero'!I135:L135</xm:f>
              <xm:sqref>S135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svizzero'!I136:L136</xm:f>
              <xm:sqref>S136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svizzero'!I131:L131</xm:f>
              <xm:sqref>S131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svizzero'!I132:L132</xm:f>
              <xm:sqref>S132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svizzero'!I127:L127</xm:f>
              <xm:sqref>S127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svizzero'!I128:L128</xm:f>
              <xm:sqref>S128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svizzero'!I123:L123</xm:f>
              <xm:sqref>S123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svizzero'!I124:L124</xm:f>
              <xm:sqref>S124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svizzero'!I119:L119</xm:f>
              <xm:sqref>S119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svizzero'!I120:L120</xm:f>
              <xm:sqref>S120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svizzero'!I115:L115</xm:f>
              <xm:sqref>S115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svizzero'!J174:L174</xm:f>
              <xm:sqref>S174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svizzero'!I116:L116</xm:f>
              <xm:sqref>S116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svizzero'!I40:L40</xm:f>
              <xm:sqref>S40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svizzero'!K41:L41</xm:f>
              <xm:sqref>S41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svizzero'!I36:L36</xm:f>
              <xm:sqref>S36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svizzero'!K37:L37</xm:f>
              <xm:sqref>S37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svizzero'!I32:L32</xm:f>
              <xm:sqref>S32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svizzero'!K33:L33</xm:f>
              <xm:sqref>S33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svizzero'!I28:L28</xm:f>
              <xm:sqref>S28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svizzero'!I24:L24</xm:f>
              <xm:sqref>S24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svizzero'!K25:L25</xm:f>
              <xm:sqref>S25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svizzero'!K21:L21</xm:f>
              <xm:sqref>S21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svizzero'!I111:L111</xm:f>
              <xm:sqref>S111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svizzero'!I18:L18</xm:f>
              <xm:sqref>S18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svizzero'!K29:L29</xm:f>
              <xm:sqref>S29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svizzero'!K45:L45</xm:f>
              <xm:sqref>S45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svizzero'!I44:L44</xm:f>
              <xm:sqref>S44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svizzero'!I48:L48</xm:f>
              <xm:sqref>S48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svizzero'!K49:L49</xm:f>
              <xm:sqref>S49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svizzero'!I112:L112</xm:f>
              <xm:sqref>S112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svizzero'!I107:L107</xm:f>
              <xm:sqref>S107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svizzero'!I108:L108</xm:f>
              <xm:sqref>S108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svizzero'!I103:L103</xm:f>
              <xm:sqref>S103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svizzero'!I104:L104</xm:f>
              <xm:sqref>S104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svizzero'!I101:L101</xm:f>
              <xm:sqref>S101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svizzero'!K215:L215</xm:f>
              <xm:sqref>S215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svizzero'!I214:L214</xm:f>
              <xm:sqref>S214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svizzero'!I210:L210</xm:f>
              <xm:sqref>S210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svizzero'!K211:L211</xm:f>
              <xm:sqref>S211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svizzero'!K195:L195</xm:f>
              <xm:sqref>S195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svizzero'!I186:L186</xm:f>
              <xm:sqref>S186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svizzero'!K187:L187</xm:f>
              <xm:sqref>S187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svizzero'!K191:L191</xm:f>
              <xm:sqref>S191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svizzero'!I190:L190</xm:f>
              <xm:sqref>S190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svizzero'!I194:L194</xm:f>
              <xm:sqref>S194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svizzero'!K199:L199</xm:f>
              <xm:sqref>S199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svizzero'!I198:L198</xm:f>
              <xm:sqref>S198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svizzero'!K203:L203</xm:f>
              <xm:sqref>S203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svizzero'!I202:L202</xm:f>
              <xm:sqref>S202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svizzero'!K207:L207</xm:f>
              <xm:sqref>S207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svizzero'!I206:L206</xm:f>
              <xm:sqref>S206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svizzero'!K255:L255</xm:f>
              <xm:sqref>S255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svizzero'!I254:L254</xm:f>
              <xm:sqref>S254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svizzero'!K251:L251</xm:f>
              <xm:sqref>S251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svizzero'!I250:L250</xm:f>
              <xm:sqref>S250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svizzero'!I246:L246</xm:f>
              <xm:sqref>S246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svizzero'!K247:L247</xm:f>
              <xm:sqref>S247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svizzero'!I242:L242</xm:f>
              <xm:sqref>S242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svizzero'!K243:L243</xm:f>
              <xm:sqref>S243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svizzero'!I238:L238</xm:f>
              <xm:sqref>S238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svizzero'!K239:L239</xm:f>
              <xm:sqref>S239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svizzero'!I234:L234</xm:f>
              <xm:sqref>S234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svizzero'!K235:L235</xm:f>
              <xm:sqref>S235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svizzero'!I230:L230</xm:f>
              <xm:sqref>S230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svizzero'!K231:L231</xm:f>
              <xm:sqref>S231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svizzero'!I226:L226</xm:f>
              <xm:sqref>S226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svizzero'!K227:L227</xm:f>
              <xm:sqref>S227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svizzero'!I222:L222</xm:f>
              <xm:sqref>S222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svizzero'!K223:L223</xm:f>
              <xm:sqref>S223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svizzero'!I218:L218</xm:f>
              <xm:sqref>S218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svizzero'!K219:L219</xm:f>
              <xm:sqref>S219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svizzero'!I19:L19</xm:f>
              <xm:sqref>S19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svizzero'!I20:L20</xm:f>
              <xm:sqref>S20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svizzero'!I23:L23</xm:f>
              <xm:sqref>S23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svizzero'!I22:L22</xm:f>
              <xm:sqref>S22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svizzero'!I27:L27</xm:f>
              <xm:sqref>S27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svizzero'!I26:L26</xm:f>
              <xm:sqref>S26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svizzero'!I31:L31</xm:f>
              <xm:sqref>S31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svizzero'!I30:L30</xm:f>
              <xm:sqref>S30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svizzero'!I35:L35</xm:f>
              <xm:sqref>S35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svizzero'!I34:L34</xm:f>
              <xm:sqref>S34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svizzero'!I39:L39</xm:f>
              <xm:sqref>S39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svizzero'!I38:L38</xm:f>
              <xm:sqref>S38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svizzero'!I43:L43</xm:f>
              <xm:sqref>S43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svizzero'!I42:L42</xm:f>
              <xm:sqref>S42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svizzero'!I47:L47</xm:f>
              <xm:sqref>S47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svizzero'!I46:L46</xm:f>
              <xm:sqref>S46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svizzero'!I51:L51</xm:f>
              <xm:sqref>S51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svizzero'!I50:L50</xm:f>
              <xm:sqref>S50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svizzero'!I55:L55</xm:f>
              <xm:sqref>S55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svizzero'!I54:L54</xm:f>
              <xm:sqref>S54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svizzero'!I59:L59</xm:f>
              <xm:sqref>S59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svizzero'!I58:L58</xm:f>
              <xm:sqref>S58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svizzero'!I63:L63</xm:f>
              <xm:sqref>S63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svizzero'!I62:L62</xm:f>
              <xm:sqref>S62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svizzero'!I67:L67</xm:f>
              <xm:sqref>S67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svizzero'!I66:L66</xm:f>
              <xm:sqref>S66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svizzero'!I71:L71</xm:f>
              <xm:sqref>S71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svizzero'!I70:L70</xm:f>
              <xm:sqref>S70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svizzero'!I75:L75</xm:f>
              <xm:sqref>S75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svizzero'!I74:L74</xm:f>
              <xm:sqref>S74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svizzero'!I79:L79</xm:f>
              <xm:sqref>S79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svizzero'!I78:L78</xm:f>
              <xm:sqref>S78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svizzero'!I83:L83</xm:f>
              <xm:sqref>S83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svizzero'!I82:L82</xm:f>
              <xm:sqref>S82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svizzero'!I87:L87</xm:f>
              <xm:sqref>S87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svizzero'!I86:L86</xm:f>
              <xm:sqref>S86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svizzero'!I100:L100</xm:f>
              <xm:sqref>S100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svizzero'!K130:L130</xm:f>
              <xm:sqref>S130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svizzero'!I129:L129</xm:f>
              <xm:sqref>S129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svizzero'!I125:L125</xm:f>
              <xm:sqref>S125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svizzero'!K126:L126</xm:f>
              <xm:sqref>S126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svizzero'!K110:L110</xm:f>
              <xm:sqref>S110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svizzero'!I99:L99</xm:f>
              <xm:sqref>S99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svizzero'!K102:L102</xm:f>
              <xm:sqref>S102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svizzero'!K106:L106</xm:f>
              <xm:sqref>S106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svizzero'!I105:L105</xm:f>
              <xm:sqref>S105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svizzero'!I109:L109</xm:f>
              <xm:sqref>S109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svizzero'!K114:L114</xm:f>
              <xm:sqref>S114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svizzero'!I113:L113</xm:f>
              <xm:sqref>S113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svizzero'!K118:L118</xm:f>
              <xm:sqref>S118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svizzero'!I117:L117</xm:f>
              <xm:sqref>S117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svizzero'!K122:L122</xm:f>
              <xm:sqref>S122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svizzero'!I121:L121</xm:f>
              <xm:sqref>S121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svizzero'!I169:L169</xm:f>
              <xm:sqref>S169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svizzero'!K166:L166</xm:f>
              <xm:sqref>S166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svizzero'!I165:L165</xm:f>
              <xm:sqref>S165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svizzero'!I161:L161</xm:f>
              <xm:sqref>S161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svizzero'!K162:L162</xm:f>
              <xm:sqref>S162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svizzero'!I157:L157</xm:f>
              <xm:sqref>S157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svizzero'!K158:L158</xm:f>
              <xm:sqref>S158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svizzero'!I153:L153</xm:f>
              <xm:sqref>S153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svizzero'!K154:L154</xm:f>
              <xm:sqref>S154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svizzero'!I149:L149</xm:f>
              <xm:sqref>S149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svizzero'!K150:L150</xm:f>
              <xm:sqref>S150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svizzero'!I145:L145</xm:f>
              <xm:sqref>S145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svizzero'!K146:L146</xm:f>
              <xm:sqref>S146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svizzero'!I141:L141</xm:f>
              <xm:sqref>S141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svizzero'!K142:L142</xm:f>
              <xm:sqref>S142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svizzero'!I137:L137</xm:f>
              <xm:sqref>S137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svizzero'!K138:L138</xm:f>
              <xm:sqref>S138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svizzero'!I133:L133</xm:f>
              <xm:sqref>S133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svizzero'!K134:L134</xm:f>
              <xm:sqref>S134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svizzero'!I171:L171</xm:f>
              <xm:sqref>S171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svizzero'!I173:L173</xm:f>
              <xm:sqref>S173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svizzero'!I185:L185</xm:f>
              <xm:sqref>S185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svizzero'!I184:L184</xm:f>
              <xm:sqref>S184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svizzero'!I189:L189</xm:f>
              <xm:sqref>S189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svizzero'!I188:L188</xm:f>
              <xm:sqref>S188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svizzero'!I193:L193</xm:f>
              <xm:sqref>S193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svizzero'!I192:L192</xm:f>
              <xm:sqref>S192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svizzero'!I197:L197</xm:f>
              <xm:sqref>S197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svizzero'!I196:L196</xm:f>
              <xm:sqref>S196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svizzero'!I201:L201</xm:f>
              <xm:sqref>S201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svizzero'!I200:L200</xm:f>
              <xm:sqref>S200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svizzero'!I205:L205</xm:f>
              <xm:sqref>S205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svizzero'!I204:L204</xm:f>
              <xm:sqref>S204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svizzero'!I209:L209</xm:f>
              <xm:sqref>S209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svizzero'!I208:L208</xm:f>
              <xm:sqref>S208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svizzero'!I213:L213</xm:f>
              <xm:sqref>S213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svizzero'!I212:L212</xm:f>
              <xm:sqref>S212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svizzero'!I217:L217</xm:f>
              <xm:sqref>S217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svizzero'!I216:L216</xm:f>
              <xm:sqref>S216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svizzero'!I221:L221</xm:f>
              <xm:sqref>S221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svizzero'!I220:L220</xm:f>
              <xm:sqref>S220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svizzero'!I225:L225</xm:f>
              <xm:sqref>S225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svizzero'!I224:L224</xm:f>
              <xm:sqref>S224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svizzero'!I229:L229</xm:f>
              <xm:sqref>S229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svizzero'!I228:L228</xm:f>
              <xm:sqref>S228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svizzero'!I233:L233</xm:f>
              <xm:sqref>S233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svizzero'!I232:L232</xm:f>
              <xm:sqref>S232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svizzero'!I237:L237</xm:f>
              <xm:sqref>S237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svizzero'!I236:L236</xm:f>
              <xm:sqref>S236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svizzero'!I241:L241</xm:f>
              <xm:sqref>S241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svizzero'!I240:L240</xm:f>
              <xm:sqref>S240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svizzero'!I245:L245</xm:f>
              <xm:sqref>S245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svizzero'!I244:L244</xm:f>
              <xm:sqref>S244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svizzero'!I249:L249</xm:f>
              <xm:sqref>S249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svizzero'!I248:L248</xm:f>
              <xm:sqref>S248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svizzero'!I253:L253</xm:f>
              <xm:sqref>S253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'Commercio al dettaglio svizzero'!I252:L252</xm:f>
              <xm:sqref>S252</xm:sqref>
            </x14:sparkline>
          </x14:sparklines>
        </x14:sparklineGroup>
      </x14:sparklineGroup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92D050"/>
  </sheetPr>
  <dimension ref="B1:AE71"/>
  <sheetViews>
    <sheetView workbookViewId="0"/>
  </sheetViews>
  <sheetFormatPr baseColWidth="10" defaultRowHeight="15" outlineLevelCol="1" x14ac:dyDescent="0.25"/>
  <cols>
    <col min="2" max="3" width="18.28515625" customWidth="1"/>
    <col min="4" max="4" width="17.7109375" bestFit="1" customWidth="1"/>
    <col min="5" max="8" width="11.42578125" customWidth="1" outlineLevel="1"/>
    <col min="14" max="14" width="13.7109375" customWidth="1"/>
    <col min="15" max="16" width="11.28515625" customWidth="1"/>
    <col min="17" max="17" width="14.85546875" customWidth="1"/>
    <col min="18" max="19" width="11.7109375" customWidth="1"/>
    <col min="20" max="20" width="16.28515625" bestFit="1" customWidth="1"/>
  </cols>
  <sheetData>
    <row r="1" spans="2:31" x14ac:dyDescent="0.25">
      <c r="B1" s="22" t="s">
        <v>21</v>
      </c>
      <c r="C1" s="22"/>
    </row>
    <row r="3" spans="2:31" x14ac:dyDescent="0.25">
      <c r="B3" t="s">
        <v>1</v>
      </c>
      <c r="E3" s="22">
        <v>112</v>
      </c>
      <c r="F3" s="22">
        <v>113</v>
      </c>
      <c r="G3" s="22">
        <v>114</v>
      </c>
      <c r="H3" s="22">
        <v>115</v>
      </c>
      <c r="I3" s="22">
        <v>116</v>
      </c>
      <c r="J3" s="22">
        <v>117</v>
      </c>
      <c r="K3" s="22">
        <v>118</v>
      </c>
      <c r="L3" s="22">
        <v>119</v>
      </c>
      <c r="M3" s="22"/>
      <c r="V3" t="s">
        <v>47</v>
      </c>
      <c r="W3" s="22">
        <v>64</v>
      </c>
      <c r="X3" s="22">
        <v>65</v>
      </c>
      <c r="Y3" s="22">
        <v>66</v>
      </c>
      <c r="Z3" s="22">
        <v>67</v>
      </c>
    </row>
    <row r="4" spans="2:31" x14ac:dyDescent="0.25">
      <c r="V4" s="24" t="s">
        <v>22</v>
      </c>
      <c r="W4" s="22">
        <v>65</v>
      </c>
      <c r="X4" s="22">
        <v>66</v>
      </c>
      <c r="Y4" s="22">
        <v>67</v>
      </c>
      <c r="Z4" s="22">
        <v>68</v>
      </c>
      <c r="AB4" t="s">
        <v>20</v>
      </c>
      <c r="AC4" t="s">
        <v>19</v>
      </c>
      <c r="AD4" t="s">
        <v>18</v>
      </c>
    </row>
    <row r="5" spans="2:31" ht="15" customHeight="1" x14ac:dyDescent="0.25">
      <c r="B5" s="384" t="s">
        <v>29</v>
      </c>
      <c r="C5" s="112"/>
      <c r="D5" s="53" t="s">
        <v>0</v>
      </c>
      <c r="E5" s="54" t="e">
        <f>#REF!</f>
        <v>#REF!</v>
      </c>
      <c r="F5" s="54" t="e">
        <f>#REF!</f>
        <v>#REF!</v>
      </c>
      <c r="G5" s="54" t="e">
        <f>#REF!</f>
        <v>#REF!</v>
      </c>
      <c r="H5" s="54" t="e">
        <f>#REF!</f>
        <v>#REF!</v>
      </c>
      <c r="I5" s="54" t="e">
        <f>#REF!</f>
        <v>#REF!</v>
      </c>
      <c r="J5" s="54" t="e">
        <f>#REF!</f>
        <v>#REF!</v>
      </c>
      <c r="K5" s="54" t="e">
        <f>#REF!</f>
        <v>#REF!</v>
      </c>
      <c r="L5" s="54" t="e">
        <f>#REF!</f>
        <v>#REF!</v>
      </c>
      <c r="M5" s="54"/>
      <c r="N5" s="378" t="s">
        <v>14</v>
      </c>
      <c r="O5" s="379"/>
      <c r="P5" s="104"/>
      <c r="Q5" s="378" t="s">
        <v>15</v>
      </c>
      <c r="R5" s="379"/>
      <c r="S5" s="99"/>
      <c r="T5" s="380" t="s">
        <v>51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/>
      <c r="AB5" s="4" t="e">
        <f>Z5</f>
        <v>#REF!</v>
      </c>
      <c r="AC5" s="4" t="e">
        <f>K5</f>
        <v>#REF!</v>
      </c>
      <c r="AD5" s="4" t="e">
        <f>L5</f>
        <v>#REF!</v>
      </c>
    </row>
    <row r="6" spans="2:31" ht="15" customHeight="1" x14ac:dyDescent="0.25">
      <c r="B6" s="385"/>
      <c r="C6" s="113"/>
      <c r="D6" s="55" t="s">
        <v>1</v>
      </c>
      <c r="E6" s="56" t="e">
        <f>#REF!</f>
        <v>#REF!</v>
      </c>
      <c r="F6" s="56" t="e">
        <f>#REF!</f>
        <v>#REF!</v>
      </c>
      <c r="G6" s="56" t="e">
        <f>#REF!</f>
        <v>#REF!</v>
      </c>
      <c r="H6" s="56" t="e">
        <f>#REF!</f>
        <v>#REF!</v>
      </c>
      <c r="I6" s="56" t="e">
        <f>#REF!</f>
        <v>#REF!</v>
      </c>
      <c r="J6" s="56" t="e">
        <f>#REF!</f>
        <v>#REF!</v>
      </c>
      <c r="K6" s="56" t="e">
        <f>#REF!</f>
        <v>#REF!</v>
      </c>
      <c r="L6" s="56" t="e">
        <f>#REF!</f>
        <v>#REF!</v>
      </c>
      <c r="M6" s="56"/>
      <c r="N6" s="8" t="s">
        <v>55</v>
      </c>
      <c r="O6" s="9" t="s">
        <v>16</v>
      </c>
      <c r="P6" s="55"/>
      <c r="Q6" s="8" t="s">
        <v>53</v>
      </c>
      <c r="R6" s="9" t="s">
        <v>17</v>
      </c>
      <c r="S6" s="9"/>
      <c r="T6" s="383"/>
      <c r="V6" s="2"/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/>
      <c r="AB6" s="5"/>
      <c r="AC6" s="5"/>
      <c r="AD6" s="5"/>
    </row>
    <row r="7" spans="2:31" x14ac:dyDescent="0.25">
      <c r="B7" s="123"/>
      <c r="C7" s="113"/>
      <c r="D7" s="55"/>
      <c r="E7" s="56"/>
      <c r="F7" s="56"/>
      <c r="G7" s="56"/>
      <c r="H7" s="56"/>
      <c r="I7" s="56"/>
      <c r="J7" s="56"/>
      <c r="K7" s="56"/>
      <c r="L7" s="56"/>
      <c r="M7" s="56"/>
      <c r="N7" s="8"/>
      <c r="O7" s="9"/>
      <c r="P7" s="55"/>
      <c r="Q7" s="8"/>
      <c r="R7" s="9"/>
      <c r="S7" s="9"/>
      <c r="T7" s="100"/>
      <c r="V7" s="2"/>
      <c r="W7" s="2"/>
      <c r="X7" s="2"/>
      <c r="Y7" s="2"/>
      <c r="Z7" s="2"/>
      <c r="AA7" s="2"/>
      <c r="AB7" s="5"/>
      <c r="AC7" s="5"/>
      <c r="AD7" s="5"/>
    </row>
    <row r="8" spans="2:31" x14ac:dyDescent="0.25">
      <c r="B8" s="351" t="s">
        <v>9</v>
      </c>
      <c r="C8" s="114"/>
      <c r="D8" s="10" t="s">
        <v>12</v>
      </c>
      <c r="E8" s="11" t="e">
        <f>#REF!</f>
        <v>#REF!</v>
      </c>
      <c r="F8" s="11" t="e">
        <f>#REF!</f>
        <v>#REF!</v>
      </c>
      <c r="G8" s="11" t="e">
        <f>#REF!</f>
        <v>#REF!</v>
      </c>
      <c r="H8" s="11" t="e">
        <f>#REF!</f>
        <v>#REF!</v>
      </c>
      <c r="I8" s="11" t="e">
        <f>#REF!</f>
        <v>#REF!</v>
      </c>
      <c r="J8" s="11" t="e">
        <f>#REF!</f>
        <v>#REF!</v>
      </c>
      <c r="K8" s="11" t="e">
        <f>#REF!</f>
        <v>#REF!</v>
      </c>
      <c r="L8" s="11" t="e">
        <f>#REF!</f>
        <v>#REF!</v>
      </c>
      <c r="M8" s="11"/>
      <c r="N8" s="12" t="e">
        <f t="shared" ref="N8:N14" si="0">L8/K8-1</f>
        <v>#REF!</v>
      </c>
      <c r="O8" s="13" t="e">
        <f t="shared" ref="O8:O19" si="1">L8/Z8-1</f>
        <v>#REF!</v>
      </c>
      <c r="P8" s="105"/>
      <c r="Q8" s="12" t="e">
        <f t="shared" ref="Q8:Q19" si="2">AD8/AC8-1</f>
        <v>#REF!</v>
      </c>
      <c r="R8" s="13" t="e">
        <f t="shared" ref="R8:R19" si="3">AD8/AB8-1</f>
        <v>#REF!</v>
      </c>
      <c r="S8" s="13"/>
      <c r="T8" s="14"/>
      <c r="V8" s="1"/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/>
      <c r="AB8" s="6" t="e">
        <f>AVERAGE(W8:Z8)</f>
        <v>#REF!</v>
      </c>
      <c r="AC8" s="6" t="e">
        <f>AVERAGE(E8:H8)</f>
        <v>#REF!</v>
      </c>
      <c r="AD8" s="6" t="e">
        <f>AVERAGE(I8:L8)</f>
        <v>#REF!</v>
      </c>
    </row>
    <row r="9" spans="2:31" x14ac:dyDescent="0.25">
      <c r="B9" s="351"/>
      <c r="C9" s="115"/>
      <c r="D9" s="15" t="s">
        <v>7</v>
      </c>
      <c r="E9" s="16" t="e">
        <f>#REF!</f>
        <v>#REF!</v>
      </c>
      <c r="F9" s="16" t="e">
        <f>#REF!</f>
        <v>#REF!</v>
      </c>
      <c r="G9" s="16" t="e">
        <f>#REF!</f>
        <v>#REF!</v>
      </c>
      <c r="H9" s="16" t="e">
        <f>#REF!</f>
        <v>#REF!</v>
      </c>
      <c r="I9" s="16" t="e">
        <f>#REF!</f>
        <v>#REF!</v>
      </c>
      <c r="J9" s="16" t="e">
        <f>#REF!</f>
        <v>#REF!</v>
      </c>
      <c r="K9" s="16" t="e">
        <f>#REF!</f>
        <v>#REF!</v>
      </c>
      <c r="L9" s="16" t="e">
        <f>#REF!</f>
        <v>#REF!</v>
      </c>
      <c r="M9" s="16"/>
      <c r="N9" s="17" t="e">
        <f t="shared" si="0"/>
        <v>#REF!</v>
      </c>
      <c r="O9" s="18" t="e">
        <f t="shared" si="1"/>
        <v>#REF!</v>
      </c>
      <c r="P9" s="106"/>
      <c r="Q9" s="17" t="e">
        <f t="shared" si="2"/>
        <v>#REF!</v>
      </c>
      <c r="R9" s="18" t="e">
        <f t="shared" si="3"/>
        <v>#REF!</v>
      </c>
      <c r="S9" s="18"/>
      <c r="T9" s="19"/>
      <c r="U9" s="3"/>
      <c r="V9" s="3"/>
      <c r="W9" s="3" t="e">
        <f>#REF!</f>
        <v>#REF!</v>
      </c>
      <c r="X9" s="3" t="e">
        <f>#REF!</f>
        <v>#REF!</v>
      </c>
      <c r="Y9" s="3" t="e">
        <f>#REF!</f>
        <v>#REF!</v>
      </c>
      <c r="Z9" s="3" t="e">
        <f>#REF!</f>
        <v>#REF!</v>
      </c>
      <c r="AA9" s="3"/>
      <c r="AB9" s="7" t="e">
        <f>SUM(W9:Z9)</f>
        <v>#REF!</v>
      </c>
      <c r="AC9" s="7" t="e">
        <f>SUM(E9:H9)</f>
        <v>#REF!</v>
      </c>
      <c r="AD9" s="7" t="e">
        <f>SUM(I9:L9)</f>
        <v>#REF!</v>
      </c>
      <c r="AE9" s="3"/>
    </row>
    <row r="10" spans="2:31" x14ac:dyDescent="0.25">
      <c r="B10" s="386" t="s">
        <v>10</v>
      </c>
      <c r="C10" s="114"/>
      <c r="D10" s="10" t="s">
        <v>5</v>
      </c>
      <c r="E10" s="11" t="e">
        <f>#REF!</f>
        <v>#REF!</v>
      </c>
      <c r="F10" s="11" t="e">
        <f>#REF!</f>
        <v>#REF!</v>
      </c>
      <c r="G10" s="11" t="e">
        <f>#REF!</f>
        <v>#REF!</v>
      </c>
      <c r="H10" s="11" t="e">
        <f>#REF!</f>
        <v>#REF!</v>
      </c>
      <c r="I10" s="11" t="e">
        <f>#REF!</f>
        <v>#REF!</v>
      </c>
      <c r="J10" s="11" t="e">
        <f>#REF!</f>
        <v>#REF!</v>
      </c>
      <c r="K10" s="11" t="e">
        <f>#REF!</f>
        <v>#REF!</v>
      </c>
      <c r="L10" s="11" t="e">
        <f>#REF!</f>
        <v>#REF!</v>
      </c>
      <c r="M10" s="11"/>
      <c r="N10" s="12" t="e">
        <f t="shared" si="0"/>
        <v>#REF!</v>
      </c>
      <c r="O10" s="13" t="e">
        <f t="shared" si="1"/>
        <v>#REF!</v>
      </c>
      <c r="P10" s="105"/>
      <c r="Q10" s="12" t="e">
        <f t="shared" si="2"/>
        <v>#REF!</v>
      </c>
      <c r="R10" s="13" t="e">
        <f t="shared" si="3"/>
        <v>#REF!</v>
      </c>
      <c r="S10" s="13"/>
      <c r="T10" s="14"/>
      <c r="V10" s="1"/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/>
      <c r="AB10" s="6" t="e">
        <f>AVERAGE(W10:Z10)</f>
        <v>#REF!</v>
      </c>
      <c r="AC10" s="6" t="e">
        <f>AVERAGE(E10:H10)</f>
        <v>#REF!</v>
      </c>
      <c r="AD10" s="6" t="e">
        <f>AVERAGE(I10:L10)</f>
        <v>#REF!</v>
      </c>
    </row>
    <row r="11" spans="2:31" x14ac:dyDescent="0.25">
      <c r="B11" s="387"/>
      <c r="C11" s="115"/>
      <c r="D11" s="15" t="s">
        <v>7</v>
      </c>
      <c r="E11" s="16" t="e">
        <f>#REF!</f>
        <v>#REF!</v>
      </c>
      <c r="F11" s="16" t="e">
        <f>#REF!</f>
        <v>#REF!</v>
      </c>
      <c r="G11" s="16" t="e">
        <f>#REF!</f>
        <v>#REF!</v>
      </c>
      <c r="H11" s="16" t="e">
        <f>#REF!</f>
        <v>#REF!</v>
      </c>
      <c r="I11" s="16" t="e">
        <f>#REF!</f>
        <v>#REF!</v>
      </c>
      <c r="J11" s="16" t="e">
        <f>#REF!</f>
        <v>#REF!</v>
      </c>
      <c r="K11" s="16" t="e">
        <f>#REF!</f>
        <v>#REF!</v>
      </c>
      <c r="L11" s="16" t="e">
        <f>#REF!</f>
        <v>#REF!</v>
      </c>
      <c r="M11" s="16"/>
      <c r="N11" s="17" t="e">
        <f t="shared" si="0"/>
        <v>#REF!</v>
      </c>
      <c r="O11" s="18" t="e">
        <f t="shared" si="1"/>
        <v>#REF!</v>
      </c>
      <c r="P11" s="106"/>
      <c r="Q11" s="17" t="e">
        <f t="shared" si="2"/>
        <v>#REF!</v>
      </c>
      <c r="R11" s="18" t="e">
        <f t="shared" si="3"/>
        <v>#REF!</v>
      </c>
      <c r="S11" s="18"/>
      <c r="T11" s="19"/>
      <c r="U11" s="3"/>
      <c r="V11" s="3"/>
      <c r="W11" s="3" t="e">
        <f>#REF!</f>
        <v>#REF!</v>
      </c>
      <c r="X11" s="3" t="e">
        <f>#REF!</f>
        <v>#REF!</v>
      </c>
      <c r="Y11" s="3" t="e">
        <f>#REF!</f>
        <v>#REF!</v>
      </c>
      <c r="Z11" s="3" t="e">
        <f>#REF!</f>
        <v>#REF!</v>
      </c>
      <c r="AA11" s="3"/>
      <c r="AB11" s="7" t="e">
        <f>SUM(W11:Z11)</f>
        <v>#REF!</v>
      </c>
      <c r="AC11" s="7" t="e">
        <f>SUM(E11:H11)</f>
        <v>#REF!</v>
      </c>
      <c r="AD11" s="7" t="e">
        <f>SUM(I11:L11)</f>
        <v>#REF!</v>
      </c>
      <c r="AE11" s="3"/>
    </row>
    <row r="12" spans="2:31" x14ac:dyDescent="0.25">
      <c r="B12" s="386" t="s">
        <v>4</v>
      </c>
      <c r="C12" s="114"/>
      <c r="D12" s="10" t="s">
        <v>6</v>
      </c>
      <c r="E12" s="11" t="e">
        <f>#REF!</f>
        <v>#REF!</v>
      </c>
      <c r="F12" s="11" t="e">
        <f>#REF!</f>
        <v>#REF!</v>
      </c>
      <c r="G12" s="11" t="e">
        <f>#REF!</f>
        <v>#REF!</v>
      </c>
      <c r="H12" s="11" t="e">
        <f>#REF!</f>
        <v>#REF!</v>
      </c>
      <c r="I12" s="11" t="e">
        <f>#REF!</f>
        <v>#REF!</v>
      </c>
      <c r="J12" s="11" t="e">
        <f>#REF!</f>
        <v>#REF!</v>
      </c>
      <c r="K12" s="11" t="e">
        <f>#REF!</f>
        <v>#REF!</v>
      </c>
      <c r="L12" s="11" t="e">
        <f>#REF!</f>
        <v>#REF!</v>
      </c>
      <c r="M12" s="11"/>
      <c r="N12" s="12" t="e">
        <f t="shared" si="0"/>
        <v>#REF!</v>
      </c>
      <c r="O12" s="13" t="e">
        <f t="shared" si="1"/>
        <v>#REF!</v>
      </c>
      <c r="P12" s="105"/>
      <c r="Q12" s="12" t="e">
        <f t="shared" si="2"/>
        <v>#REF!</v>
      </c>
      <c r="R12" s="13" t="e">
        <f t="shared" si="3"/>
        <v>#REF!</v>
      </c>
      <c r="S12" s="13"/>
      <c r="T12" s="14"/>
      <c r="V12" s="1"/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/>
      <c r="AB12" s="6" t="e">
        <f t="shared" ref="AB12" si="4">AVERAGE(W12:Z12)</f>
        <v>#REF!</v>
      </c>
      <c r="AC12" s="6" t="e">
        <f>AVERAGE(E12:H12)</f>
        <v>#REF!</v>
      </c>
      <c r="AD12" s="6" t="e">
        <f>AVERAGE(I12:L12)</f>
        <v>#REF!</v>
      </c>
    </row>
    <row r="13" spans="2:31" x14ac:dyDescent="0.25">
      <c r="B13" s="387"/>
      <c r="C13" s="115"/>
      <c r="D13" s="15" t="s">
        <v>7</v>
      </c>
      <c r="E13" s="16" t="e">
        <f>#REF!</f>
        <v>#REF!</v>
      </c>
      <c r="F13" s="16" t="e">
        <f>#REF!</f>
        <v>#REF!</v>
      </c>
      <c r="G13" s="16" t="e">
        <f>#REF!</f>
        <v>#REF!</v>
      </c>
      <c r="H13" s="16" t="e">
        <f>#REF!</f>
        <v>#REF!</v>
      </c>
      <c r="I13" s="16" t="e">
        <f>#REF!</f>
        <v>#REF!</v>
      </c>
      <c r="J13" s="16" t="e">
        <f>#REF!</f>
        <v>#REF!</v>
      </c>
      <c r="K13" s="16" t="e">
        <f>#REF!</f>
        <v>#REF!</v>
      </c>
      <c r="L13" s="16" t="e">
        <f>#REF!</f>
        <v>#REF!</v>
      </c>
      <c r="M13" s="16"/>
      <c r="N13" s="17" t="e">
        <f t="shared" si="0"/>
        <v>#REF!</v>
      </c>
      <c r="O13" s="18" t="e">
        <f t="shared" si="1"/>
        <v>#REF!</v>
      </c>
      <c r="P13" s="106"/>
      <c r="Q13" s="17" t="e">
        <f t="shared" si="2"/>
        <v>#REF!</v>
      </c>
      <c r="R13" s="18" t="e">
        <f t="shared" si="3"/>
        <v>#REF!</v>
      </c>
      <c r="S13" s="18"/>
      <c r="T13" s="19"/>
      <c r="U13" s="3"/>
      <c r="V13" s="3"/>
      <c r="W13" s="3" t="e">
        <f>#REF!</f>
        <v>#REF!</v>
      </c>
      <c r="X13" s="3" t="e">
        <f>#REF!</f>
        <v>#REF!</v>
      </c>
      <c r="Y13" s="3" t="e">
        <f>#REF!</f>
        <v>#REF!</v>
      </c>
      <c r="Z13" s="3" t="e">
        <f>#REF!</f>
        <v>#REF!</v>
      </c>
      <c r="AA13" s="3"/>
      <c r="AB13" s="7" t="e">
        <f t="shared" ref="AB13" si="5">SUM(W13:Z13)</f>
        <v>#REF!</v>
      </c>
      <c r="AC13" s="7" t="e">
        <f>SUM(E13:H13)</f>
        <v>#REF!</v>
      </c>
      <c r="AD13" s="7" t="e">
        <f>SUM(I13:L13)</f>
        <v>#REF!</v>
      </c>
      <c r="AE13" s="3"/>
    </row>
    <row r="14" spans="2:31" x14ac:dyDescent="0.25">
      <c r="B14" s="386" t="s">
        <v>3</v>
      </c>
      <c r="C14" s="114"/>
      <c r="D14" s="10" t="s">
        <v>5</v>
      </c>
      <c r="E14" s="11" t="e">
        <f>#REF!</f>
        <v>#REF!</v>
      </c>
      <c r="F14" s="11" t="e">
        <f>#REF!</f>
        <v>#REF!</v>
      </c>
      <c r="G14" s="11" t="e">
        <f>#REF!</f>
        <v>#REF!</v>
      </c>
      <c r="H14" s="11" t="e">
        <f>#REF!</f>
        <v>#REF!</v>
      </c>
      <c r="I14" s="11" t="e">
        <f>#REF!</f>
        <v>#REF!</v>
      </c>
      <c r="J14" s="11" t="e">
        <f>#REF!</f>
        <v>#REF!</v>
      </c>
      <c r="K14" s="11" t="e">
        <f>#REF!</f>
        <v>#REF!</v>
      </c>
      <c r="L14" s="11" t="e">
        <f>#REF!</f>
        <v>#REF!</v>
      </c>
      <c r="M14" s="11"/>
      <c r="N14" s="12" t="e">
        <f t="shared" si="0"/>
        <v>#REF!</v>
      </c>
      <c r="O14" s="13" t="e">
        <f t="shared" si="1"/>
        <v>#REF!</v>
      </c>
      <c r="P14" s="105"/>
      <c r="Q14" s="12" t="e">
        <f t="shared" si="2"/>
        <v>#REF!</v>
      </c>
      <c r="R14" s="13" t="e">
        <f t="shared" si="3"/>
        <v>#REF!</v>
      </c>
      <c r="S14" s="13"/>
      <c r="T14" s="14"/>
      <c r="V14" s="1"/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/>
      <c r="AB14" s="6" t="e">
        <f>AVERAGE(W14:Z14)</f>
        <v>#REF!</v>
      </c>
      <c r="AC14" s="6" t="e">
        <f>AVERAGE(E14:H14)</f>
        <v>#REF!</v>
      </c>
      <c r="AD14" s="6" t="e">
        <f>AVERAGE(I14:L14)</f>
        <v>#REF!</v>
      </c>
    </row>
    <row r="15" spans="2:31" x14ac:dyDescent="0.25">
      <c r="B15" s="387"/>
      <c r="C15" s="115"/>
      <c r="D15" s="15" t="s">
        <v>7</v>
      </c>
      <c r="E15" s="16" t="e">
        <f>#REF!</f>
        <v>#REF!</v>
      </c>
      <c r="F15" s="16" t="e">
        <f>#REF!</f>
        <v>#REF!</v>
      </c>
      <c r="G15" s="16" t="e">
        <f>#REF!</f>
        <v>#REF!</v>
      </c>
      <c r="H15" s="16" t="e">
        <f>#REF!</f>
        <v>#REF!</v>
      </c>
      <c r="I15" s="16" t="e">
        <f>#REF!</f>
        <v>#REF!</v>
      </c>
      <c r="J15" s="16" t="e">
        <f>#REF!</f>
        <v>#REF!</v>
      </c>
      <c r="K15" s="16" t="e">
        <f>#REF!</f>
        <v>#REF!</v>
      </c>
      <c r="L15" s="16" t="e">
        <f>#REF!</f>
        <v>#REF!</v>
      </c>
      <c r="M15" s="16"/>
      <c r="N15" s="17" t="e">
        <f t="shared" ref="N15:N19" si="6">L15/K15-1</f>
        <v>#REF!</v>
      </c>
      <c r="O15" s="18" t="e">
        <f t="shared" si="1"/>
        <v>#REF!</v>
      </c>
      <c r="P15" s="106"/>
      <c r="Q15" s="17" t="e">
        <f t="shared" si="2"/>
        <v>#REF!</v>
      </c>
      <c r="R15" s="18" t="e">
        <f t="shared" si="3"/>
        <v>#REF!</v>
      </c>
      <c r="S15" s="18"/>
      <c r="T15" s="19"/>
      <c r="U15" s="3"/>
      <c r="V15" s="3"/>
      <c r="W15" s="3" t="e">
        <f>#REF!</f>
        <v>#REF!</v>
      </c>
      <c r="X15" s="3" t="e">
        <f>#REF!</f>
        <v>#REF!</v>
      </c>
      <c r="Y15" s="3" t="e">
        <f>#REF!</f>
        <v>#REF!</v>
      </c>
      <c r="Z15" s="3" t="e">
        <f>#REF!</f>
        <v>#REF!</v>
      </c>
      <c r="AA15" s="3"/>
      <c r="AB15" s="7" t="e">
        <f>SUM(W15:Z15)</f>
        <v>#REF!</v>
      </c>
      <c r="AC15" s="7" t="e">
        <f>SUM(E15:H15)</f>
        <v>#REF!</v>
      </c>
      <c r="AD15" s="7" t="e">
        <f>SUM(I15:L15)</f>
        <v>#REF!</v>
      </c>
      <c r="AE15" s="3"/>
    </row>
    <row r="16" spans="2:31" x14ac:dyDescent="0.25">
      <c r="B16" s="386" t="s">
        <v>2</v>
      </c>
      <c r="C16" s="114"/>
      <c r="D16" s="10" t="s">
        <v>11</v>
      </c>
      <c r="E16" s="11" t="e">
        <f>#REF!</f>
        <v>#REF!</v>
      </c>
      <c r="F16" s="11" t="e">
        <f>#REF!</f>
        <v>#REF!</v>
      </c>
      <c r="G16" s="11" t="e">
        <f>#REF!</f>
        <v>#REF!</v>
      </c>
      <c r="H16" s="11" t="e">
        <f>#REF!</f>
        <v>#REF!</v>
      </c>
      <c r="I16" s="11" t="e">
        <f>#REF!</f>
        <v>#REF!</v>
      </c>
      <c r="J16" s="11" t="e">
        <f>#REF!</f>
        <v>#REF!</v>
      </c>
      <c r="K16" s="11" t="e">
        <f>#REF!</f>
        <v>#REF!</v>
      </c>
      <c r="L16" s="11" t="e">
        <f>#REF!</f>
        <v>#REF!</v>
      </c>
      <c r="M16" s="11"/>
      <c r="N16" s="12" t="e">
        <f>L16/K16-1</f>
        <v>#REF!</v>
      </c>
      <c r="O16" s="13" t="e">
        <f t="shared" si="1"/>
        <v>#REF!</v>
      </c>
      <c r="P16" s="105"/>
      <c r="Q16" s="12" t="e">
        <f t="shared" si="2"/>
        <v>#REF!</v>
      </c>
      <c r="R16" s="13" t="e">
        <f t="shared" si="3"/>
        <v>#REF!</v>
      </c>
      <c r="S16" s="13"/>
      <c r="T16" s="14"/>
      <c r="V16" s="1"/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/>
      <c r="AB16" s="6" t="e">
        <f t="shared" ref="AB16" si="7">AVERAGE(W16:Z16)</f>
        <v>#REF!</v>
      </c>
      <c r="AC16" s="6" t="e">
        <f>AVERAGE(E16:H16)</f>
        <v>#REF!</v>
      </c>
      <c r="AD16" s="6" t="e">
        <f>AVERAGE(I16:L16)</f>
        <v>#REF!</v>
      </c>
    </row>
    <row r="17" spans="2:31" x14ac:dyDescent="0.25">
      <c r="B17" s="387"/>
      <c r="C17" s="115"/>
      <c r="D17" s="15" t="s">
        <v>7</v>
      </c>
      <c r="E17" s="16" t="e">
        <f>#REF!</f>
        <v>#REF!</v>
      </c>
      <c r="F17" s="16" t="e">
        <f>#REF!</f>
        <v>#REF!</v>
      </c>
      <c r="G17" s="16" t="e">
        <f>#REF!</f>
        <v>#REF!</v>
      </c>
      <c r="H17" s="16" t="e">
        <f>#REF!</f>
        <v>#REF!</v>
      </c>
      <c r="I17" s="16" t="e">
        <f>#REF!</f>
        <v>#REF!</v>
      </c>
      <c r="J17" s="16" t="e">
        <f>#REF!</f>
        <v>#REF!</v>
      </c>
      <c r="K17" s="16" t="e">
        <f>#REF!</f>
        <v>#REF!</v>
      </c>
      <c r="L17" s="16" t="e">
        <f>#REF!</f>
        <v>#REF!</v>
      </c>
      <c r="M17" s="16"/>
      <c r="N17" s="17" t="e">
        <f>L17/K17-1</f>
        <v>#REF!</v>
      </c>
      <c r="O17" s="18" t="e">
        <f t="shared" si="1"/>
        <v>#REF!</v>
      </c>
      <c r="P17" s="106"/>
      <c r="Q17" s="17" t="e">
        <f t="shared" si="2"/>
        <v>#REF!</v>
      </c>
      <c r="R17" s="18" t="e">
        <f t="shared" si="3"/>
        <v>#REF!</v>
      </c>
      <c r="S17" s="18"/>
      <c r="T17" s="19"/>
      <c r="U17" s="3"/>
      <c r="V17" s="3"/>
      <c r="W17" s="3" t="e">
        <f>#REF!</f>
        <v>#REF!</v>
      </c>
      <c r="X17" s="3" t="e">
        <f>#REF!</f>
        <v>#REF!</v>
      </c>
      <c r="Y17" s="3" t="e">
        <f>#REF!</f>
        <v>#REF!</v>
      </c>
      <c r="Z17" s="3" t="e">
        <f>#REF!</f>
        <v>#REF!</v>
      </c>
      <c r="AA17" s="3"/>
      <c r="AB17" s="7" t="e">
        <f t="shared" ref="AB17" si="8">SUM(W17:Z17)</f>
        <v>#REF!</v>
      </c>
      <c r="AC17" s="7" t="e">
        <f>SUM(E17:H17)</f>
        <v>#REF!</v>
      </c>
      <c r="AD17" s="7" t="e">
        <f>SUM(I17:L17)</f>
        <v>#REF!</v>
      </c>
      <c r="AE17" s="3"/>
    </row>
    <row r="18" spans="2:31" x14ac:dyDescent="0.25">
      <c r="B18" s="386" t="s">
        <v>8</v>
      </c>
      <c r="C18" s="114"/>
      <c r="D18" s="10" t="s">
        <v>5</v>
      </c>
      <c r="E18" s="11" t="e">
        <f>#REF!</f>
        <v>#REF!</v>
      </c>
      <c r="F18" s="11" t="e">
        <f>#REF!</f>
        <v>#REF!</v>
      </c>
      <c r="G18" s="11" t="e">
        <f>#REF!</f>
        <v>#REF!</v>
      </c>
      <c r="H18" s="11" t="e">
        <f>#REF!</f>
        <v>#REF!</v>
      </c>
      <c r="I18" s="11" t="e">
        <f>#REF!</f>
        <v>#REF!</v>
      </c>
      <c r="J18" s="11" t="e">
        <f>#REF!</f>
        <v>#REF!</v>
      </c>
      <c r="K18" s="11" t="e">
        <f>#REF!</f>
        <v>#REF!</v>
      </c>
      <c r="L18" s="11" t="e">
        <f>#REF!</f>
        <v>#REF!</v>
      </c>
      <c r="M18" s="11"/>
      <c r="N18" s="12" t="e">
        <f t="shared" si="6"/>
        <v>#REF!</v>
      </c>
      <c r="O18" s="13" t="e">
        <f t="shared" si="1"/>
        <v>#REF!</v>
      </c>
      <c r="P18" s="105"/>
      <c r="Q18" s="12" t="e">
        <f t="shared" si="2"/>
        <v>#REF!</v>
      </c>
      <c r="R18" s="13" t="e">
        <f t="shared" si="3"/>
        <v>#REF!</v>
      </c>
      <c r="S18" s="13"/>
      <c r="T18" s="14"/>
      <c r="V18" s="1"/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/>
      <c r="AB18" s="6" t="e">
        <f t="shared" ref="AB18" si="9">AVERAGE(W18:Z18)</f>
        <v>#REF!</v>
      </c>
      <c r="AC18" s="6" t="e">
        <f>AVERAGE(E18:H18)</f>
        <v>#REF!</v>
      </c>
      <c r="AD18" s="6" t="e">
        <f>AVERAGE(I18:L18)</f>
        <v>#REF!</v>
      </c>
    </row>
    <row r="19" spans="2:31" x14ac:dyDescent="0.25">
      <c r="B19" s="387"/>
      <c r="C19" s="115"/>
      <c r="D19" s="15" t="s">
        <v>13</v>
      </c>
      <c r="E19" s="16" t="e">
        <f>#REF!</f>
        <v>#REF!</v>
      </c>
      <c r="F19" s="16" t="e">
        <f>#REF!</f>
        <v>#REF!</v>
      </c>
      <c r="G19" s="16" t="e">
        <f>#REF!</f>
        <v>#REF!</v>
      </c>
      <c r="H19" s="16" t="e">
        <f>#REF!</f>
        <v>#REF!</v>
      </c>
      <c r="I19" s="16" t="e">
        <f>#REF!</f>
        <v>#REF!</v>
      </c>
      <c r="J19" s="16" t="e">
        <f>#REF!</f>
        <v>#REF!</v>
      </c>
      <c r="K19" s="16" t="e">
        <f>#REF!</f>
        <v>#REF!</v>
      </c>
      <c r="L19" s="16" t="e">
        <f>#REF!</f>
        <v>#REF!</v>
      </c>
      <c r="M19" s="16"/>
      <c r="N19" s="17" t="e">
        <f t="shared" si="6"/>
        <v>#REF!</v>
      </c>
      <c r="O19" s="18" t="e">
        <f t="shared" si="1"/>
        <v>#REF!</v>
      </c>
      <c r="P19" s="106"/>
      <c r="Q19" s="17" t="e">
        <f t="shared" si="2"/>
        <v>#REF!</v>
      </c>
      <c r="R19" s="18" t="e">
        <f t="shared" si="3"/>
        <v>#REF!</v>
      </c>
      <c r="S19" s="18"/>
      <c r="T19" s="19"/>
      <c r="U19" s="3"/>
      <c r="V19" s="3"/>
      <c r="W19" s="3" t="e">
        <f>#REF!</f>
        <v>#REF!</v>
      </c>
      <c r="X19" s="3" t="e">
        <f>#REF!</f>
        <v>#REF!</v>
      </c>
      <c r="Y19" s="3" t="e">
        <f>#REF!</f>
        <v>#REF!</v>
      </c>
      <c r="Z19" s="3" t="e">
        <f>#REF!</f>
        <v>#REF!</v>
      </c>
      <c r="AA19" s="3"/>
      <c r="AB19" s="7" t="e">
        <f t="shared" ref="AB19" si="10">SUM(W19:Z19)</f>
        <v>#REF!</v>
      </c>
      <c r="AC19" s="7" t="e">
        <f>SUM(E19:H19)</f>
        <v>#REF!</v>
      </c>
      <c r="AD19" s="7" t="e">
        <f>SUM(I19:L19)</f>
        <v>#REF!</v>
      </c>
      <c r="AE19" s="3"/>
    </row>
    <row r="20" spans="2:31" x14ac:dyDescent="0.25">
      <c r="B20" s="122"/>
      <c r="C20" s="122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32"/>
      <c r="O20" s="32"/>
      <c r="P20" s="32"/>
      <c r="Q20" s="32"/>
      <c r="R20" s="32"/>
      <c r="S20" s="32"/>
      <c r="T20" s="20"/>
      <c r="U20" s="3"/>
      <c r="V20" s="3"/>
      <c r="W20" s="3"/>
      <c r="X20" s="3"/>
      <c r="Y20" s="3"/>
      <c r="Z20" s="3"/>
      <c r="AA20" s="3"/>
      <c r="AB20" s="7"/>
      <c r="AC20" s="7"/>
      <c r="AD20" s="7"/>
      <c r="AE20" s="3"/>
    </row>
    <row r="21" spans="2:31" x14ac:dyDescent="0.25">
      <c r="B21" s="94" t="s">
        <v>48</v>
      </c>
      <c r="C21" s="94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</row>
    <row r="22" spans="2:31" x14ac:dyDescent="0.25">
      <c r="B22" s="88"/>
      <c r="C22" s="88"/>
    </row>
    <row r="24" spans="2:31" x14ac:dyDescent="0.25">
      <c r="B24" s="22" t="s">
        <v>32</v>
      </c>
      <c r="C24" s="22"/>
    </row>
    <row r="26" spans="2:31" x14ac:dyDescent="0.25">
      <c r="B26" s="384" t="s">
        <v>39</v>
      </c>
      <c r="C26" s="112"/>
      <c r="D26" s="53" t="s">
        <v>0</v>
      </c>
      <c r="E26" s="54" t="e">
        <f>#REF!</f>
        <v>#REF!</v>
      </c>
      <c r="F26" s="54" t="e">
        <f>#REF!</f>
        <v>#REF!</v>
      </c>
      <c r="G26" s="54" t="e">
        <f>#REF!</f>
        <v>#REF!</v>
      </c>
      <c r="H26" s="54" t="e">
        <f>#REF!</f>
        <v>#REF!</v>
      </c>
      <c r="I26" s="54" t="e">
        <f>#REF!</f>
        <v>#REF!</v>
      </c>
      <c r="J26" s="54" t="e">
        <f>#REF!</f>
        <v>#REF!</v>
      </c>
      <c r="K26" s="54" t="e">
        <f>#REF!</f>
        <v>#REF!</v>
      </c>
      <c r="L26" s="54" t="e">
        <f>#REF!</f>
        <v>#REF!</v>
      </c>
      <c r="M26" s="54"/>
      <c r="N26" s="378" t="s">
        <v>14</v>
      </c>
      <c r="O26" s="379"/>
      <c r="P26" s="104"/>
      <c r="Q26" s="378" t="s">
        <v>15</v>
      </c>
      <c r="R26" s="379"/>
      <c r="S26" s="99"/>
      <c r="T26" s="380" t="s">
        <v>51</v>
      </c>
    </row>
    <row r="27" spans="2:31" x14ac:dyDescent="0.25">
      <c r="B27" s="385"/>
      <c r="C27" s="113"/>
      <c r="D27" s="55" t="s">
        <v>1</v>
      </c>
      <c r="E27" s="56" t="e">
        <f>#REF!</f>
        <v>#REF!</v>
      </c>
      <c r="F27" s="56" t="e">
        <f>#REF!</f>
        <v>#REF!</v>
      </c>
      <c r="G27" s="56" t="e">
        <f>#REF!</f>
        <v>#REF!</v>
      </c>
      <c r="H27" s="56" t="e">
        <f>#REF!</f>
        <v>#REF!</v>
      </c>
      <c r="I27" s="56" t="e">
        <f>#REF!</f>
        <v>#REF!</v>
      </c>
      <c r="J27" s="56" t="e">
        <f>#REF!</f>
        <v>#REF!</v>
      </c>
      <c r="K27" s="56" t="e">
        <f>#REF!</f>
        <v>#REF!</v>
      </c>
      <c r="L27" s="56" t="e">
        <f>#REF!</f>
        <v>#REF!</v>
      </c>
      <c r="M27" s="56"/>
      <c r="N27" s="8" t="s">
        <v>55</v>
      </c>
      <c r="O27" s="9" t="s">
        <v>16</v>
      </c>
      <c r="P27" s="55"/>
      <c r="Q27" s="8" t="s">
        <v>53</v>
      </c>
      <c r="R27" s="9" t="s">
        <v>17</v>
      </c>
      <c r="S27" s="9"/>
      <c r="T27" s="383"/>
    </row>
    <row r="28" spans="2:31" x14ac:dyDescent="0.25">
      <c r="B28" s="123"/>
      <c r="C28" s="113"/>
      <c r="D28" s="55"/>
      <c r="E28" s="56"/>
      <c r="F28" s="56"/>
      <c r="G28" s="56"/>
      <c r="H28" s="56"/>
      <c r="I28" s="56"/>
      <c r="J28" s="56"/>
      <c r="K28" s="56"/>
      <c r="L28" s="56"/>
      <c r="M28" s="56"/>
      <c r="N28" s="55"/>
      <c r="O28" s="55"/>
      <c r="P28" s="55"/>
      <c r="Q28" s="55"/>
      <c r="R28" s="55"/>
      <c r="S28" s="55"/>
      <c r="T28" s="124"/>
    </row>
    <row r="29" spans="2:31" x14ac:dyDescent="0.25">
      <c r="B29" s="57" t="s">
        <v>23</v>
      </c>
      <c r="C29" s="116"/>
      <c r="D29" s="25"/>
      <c r="E29" s="26"/>
      <c r="F29" s="26"/>
      <c r="G29" s="26"/>
      <c r="H29" s="26"/>
      <c r="I29" s="26"/>
      <c r="J29" s="26"/>
      <c r="K29" s="26"/>
      <c r="L29" s="75"/>
      <c r="M29" s="75"/>
      <c r="N29" s="48"/>
      <c r="O29" s="48"/>
      <c r="P29" s="48"/>
      <c r="Q29" s="48"/>
      <c r="R29" s="48"/>
      <c r="S29" s="48"/>
      <c r="T29" s="76"/>
    </row>
    <row r="30" spans="2:31" x14ac:dyDescent="0.25">
      <c r="B30" s="58" t="s">
        <v>24</v>
      </c>
      <c r="C30" s="33"/>
      <c r="D30" s="33" t="s">
        <v>30</v>
      </c>
      <c r="E30" s="34">
        <v>256456</v>
      </c>
      <c r="F30" s="34">
        <v>265066</v>
      </c>
      <c r="G30" s="34">
        <v>247146</v>
      </c>
      <c r="H30" s="34">
        <v>244506</v>
      </c>
      <c r="I30" s="34">
        <v>241562</v>
      </c>
      <c r="J30" s="34">
        <v>257898</v>
      </c>
      <c r="K30" s="34">
        <v>290652</v>
      </c>
      <c r="L30" s="34">
        <v>216918</v>
      </c>
      <c r="M30" s="34"/>
      <c r="N30" s="43">
        <f t="shared" ref="N30" si="11">L30/K30-1</f>
        <v>-0.25368481895875483</v>
      </c>
      <c r="O30" s="44">
        <f>L30/Z30-1</f>
        <v>-0.29500663009282135</v>
      </c>
      <c r="P30" s="35"/>
      <c r="Q30" s="35">
        <f>AD30/AC30-1</f>
        <v>-6.0641113964630122E-3</v>
      </c>
      <c r="R30" s="35">
        <f>AD30/AB30-1</f>
        <v>-8.9193105207272527E-2</v>
      </c>
      <c r="S30" s="35"/>
      <c r="T30" s="41"/>
      <c r="W30" s="23">
        <v>259971</v>
      </c>
      <c r="X30" s="23">
        <v>248799</v>
      </c>
      <c r="Y30" s="23">
        <v>289188</v>
      </c>
      <c r="Z30" s="23">
        <v>307688</v>
      </c>
      <c r="AB30" s="7">
        <f t="shared" ref="AB30:AB34" si="12">SUM(W30:Z30)</f>
        <v>1105646</v>
      </c>
      <c r="AC30" s="7">
        <f t="shared" ref="AC30:AC34" si="13">SUM(E30:H30)</f>
        <v>1013174</v>
      </c>
      <c r="AD30" s="7">
        <f t="shared" ref="AD30:AD34" si="14">SUM(I30:L30)</f>
        <v>1007030</v>
      </c>
    </row>
    <row r="31" spans="2:31" x14ac:dyDescent="0.25">
      <c r="B31" s="59" t="s">
        <v>25</v>
      </c>
      <c r="C31" s="36"/>
      <c r="D31" s="36" t="s">
        <v>30</v>
      </c>
      <c r="E31" s="37">
        <v>291397</v>
      </c>
      <c r="F31" s="37">
        <v>263988</v>
      </c>
      <c r="G31" s="37">
        <v>251743</v>
      </c>
      <c r="H31" s="37">
        <v>375544</v>
      </c>
      <c r="I31" s="37">
        <v>95273</v>
      </c>
      <c r="J31" s="37">
        <v>417028</v>
      </c>
      <c r="K31" s="37">
        <v>535393</v>
      </c>
      <c r="L31" s="37">
        <v>467551</v>
      </c>
      <c r="M31" s="37"/>
      <c r="N31" s="45">
        <f>L31/K31-1</f>
        <v>-0.12671439484640257</v>
      </c>
      <c r="O31" s="46">
        <f>L31/Z31-1</f>
        <v>1.4508366007590214</v>
      </c>
      <c r="P31" s="38"/>
      <c r="Q31" s="38">
        <f>AD31/AC31-1</f>
        <v>0.28120476345089762</v>
      </c>
      <c r="R31" s="38">
        <f>AD31/AB31-1</f>
        <v>-1.3845582124269229E-2</v>
      </c>
      <c r="S31" s="38"/>
      <c r="T31" s="42"/>
      <c r="W31" s="23">
        <v>594113</v>
      </c>
      <c r="X31" s="23">
        <v>466293</v>
      </c>
      <c r="Y31" s="23">
        <v>285341</v>
      </c>
      <c r="Z31" s="23">
        <v>190772</v>
      </c>
      <c r="AB31" s="7">
        <f t="shared" si="12"/>
        <v>1536519</v>
      </c>
      <c r="AC31" s="7">
        <f t="shared" si="13"/>
        <v>1182672</v>
      </c>
      <c r="AD31" s="7">
        <f t="shared" si="14"/>
        <v>1515245</v>
      </c>
    </row>
    <row r="32" spans="2:31" x14ac:dyDescent="0.25">
      <c r="B32" s="60" t="s">
        <v>10</v>
      </c>
      <c r="C32" s="117"/>
      <c r="D32" s="30"/>
      <c r="E32" s="31"/>
      <c r="F32" s="31"/>
      <c r="G32" s="31"/>
      <c r="H32" s="31"/>
      <c r="I32" s="31"/>
      <c r="J32" s="31"/>
      <c r="K32" s="31"/>
      <c r="L32" s="31"/>
      <c r="M32" s="107"/>
      <c r="N32" s="48"/>
      <c r="O32" s="48"/>
      <c r="P32" s="48"/>
      <c r="Q32" s="48"/>
      <c r="R32" s="48"/>
      <c r="S32" s="102"/>
      <c r="T32" s="47"/>
      <c r="W32" s="23"/>
      <c r="X32" s="23"/>
      <c r="Y32" s="23"/>
      <c r="Z32" s="23"/>
      <c r="AB32" s="7"/>
      <c r="AC32" s="7"/>
      <c r="AD32" s="7"/>
    </row>
    <row r="33" spans="2:30" x14ac:dyDescent="0.25">
      <c r="B33" s="58" t="s">
        <v>26</v>
      </c>
      <c r="C33" s="33"/>
      <c r="D33" s="33" t="s">
        <v>30</v>
      </c>
      <c r="E33" s="34">
        <v>30098</v>
      </c>
      <c r="F33" s="34">
        <v>16512</v>
      </c>
      <c r="G33" s="34">
        <v>184037</v>
      </c>
      <c r="H33" s="34">
        <v>58996</v>
      </c>
      <c r="I33" s="34">
        <v>52098</v>
      </c>
      <c r="J33" s="34">
        <v>36253</v>
      </c>
      <c r="K33" s="34">
        <v>215805</v>
      </c>
      <c r="L33" s="34">
        <v>46809</v>
      </c>
      <c r="M33" s="34"/>
      <c r="N33" s="43">
        <f t="shared" ref="N33:N34" si="15">L33/K33-1</f>
        <v>-0.78309585042051855</v>
      </c>
      <c r="O33" s="44">
        <f>L33/Z33-1</f>
        <v>-0.73107549120992754</v>
      </c>
      <c r="P33" s="35"/>
      <c r="Q33" s="35">
        <f>AD33/AC33-1</f>
        <v>0.21171580186643557</v>
      </c>
      <c r="R33" s="35">
        <f>AD33/AB33-1</f>
        <v>-0.25914863256018172</v>
      </c>
      <c r="S33" s="35"/>
      <c r="T33" s="41"/>
      <c r="W33" s="23">
        <v>100975</v>
      </c>
      <c r="X33" s="23">
        <v>105358</v>
      </c>
      <c r="Y33" s="23">
        <v>93339</v>
      </c>
      <c r="Z33" s="23">
        <v>174060</v>
      </c>
      <c r="AB33" s="7">
        <f t="shared" si="12"/>
        <v>473732</v>
      </c>
      <c r="AC33" s="7">
        <f t="shared" si="13"/>
        <v>289643</v>
      </c>
      <c r="AD33" s="7">
        <f t="shared" si="14"/>
        <v>350965</v>
      </c>
    </row>
    <row r="34" spans="2:30" x14ac:dyDescent="0.25">
      <c r="B34" s="59" t="s">
        <v>31</v>
      </c>
      <c r="C34" s="36"/>
      <c r="D34" s="36" t="s">
        <v>30</v>
      </c>
      <c r="E34" s="37">
        <v>229376</v>
      </c>
      <c r="F34" s="37">
        <v>188296</v>
      </c>
      <c r="G34" s="37">
        <v>213961</v>
      </c>
      <c r="H34" s="37">
        <v>178570</v>
      </c>
      <c r="I34" s="37">
        <v>209731</v>
      </c>
      <c r="J34" s="37">
        <v>196937</v>
      </c>
      <c r="K34" s="37">
        <v>191329</v>
      </c>
      <c r="L34" s="37">
        <v>169876</v>
      </c>
      <c r="M34" s="37"/>
      <c r="N34" s="45">
        <f t="shared" si="15"/>
        <v>-0.1121262328240884</v>
      </c>
      <c r="O34" s="46">
        <f>L34/Z34-1</f>
        <v>0.72942266382970056</v>
      </c>
      <c r="P34" s="38"/>
      <c r="Q34" s="38">
        <f>AD34/AC34-1</f>
        <v>-5.2246165467173089E-2</v>
      </c>
      <c r="R34" s="38">
        <f>AD34/AB34-1</f>
        <v>0.65442448608480763</v>
      </c>
      <c r="S34" s="38"/>
      <c r="T34" s="42"/>
      <c r="W34" s="23">
        <v>137989</v>
      </c>
      <c r="X34" s="23">
        <v>105358</v>
      </c>
      <c r="Y34" s="23">
        <v>122559</v>
      </c>
      <c r="Z34" s="23">
        <v>98227</v>
      </c>
      <c r="AB34" s="7">
        <f t="shared" si="12"/>
        <v>464133</v>
      </c>
      <c r="AC34" s="7">
        <f t="shared" si="13"/>
        <v>810203</v>
      </c>
      <c r="AD34" s="7">
        <f t="shared" si="14"/>
        <v>767873</v>
      </c>
    </row>
    <row r="35" spans="2:30" x14ac:dyDescent="0.25">
      <c r="B35" s="60" t="s">
        <v>27</v>
      </c>
      <c r="C35" s="117"/>
      <c r="D35" s="30"/>
      <c r="E35" s="31"/>
      <c r="F35" s="31"/>
      <c r="G35" s="31"/>
      <c r="H35" s="31"/>
      <c r="I35" s="31"/>
      <c r="J35" s="31"/>
      <c r="K35" s="31"/>
      <c r="L35" s="31"/>
      <c r="M35" s="107"/>
      <c r="N35" s="48"/>
      <c r="O35" s="48"/>
      <c r="P35" s="48"/>
      <c r="Q35" s="48"/>
      <c r="R35" s="48"/>
      <c r="S35" s="102"/>
      <c r="T35" s="47"/>
      <c r="W35" s="23"/>
      <c r="X35" s="23"/>
      <c r="Y35" s="23"/>
      <c r="Z35" s="23"/>
      <c r="AB35" s="7"/>
      <c r="AC35" s="7"/>
      <c r="AD35" s="7"/>
    </row>
    <row r="36" spans="2:30" x14ac:dyDescent="0.25">
      <c r="B36" s="59" t="s">
        <v>28</v>
      </c>
      <c r="C36" s="36"/>
      <c r="D36" s="36" t="s">
        <v>30</v>
      </c>
      <c r="E36" s="37">
        <v>110119</v>
      </c>
      <c r="F36" s="37">
        <v>63552</v>
      </c>
      <c r="G36" s="37">
        <v>49848</v>
      </c>
      <c r="H36" s="37">
        <v>62917</v>
      </c>
      <c r="I36" s="37">
        <v>75058</v>
      </c>
      <c r="J36" s="37">
        <v>83776</v>
      </c>
      <c r="K36" s="37">
        <v>86466</v>
      </c>
      <c r="L36" s="37">
        <v>77465</v>
      </c>
      <c r="M36" s="37"/>
      <c r="N36" s="45">
        <f t="shared" ref="N36" si="16">L36/K36-1</f>
        <v>-0.10409872088450955</v>
      </c>
      <c r="O36" s="46">
        <f>L36/Z36-1</f>
        <v>-0.18695816452906233</v>
      </c>
      <c r="P36" s="38"/>
      <c r="Q36" s="38">
        <f>AD36/AC36-1</f>
        <v>0.12683112457931256</v>
      </c>
      <c r="R36" s="38">
        <f>AD36/AB36-1</f>
        <v>4.7288856585688821E-2</v>
      </c>
      <c r="S36" s="38"/>
      <c r="T36" s="42"/>
      <c r="W36" s="23">
        <v>68999</v>
      </c>
      <c r="X36" s="23">
        <v>69677</v>
      </c>
      <c r="Y36" s="23">
        <v>74237</v>
      </c>
      <c r="Z36" s="23">
        <v>95278</v>
      </c>
      <c r="AB36" s="7">
        <f t="shared" ref="AB36" si="17">SUM(W36:Z36)</f>
        <v>308191</v>
      </c>
      <c r="AC36" s="7">
        <f t="shared" ref="AC36" si="18">SUM(E36:H36)</f>
        <v>286436</v>
      </c>
      <c r="AD36" s="7">
        <f t="shared" ref="AD36" si="19">SUM(I36:L36)</f>
        <v>322765</v>
      </c>
    </row>
    <row r="37" spans="2:30" x14ac:dyDescent="0.25">
      <c r="B37" s="20"/>
      <c r="C37" s="20"/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32"/>
      <c r="O37" s="32"/>
      <c r="P37" s="32"/>
      <c r="Q37" s="32"/>
      <c r="R37" s="32"/>
      <c r="S37" s="32"/>
      <c r="T37" s="20"/>
      <c r="W37" s="23"/>
      <c r="X37" s="23"/>
      <c r="Y37" s="23"/>
      <c r="Z37" s="23"/>
      <c r="AB37" s="7"/>
      <c r="AC37" s="7"/>
      <c r="AD37" s="7"/>
    </row>
    <row r="38" spans="2:30" s="39" customFormat="1" x14ac:dyDescent="0.25">
      <c r="B38" s="101" t="s">
        <v>54</v>
      </c>
      <c r="C38" s="101"/>
      <c r="D38" s="93"/>
      <c r="E38" s="91"/>
      <c r="F38" s="91"/>
      <c r="G38" s="91"/>
      <c r="H38" s="91"/>
      <c r="I38" s="91"/>
      <c r="J38" s="91"/>
      <c r="K38" s="91"/>
      <c r="L38" s="91"/>
      <c r="M38" s="91"/>
      <c r="N38" s="92"/>
      <c r="O38" s="92"/>
      <c r="P38" s="92"/>
      <c r="Q38" s="92"/>
      <c r="R38" s="92"/>
      <c r="S38" s="92"/>
      <c r="T38" s="93"/>
    </row>
    <row r="39" spans="2:30" s="39" customFormat="1" ht="15" customHeight="1" x14ac:dyDescent="0.25">
      <c r="B39" s="87"/>
      <c r="C39" s="87"/>
      <c r="D39" s="20"/>
      <c r="E39" s="21"/>
      <c r="F39" s="21"/>
      <c r="G39" s="21"/>
      <c r="H39" s="21"/>
      <c r="R39" s="21"/>
      <c r="S39" s="21"/>
      <c r="T39" s="20"/>
    </row>
    <row r="40" spans="2:30" s="39" customFormat="1" x14ac:dyDescent="0.25">
      <c r="J40" s="67" t="s">
        <v>45</v>
      </c>
      <c r="K40" s="68"/>
      <c r="L40" s="68"/>
      <c r="M40" s="68"/>
      <c r="N40" s="68"/>
      <c r="O40" s="68"/>
      <c r="P40" s="68"/>
      <c r="Q40" s="69"/>
      <c r="T40" s="20"/>
    </row>
    <row r="41" spans="2:30" s="39" customFormat="1" x14ac:dyDescent="0.25">
      <c r="J41" s="64" t="s">
        <v>10</v>
      </c>
      <c r="K41" s="64" t="s">
        <v>41</v>
      </c>
      <c r="L41" s="65" t="s">
        <v>42</v>
      </c>
      <c r="M41" s="65"/>
      <c r="N41" s="65" t="s">
        <v>43</v>
      </c>
      <c r="O41" s="65" t="s">
        <v>23</v>
      </c>
      <c r="P41" s="65"/>
      <c r="Q41" s="65" t="s">
        <v>44</v>
      </c>
      <c r="R41" s="32"/>
      <c r="S41" s="32"/>
      <c r="T41" s="20"/>
    </row>
    <row r="42" spans="2:30" s="39" customFormat="1" x14ac:dyDescent="0.25">
      <c r="D42" s="20"/>
      <c r="E42" s="21"/>
      <c r="F42" s="21"/>
      <c r="G42" s="21"/>
      <c r="H42" s="21"/>
      <c r="I42" s="21"/>
      <c r="J42" s="66">
        <v>82.9</v>
      </c>
      <c r="K42" s="66">
        <v>97.6</v>
      </c>
      <c r="L42" s="66">
        <v>92.7</v>
      </c>
      <c r="M42" s="66"/>
      <c r="N42" s="66">
        <v>44.8</v>
      </c>
      <c r="O42" s="66">
        <v>64.7</v>
      </c>
      <c r="P42" s="66"/>
      <c r="Q42" s="66">
        <v>80.8</v>
      </c>
      <c r="R42" s="32"/>
      <c r="S42" s="32"/>
      <c r="T42" s="20"/>
    </row>
    <row r="43" spans="2:30" s="39" customFormat="1" x14ac:dyDescent="0.25">
      <c r="B43" s="20"/>
      <c r="C43" s="20"/>
      <c r="D43" s="20"/>
      <c r="E43" s="21"/>
      <c r="F43" s="21"/>
      <c r="G43" s="21"/>
      <c r="H43" s="21"/>
      <c r="I43" s="21"/>
      <c r="J43" s="89" t="s">
        <v>48</v>
      </c>
      <c r="K43" s="91"/>
      <c r="L43" s="91"/>
      <c r="M43" s="91"/>
      <c r="N43" s="92"/>
      <c r="O43" s="92"/>
      <c r="P43" s="92"/>
      <c r="Q43" s="92"/>
      <c r="R43" s="32"/>
      <c r="S43" s="32"/>
      <c r="T43" s="20"/>
    </row>
    <row r="44" spans="2:30" s="39" customFormat="1" x14ac:dyDescent="0.25">
      <c r="B44" s="20"/>
      <c r="C44" s="20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32"/>
      <c r="O44" s="32"/>
      <c r="P44" s="32"/>
      <c r="Q44" s="32"/>
      <c r="R44" s="32"/>
      <c r="S44" s="32"/>
      <c r="T44" s="20"/>
    </row>
    <row r="45" spans="2:30" s="39" customFormat="1" x14ac:dyDescent="0.25">
      <c r="B45" s="20"/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32"/>
      <c r="O45" s="32"/>
      <c r="P45" s="32"/>
      <c r="Q45" s="32"/>
      <c r="R45" s="32"/>
      <c r="S45" s="32"/>
      <c r="T45" s="20"/>
    </row>
    <row r="46" spans="2:30" s="39" customFormat="1" x14ac:dyDescent="0.25">
      <c r="B46" s="20"/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32"/>
      <c r="O46" s="32"/>
      <c r="P46" s="32"/>
      <c r="Q46" s="32"/>
      <c r="R46" s="32"/>
      <c r="S46" s="32"/>
      <c r="T46" s="20"/>
    </row>
    <row r="47" spans="2:30" x14ac:dyDescent="0.25">
      <c r="B47" s="376" t="s">
        <v>29</v>
      </c>
      <c r="C47" s="118"/>
      <c r="D47" s="53" t="s">
        <v>0</v>
      </c>
      <c r="E47" s="54" t="e">
        <f>#REF!</f>
        <v>#REF!</v>
      </c>
      <c r="F47" s="54" t="e">
        <f>#REF!</f>
        <v>#REF!</v>
      </c>
      <c r="G47" s="54" t="e">
        <f>#REF!</f>
        <v>#REF!</v>
      </c>
      <c r="H47" s="54" t="e">
        <f>#REF!</f>
        <v>#REF!</v>
      </c>
      <c r="I47" s="54" t="e">
        <f>#REF!</f>
        <v>#REF!</v>
      </c>
      <c r="J47" s="54" t="e">
        <f>#REF!</f>
        <v>#REF!</v>
      </c>
      <c r="K47" s="54" t="e">
        <f>#REF!</f>
        <v>#REF!</v>
      </c>
      <c r="L47" s="54" t="e">
        <f>#REF!</f>
        <v>#REF!</v>
      </c>
      <c r="M47" s="54"/>
      <c r="N47" s="378" t="s">
        <v>14</v>
      </c>
      <c r="O47" s="379"/>
      <c r="P47" s="104"/>
      <c r="Q47" s="378" t="s">
        <v>15</v>
      </c>
      <c r="R47" s="379"/>
      <c r="S47" s="99"/>
      <c r="T47" s="380" t="s">
        <v>51</v>
      </c>
    </row>
    <row r="48" spans="2:30" x14ac:dyDescent="0.25">
      <c r="B48" s="377"/>
      <c r="C48" s="119"/>
      <c r="D48" s="55" t="s">
        <v>1</v>
      </c>
      <c r="E48" s="56" t="e">
        <f>#REF!</f>
        <v>#REF!</v>
      </c>
      <c r="F48" s="56" t="e">
        <f>#REF!</f>
        <v>#REF!</v>
      </c>
      <c r="G48" s="56" t="e">
        <f>#REF!</f>
        <v>#REF!</v>
      </c>
      <c r="H48" s="56" t="e">
        <f>#REF!</f>
        <v>#REF!</v>
      </c>
      <c r="I48" s="56" t="e">
        <f>#REF!</f>
        <v>#REF!</v>
      </c>
      <c r="J48" s="56" t="e">
        <f>#REF!</f>
        <v>#REF!</v>
      </c>
      <c r="K48" s="56" t="e">
        <f>#REF!</f>
        <v>#REF!</v>
      </c>
      <c r="L48" s="56" t="e">
        <f>#REF!</f>
        <v>#REF!</v>
      </c>
      <c r="M48" s="56"/>
      <c r="N48" s="8" t="s">
        <v>55</v>
      </c>
      <c r="O48" s="9" t="s">
        <v>16</v>
      </c>
      <c r="P48" s="55"/>
      <c r="Q48" s="8" t="s">
        <v>53</v>
      </c>
      <c r="R48" s="9" t="s">
        <v>17</v>
      </c>
      <c r="S48" s="9"/>
      <c r="T48" s="381"/>
    </row>
    <row r="49" spans="2:31" x14ac:dyDescent="0.25">
      <c r="B49" s="98"/>
      <c r="C49" s="119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8"/>
      <c r="O49" s="9"/>
      <c r="P49" s="55"/>
      <c r="Q49" s="55"/>
      <c r="R49" s="55"/>
      <c r="S49" s="55"/>
      <c r="T49" s="100"/>
    </row>
    <row r="50" spans="2:31" x14ac:dyDescent="0.25">
      <c r="B50" s="81" t="s">
        <v>35</v>
      </c>
      <c r="C50" s="120"/>
      <c r="D50" s="95" t="s">
        <v>52</v>
      </c>
      <c r="E50" s="82" t="e">
        <f>#REF!</f>
        <v>#REF!</v>
      </c>
      <c r="F50" s="82" t="e">
        <f>#REF!</f>
        <v>#REF!</v>
      </c>
      <c r="G50" s="82" t="e">
        <f>#REF!</f>
        <v>#REF!</v>
      </c>
      <c r="H50" s="82" t="e">
        <f>#REF!</f>
        <v>#REF!</v>
      </c>
      <c r="I50" s="82" t="e">
        <f>#REF!</f>
        <v>#REF!</v>
      </c>
      <c r="J50" s="82" t="e">
        <f>#REF!</f>
        <v>#REF!</v>
      </c>
      <c r="K50" s="82" t="e">
        <f>#REF!</f>
        <v>#REF!</v>
      </c>
      <c r="L50" s="82" t="e">
        <f>#REF!</f>
        <v>#REF!</v>
      </c>
      <c r="M50" s="82"/>
      <c r="N50" s="83" t="e">
        <f>L50/K50-1</f>
        <v>#REF!</v>
      </c>
      <c r="O50" s="84" t="e">
        <f>L50/Z50-1</f>
        <v>#REF!</v>
      </c>
      <c r="P50" s="85"/>
      <c r="Q50" s="85" t="e">
        <f>AD50/AC50-1</f>
        <v>#REF!</v>
      </c>
      <c r="R50" s="85" t="e">
        <f>AD50/AB50-1</f>
        <v>#REF!</v>
      </c>
      <c r="S50" s="85"/>
      <c r="T50" s="86"/>
      <c r="U50" s="3"/>
      <c r="V50" s="3"/>
      <c r="W50" s="3" t="e">
        <f>#REF!</f>
        <v>#REF!</v>
      </c>
      <c r="X50" s="3" t="e">
        <f>#REF!</f>
        <v>#REF!</v>
      </c>
      <c r="Y50" s="3" t="e">
        <f>#REF!</f>
        <v>#REF!</v>
      </c>
      <c r="Z50" s="3" t="e">
        <f>#REF!</f>
        <v>#REF!</v>
      </c>
      <c r="AA50" s="3"/>
      <c r="AB50" s="7" t="e">
        <f>SUM(W50:Z50)</f>
        <v>#REF!</v>
      </c>
      <c r="AC50" s="7" t="e">
        <f>SUM(E50:H50)</f>
        <v>#REF!</v>
      </c>
      <c r="AD50" s="7" t="e">
        <f>SUM(I50:L50)</f>
        <v>#REF!</v>
      </c>
      <c r="AE50" s="3"/>
    </row>
    <row r="51" spans="2:31" s="39" customFormat="1" x14ac:dyDescent="0.25">
      <c r="B51" s="20"/>
      <c r="C51" s="20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32"/>
      <c r="O51" s="32"/>
      <c r="P51" s="32"/>
      <c r="Q51" s="32"/>
      <c r="R51" s="32"/>
      <c r="S51" s="32"/>
      <c r="T51" s="20"/>
    </row>
    <row r="52" spans="2:31" s="39" customFormat="1" x14ac:dyDescent="0.25">
      <c r="B52" s="87" t="s">
        <v>49</v>
      </c>
      <c r="C52" s="87"/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32"/>
      <c r="O52" s="32"/>
      <c r="P52" s="32"/>
      <c r="Q52" s="32"/>
      <c r="R52" s="32"/>
      <c r="S52" s="32"/>
      <c r="T52" s="20"/>
    </row>
    <row r="53" spans="2:31" s="49" customFormat="1" x14ac:dyDescent="0.25">
      <c r="D53" s="50"/>
      <c r="E53" s="51"/>
      <c r="F53" s="51"/>
      <c r="G53" s="51"/>
      <c r="H53" s="51"/>
      <c r="I53" s="51"/>
      <c r="J53" s="51"/>
      <c r="K53" s="51"/>
      <c r="L53" s="51"/>
      <c r="M53" s="51"/>
      <c r="N53" s="52"/>
      <c r="O53" s="52"/>
      <c r="P53" s="52"/>
      <c r="Q53" s="52"/>
      <c r="R53" s="52"/>
      <c r="S53" s="52"/>
    </row>
    <row r="55" spans="2:31" x14ac:dyDescent="0.25">
      <c r="B55" s="376" t="s">
        <v>40</v>
      </c>
      <c r="C55" s="118"/>
      <c r="D55" s="53" t="s">
        <v>0</v>
      </c>
      <c r="E55" s="54" t="e">
        <f>#REF!</f>
        <v>#REF!</v>
      </c>
      <c r="F55" s="54" t="e">
        <f>#REF!</f>
        <v>#REF!</v>
      </c>
      <c r="G55" s="54" t="e">
        <f>#REF!</f>
        <v>#REF!</v>
      </c>
      <c r="H55" s="54" t="e">
        <f>#REF!</f>
        <v>#REF!</v>
      </c>
      <c r="I55" s="54" t="e">
        <f>#REF!</f>
        <v>#REF!</v>
      </c>
      <c r="J55" s="54" t="e">
        <f>#REF!</f>
        <v>#REF!</v>
      </c>
      <c r="K55" s="54" t="e">
        <f>#REF!</f>
        <v>#REF!</v>
      </c>
      <c r="L55" s="54" t="e">
        <f>#REF!</f>
        <v>#REF!</v>
      </c>
      <c r="M55" s="54"/>
      <c r="N55" s="378" t="s">
        <v>14</v>
      </c>
      <c r="O55" s="379"/>
      <c r="P55" s="104"/>
      <c r="Q55" s="378" t="s">
        <v>15</v>
      </c>
      <c r="R55" s="379"/>
      <c r="S55" s="99"/>
      <c r="T55" s="380" t="s">
        <v>51</v>
      </c>
    </row>
    <row r="56" spans="2:31" x14ac:dyDescent="0.25">
      <c r="B56" s="382"/>
      <c r="C56" s="119"/>
      <c r="D56" s="55" t="s">
        <v>1</v>
      </c>
      <c r="E56" s="56" t="e">
        <f>#REF!</f>
        <v>#REF!</v>
      </c>
      <c r="F56" s="56" t="e">
        <f>#REF!</f>
        <v>#REF!</v>
      </c>
      <c r="G56" s="56" t="e">
        <f>#REF!</f>
        <v>#REF!</v>
      </c>
      <c r="H56" s="56" t="e">
        <f>#REF!</f>
        <v>#REF!</v>
      </c>
      <c r="I56" s="56" t="e">
        <f>#REF!</f>
        <v>#REF!</v>
      </c>
      <c r="J56" s="56" t="e">
        <f>#REF!</f>
        <v>#REF!</v>
      </c>
      <c r="K56" s="56" t="e">
        <f>#REF!</f>
        <v>#REF!</v>
      </c>
      <c r="L56" s="56" t="e">
        <f>#REF!</f>
        <v>#REF!</v>
      </c>
      <c r="M56" s="56"/>
      <c r="N56" s="8" t="s">
        <v>55</v>
      </c>
      <c r="O56" s="9" t="s">
        <v>16</v>
      </c>
      <c r="P56" s="55"/>
      <c r="Q56" s="8" t="s">
        <v>53</v>
      </c>
      <c r="R56" s="9" t="s">
        <v>17</v>
      </c>
      <c r="S56" s="9"/>
      <c r="T56" s="383"/>
    </row>
    <row r="57" spans="2:31" x14ac:dyDescent="0.25">
      <c r="B57" s="98"/>
      <c r="C57" s="119"/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8"/>
      <c r="O57" s="9"/>
      <c r="P57" s="55"/>
      <c r="Q57" s="55"/>
      <c r="R57" s="55"/>
      <c r="S57" s="55"/>
      <c r="T57" s="100"/>
    </row>
    <row r="58" spans="2:31" x14ac:dyDescent="0.25">
      <c r="B58" s="57" t="s">
        <v>35</v>
      </c>
      <c r="C58" s="116"/>
      <c r="D58" s="25"/>
      <c r="E58" s="26"/>
      <c r="F58" s="26"/>
      <c r="G58" s="26"/>
      <c r="H58" s="26"/>
      <c r="I58" s="26"/>
      <c r="J58" s="26"/>
      <c r="K58" s="26"/>
      <c r="L58" s="26"/>
      <c r="M58" s="26"/>
      <c r="N58" s="27"/>
      <c r="O58" s="28"/>
      <c r="P58" s="40"/>
      <c r="Q58" s="40"/>
      <c r="R58" s="40"/>
      <c r="S58" s="40"/>
      <c r="T58" s="29"/>
    </row>
    <row r="59" spans="2:31" x14ac:dyDescent="0.25">
      <c r="B59" s="58" t="s">
        <v>33</v>
      </c>
      <c r="C59" s="33"/>
      <c r="D59" s="96" t="s">
        <v>52</v>
      </c>
      <c r="E59" s="77">
        <v>4048175.6000000006</v>
      </c>
      <c r="F59" s="77">
        <v>3431352.8000000003</v>
      </c>
      <c r="G59" s="77">
        <v>2493552.4000000004</v>
      </c>
      <c r="H59" s="77">
        <v>2366479.4000000004</v>
      </c>
      <c r="I59" s="77">
        <v>3488340.6</v>
      </c>
      <c r="J59" s="77">
        <v>4418820.4000000004</v>
      </c>
      <c r="K59" s="77">
        <v>5579708.2000000002</v>
      </c>
      <c r="L59" s="77">
        <v>2796851.0000000005</v>
      </c>
      <c r="M59" s="77"/>
      <c r="N59" s="43">
        <f t="shared" ref="N59" si="20">L59/K59-1</f>
        <v>-0.49874600969276484</v>
      </c>
      <c r="O59" s="44">
        <f>L59/Z59-1</f>
        <v>0.37835825779639398</v>
      </c>
      <c r="P59" s="35"/>
      <c r="Q59" s="35">
        <f>AD59/AC59-1</f>
        <v>0.31963537890110527</v>
      </c>
      <c r="R59" s="35">
        <f>AD59/AB59-1</f>
        <v>0.33963583425856503</v>
      </c>
      <c r="S59" s="35"/>
      <c r="T59" s="41"/>
      <c r="W59">
        <v>2975400.6</v>
      </c>
      <c r="X59">
        <v>5079517</v>
      </c>
      <c r="Y59">
        <v>2071298.2000000002</v>
      </c>
      <c r="Z59">
        <v>2029117.6</v>
      </c>
      <c r="AB59" s="7">
        <f t="shared" ref="AB59:AB60" si="21">SUM(W59:Z59)</f>
        <v>12155333.4</v>
      </c>
      <c r="AC59" s="7">
        <f t="shared" ref="AC59:AC60" si="22">SUM(E59:H59)</f>
        <v>12339560.200000001</v>
      </c>
      <c r="AD59" s="7">
        <f t="shared" ref="AD59:AD60" si="23">SUM(I59:L59)</f>
        <v>16283720.199999999</v>
      </c>
    </row>
    <row r="60" spans="2:31" x14ac:dyDescent="0.25">
      <c r="B60" s="59" t="s">
        <v>34</v>
      </c>
      <c r="C60" s="36"/>
      <c r="D60" s="97" t="s">
        <v>52</v>
      </c>
      <c r="E60" s="78">
        <v>4182087.8000000003</v>
      </c>
      <c r="F60" s="78">
        <v>5062468.8000000007</v>
      </c>
      <c r="G60" s="78">
        <v>5699128.6000000006</v>
      </c>
      <c r="H60" s="78">
        <v>5660085.4000000004</v>
      </c>
      <c r="I60" s="78">
        <v>6742936.6000000006</v>
      </c>
      <c r="J60" s="78">
        <v>7046218.6000000006</v>
      </c>
      <c r="K60" s="78">
        <v>4468205.4000000004</v>
      </c>
      <c r="L60" s="78">
        <v>6759569.8000000007</v>
      </c>
      <c r="M60" s="78"/>
      <c r="N60" s="45">
        <f>L60/K60-1</f>
        <v>0.5128153687831809</v>
      </c>
      <c r="O60" s="46">
        <f>L60/Z60-1</f>
        <v>-4.1623359949132244E-3</v>
      </c>
      <c r="P60" s="38"/>
      <c r="Q60" s="38">
        <f>AD60/AC60-1</f>
        <v>0.21419185282523001</v>
      </c>
      <c r="R60" s="38">
        <f>AD60/AB60-1</f>
        <v>0.1940434264163502</v>
      </c>
      <c r="S60" s="38"/>
      <c r="T60" s="42"/>
      <c r="W60">
        <v>5427370</v>
      </c>
      <c r="X60">
        <v>3504226.8000000003</v>
      </c>
      <c r="Y60">
        <v>5232021.2</v>
      </c>
      <c r="Z60">
        <v>6787823.0000000009</v>
      </c>
      <c r="AB60" s="7">
        <f t="shared" si="21"/>
        <v>20951441</v>
      </c>
      <c r="AC60" s="7">
        <f t="shared" si="22"/>
        <v>20603770.600000001</v>
      </c>
      <c r="AD60" s="7">
        <f t="shared" si="23"/>
        <v>25016930.400000002</v>
      </c>
    </row>
    <row r="61" spans="2:31" x14ac:dyDescent="0.25">
      <c r="B61" s="60" t="s">
        <v>36</v>
      </c>
      <c r="C61" s="117"/>
      <c r="D61" s="30"/>
      <c r="E61" s="79"/>
      <c r="F61" s="79"/>
      <c r="G61" s="79"/>
      <c r="H61" s="79"/>
      <c r="I61" s="79"/>
      <c r="J61" s="79"/>
      <c r="K61" s="79"/>
      <c r="L61" s="79"/>
      <c r="M61" s="108"/>
      <c r="N61" s="63"/>
      <c r="O61" s="63"/>
      <c r="P61" s="63"/>
      <c r="Q61" s="63"/>
      <c r="R61" s="63"/>
      <c r="S61" s="102"/>
      <c r="T61" s="47"/>
      <c r="W61" s="23"/>
      <c r="X61" s="23"/>
      <c r="Y61" s="23"/>
      <c r="Z61" s="23"/>
      <c r="AB61" s="7"/>
      <c r="AC61" s="7"/>
      <c r="AD61" s="7"/>
    </row>
    <row r="62" spans="2:31" x14ac:dyDescent="0.25">
      <c r="B62" s="61" t="s">
        <v>37</v>
      </c>
      <c r="C62" s="121"/>
      <c r="D62" s="96" t="s">
        <v>52</v>
      </c>
      <c r="E62" s="80">
        <v>996000</v>
      </c>
      <c r="F62" s="80">
        <v>818960</v>
      </c>
      <c r="G62" s="80">
        <v>845280</v>
      </c>
      <c r="H62" s="80">
        <v>664000</v>
      </c>
      <c r="I62" s="80">
        <v>626960</v>
      </c>
      <c r="J62" s="80">
        <v>904000</v>
      </c>
      <c r="K62" s="80">
        <v>611200</v>
      </c>
      <c r="L62" s="80">
        <v>1442000</v>
      </c>
      <c r="M62" s="80"/>
      <c r="N62" s="43">
        <f t="shared" ref="N62:N63" si="24">L62/K62-1</f>
        <v>1.3592931937172774</v>
      </c>
      <c r="O62" s="44">
        <f>L62/Z62-1</f>
        <v>5.2695652173913041</v>
      </c>
      <c r="P62" s="35"/>
      <c r="Q62" s="35">
        <f>AD62/AC62-1</f>
        <v>7.8189300411522611E-2</v>
      </c>
      <c r="R62" s="35">
        <f>AD62/AB62-1</f>
        <v>0.41922199695894569</v>
      </c>
      <c r="S62" s="103"/>
      <c r="T62" s="62"/>
      <c r="W62">
        <v>708000</v>
      </c>
      <c r="X62">
        <v>821440</v>
      </c>
      <c r="Y62">
        <v>766000</v>
      </c>
      <c r="Z62">
        <v>230000</v>
      </c>
      <c r="AB62" s="7">
        <f t="shared" ref="AB62:AB63" si="25">SUM(W62:Z62)</f>
        <v>2525440</v>
      </c>
      <c r="AC62" s="7">
        <f t="shared" ref="AC62:AC63" si="26">SUM(E62:H62)</f>
        <v>3324240</v>
      </c>
      <c r="AD62" s="7">
        <f t="shared" ref="AD62:AD63" si="27">SUM(I62:L62)</f>
        <v>3584160</v>
      </c>
    </row>
    <row r="63" spans="2:31" x14ac:dyDescent="0.25">
      <c r="B63" s="59" t="s">
        <v>38</v>
      </c>
      <c r="C63" s="36"/>
      <c r="D63" s="97" t="s">
        <v>52</v>
      </c>
      <c r="E63" s="78">
        <v>2334718.6799999997</v>
      </c>
      <c r="F63" s="78">
        <v>3151662.36</v>
      </c>
      <c r="G63" s="78">
        <v>2729813.5199999996</v>
      </c>
      <c r="H63" s="78">
        <v>3771079.1999999997</v>
      </c>
      <c r="I63" s="78">
        <v>2778402.9</v>
      </c>
      <c r="J63" s="78">
        <v>2505635.5799999996</v>
      </c>
      <c r="K63" s="78">
        <v>2441343.6599999997</v>
      </c>
      <c r="L63" s="78">
        <v>2166477.1799999997</v>
      </c>
      <c r="M63" s="78"/>
      <c r="N63" s="45">
        <f t="shared" si="24"/>
        <v>-0.11258819661628472</v>
      </c>
      <c r="O63" s="46">
        <f>L63/Z63-1</f>
        <v>-0.43462265569614822</v>
      </c>
      <c r="P63" s="38"/>
      <c r="Q63" s="38">
        <f>AD63/AC63-1</f>
        <v>-0.17480325234517713</v>
      </c>
      <c r="R63" s="38">
        <f>AD63/AB63-1</f>
        <v>-0.20496945778260023</v>
      </c>
      <c r="S63" s="38"/>
      <c r="T63" s="42"/>
      <c r="W63">
        <v>2501210.88</v>
      </c>
      <c r="X63">
        <v>2633272.7399999998</v>
      </c>
      <c r="Y63">
        <v>3475715.0399999996</v>
      </c>
      <c r="Z63">
        <v>3831913.6799999997</v>
      </c>
      <c r="AB63" s="7">
        <f t="shared" si="25"/>
        <v>12442112.339999998</v>
      </c>
      <c r="AC63" s="7">
        <f t="shared" si="26"/>
        <v>11987273.759999998</v>
      </c>
      <c r="AD63" s="7">
        <f t="shared" si="27"/>
        <v>9891859.3199999984</v>
      </c>
    </row>
    <row r="64" spans="2:31" x14ac:dyDescent="0.25">
      <c r="B64" s="20"/>
      <c r="C64" s="20"/>
      <c r="D64" s="125"/>
      <c r="E64" s="126"/>
      <c r="F64" s="126"/>
      <c r="G64" s="126"/>
      <c r="H64" s="126"/>
      <c r="I64" s="126"/>
      <c r="J64" s="126"/>
      <c r="K64" s="126"/>
      <c r="L64" s="126"/>
      <c r="M64" s="126"/>
      <c r="N64" s="32"/>
      <c r="O64" s="32"/>
      <c r="P64" s="32"/>
      <c r="Q64" s="32"/>
      <c r="R64" s="32"/>
      <c r="S64" s="32"/>
      <c r="T64" s="20"/>
      <c r="AB64" s="7"/>
      <c r="AC64" s="7"/>
      <c r="AD64" s="7"/>
    </row>
    <row r="65" spans="2:20" x14ac:dyDescent="0.25">
      <c r="B65" s="101" t="s">
        <v>54</v>
      </c>
      <c r="C65" s="101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</row>
    <row r="66" spans="2:20" x14ac:dyDescent="0.25">
      <c r="B66" s="87"/>
      <c r="C66" s="87"/>
    </row>
    <row r="67" spans="2:20" x14ac:dyDescent="0.25">
      <c r="J67" s="70" t="s">
        <v>45</v>
      </c>
      <c r="K67" s="71"/>
      <c r="L67" s="72"/>
      <c r="M67" s="109"/>
    </row>
    <row r="68" spans="2:20" x14ac:dyDescent="0.25">
      <c r="J68" s="73" t="s">
        <v>34</v>
      </c>
      <c r="K68" s="74" t="s">
        <v>46</v>
      </c>
      <c r="L68" s="65" t="s">
        <v>44</v>
      </c>
      <c r="M68" s="110"/>
    </row>
    <row r="69" spans="2:20" x14ac:dyDescent="0.25">
      <c r="J69" s="66">
        <v>78.400000000000006</v>
      </c>
      <c r="K69" s="66">
        <v>20.2</v>
      </c>
      <c r="L69" s="66">
        <v>63</v>
      </c>
      <c r="M69" s="111"/>
    </row>
    <row r="70" spans="2:20" x14ac:dyDescent="0.25">
      <c r="J70" s="89" t="s">
        <v>50</v>
      </c>
      <c r="K70" s="90"/>
      <c r="L70" s="90"/>
      <c r="M70" s="90"/>
    </row>
    <row r="71" spans="2:20" x14ac:dyDescent="0.25">
      <c r="J71" s="87"/>
    </row>
  </sheetData>
  <mergeCells count="22">
    <mergeCell ref="T5:T6"/>
    <mergeCell ref="B5:B6"/>
    <mergeCell ref="N26:O26"/>
    <mergeCell ref="Q26:R26"/>
    <mergeCell ref="T26:T27"/>
    <mergeCell ref="B26:B27"/>
    <mergeCell ref="N5:O5"/>
    <mergeCell ref="Q5:R5"/>
    <mergeCell ref="B12:B13"/>
    <mergeCell ref="B16:B17"/>
    <mergeCell ref="B10:B11"/>
    <mergeCell ref="B8:B9"/>
    <mergeCell ref="B18:B19"/>
    <mergeCell ref="B14:B15"/>
    <mergeCell ref="B47:B48"/>
    <mergeCell ref="N47:O47"/>
    <mergeCell ref="Q47:R47"/>
    <mergeCell ref="T47:T48"/>
    <mergeCell ref="B55:B56"/>
    <mergeCell ref="N55:O55"/>
    <mergeCell ref="Q55:R55"/>
    <mergeCell ref="T55:T56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Tabellen!E8:L8</xm:f>
              <xm:sqref>T8</xm:sqref>
            </x14:sparkline>
            <x14:sparkline>
              <xm:f>Tabellen!E9:L9</xm:f>
              <xm:sqref>T9</xm:sqref>
            </x14:sparkline>
            <x14:sparkline>
              <xm:f>Tabellen!E10:L10</xm:f>
              <xm:sqref>T10</xm:sqref>
            </x14:sparkline>
            <x14:sparkline>
              <xm:f>Tabellen!E11:L11</xm:f>
              <xm:sqref>T11</xm:sqref>
            </x14:sparkline>
            <x14:sparkline>
              <xm:f>Tabellen!E12:L12</xm:f>
              <xm:sqref>T12</xm:sqref>
            </x14:sparkline>
            <x14:sparkline>
              <xm:f>Tabellen!E13:L13</xm:f>
              <xm:sqref>T13</xm:sqref>
            </x14:sparkline>
            <x14:sparkline>
              <xm:f>Tabellen!E14:L14</xm:f>
              <xm:sqref>T14</xm:sqref>
            </x14:sparkline>
            <x14:sparkline>
              <xm:f>Tabellen!E15:L15</xm:f>
              <xm:sqref>T15</xm:sqref>
            </x14:sparkline>
            <x14:sparkline>
              <xm:f>Tabellen!E16:L16</xm:f>
              <xm:sqref>T16</xm:sqref>
            </x14:sparkline>
            <x14:sparkline>
              <xm:f>Tabellen!E17:L17</xm:f>
              <xm:sqref>T17</xm:sqref>
            </x14:sparkline>
            <x14:sparkline>
              <xm:f>Tabellen!E18:L18</xm:f>
              <xm:sqref>T18</xm:sqref>
            </x14:sparkline>
            <x14:sparkline>
              <xm:f>Tabellen!E19:L19</xm:f>
              <xm:sqref>T19</xm:sqref>
            </x14:sparkline>
            <x14:sparkline>
              <xm:f>Tabellen!E20:L20</xm:f>
              <xm:sqref>T20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Tabellen!E30:L30</xm:f>
              <xm:sqref>T30</xm:sqref>
            </x14:sparkline>
            <x14:sparkline>
              <xm:f>Tabellen!E31:L31</xm:f>
              <xm:sqref>T31</xm:sqref>
            </x14:sparkline>
            <x14:sparkline>
              <xm:f>Tabellen!E32:L32</xm:f>
              <xm:sqref>T32</xm:sqref>
            </x14:sparkline>
            <x14:sparkline>
              <xm:f>Tabellen!E33:L33</xm:f>
              <xm:sqref>T33</xm:sqref>
            </x14:sparkline>
            <x14:sparkline>
              <xm:f>Tabellen!E34:L34</xm:f>
              <xm:sqref>T34</xm:sqref>
            </x14:sparkline>
            <x14:sparkline>
              <xm:f>Tabellen!E35:L35</xm:f>
              <xm:sqref>T35</xm:sqref>
            </x14:sparkline>
            <x14:sparkline>
              <xm:f>Tabellen!E36:L36</xm:f>
              <xm:sqref>T36</xm:sqref>
            </x14:sparkline>
            <x14:sparkline>
              <xm:f>Tabellen!E37:L37</xm:f>
              <xm:sqref>T37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Tabellen!E59:L59</xm:f>
              <xm:sqref>T59</xm:sqref>
            </x14:sparkline>
            <x14:sparkline>
              <xm:f>Tabellen!E60:L60</xm:f>
              <xm:sqref>T60</xm:sqref>
            </x14:sparkline>
            <x14:sparkline>
              <xm:f>Tabellen!E62:L62</xm:f>
              <xm:sqref>T62</xm:sqref>
            </x14:sparkline>
            <x14:sparkline>
              <xm:f>Tabellen!E63:L63</xm:f>
              <xm:sqref>T63</xm:sqref>
            </x14:sparkline>
            <x14:sparkline>
              <xm:f>Tabellen!E64:L64</xm:f>
              <xm:sqref>T64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Tabellen!E61:L61</xm:f>
              <xm:sqref>T61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Tabellen!E50:L50</xm:f>
              <xm:sqref>T50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V43"/>
  <sheetViews>
    <sheetView workbookViewId="0"/>
  </sheetViews>
  <sheetFormatPr baseColWidth="10" defaultColWidth="11.42578125" defaultRowHeight="14.25" outlineLevelCol="1" x14ac:dyDescent="0.2"/>
  <cols>
    <col min="1" max="1" width="11.42578125" style="131"/>
    <col min="2" max="2" width="24" style="127" customWidth="1"/>
    <col min="3" max="3" width="1.42578125" style="127" customWidth="1"/>
    <col min="4" max="4" width="12.7109375" style="127" customWidth="1"/>
    <col min="5" max="7" width="7.85546875" style="127" customWidth="1"/>
    <col min="8" max="10" width="7.85546875" style="127" customWidth="1" outlineLevel="1"/>
    <col min="11" max="13" width="7.85546875" style="127" bestFit="1" customWidth="1"/>
    <col min="14" max="14" width="1.42578125" style="127" customWidth="1"/>
    <col min="15" max="15" width="10.85546875" style="127" customWidth="1"/>
    <col min="16" max="16" width="9.28515625" style="127" customWidth="1"/>
    <col min="17" max="17" width="1.42578125" style="129" customWidth="1"/>
    <col min="18" max="18" width="11.5703125" style="127" customWidth="1"/>
    <col min="19" max="19" width="9.5703125" style="127" customWidth="1"/>
    <col min="20" max="20" width="1.42578125" style="129" customWidth="1"/>
    <col min="21" max="21" width="13.140625" style="127" customWidth="1"/>
    <col min="22" max="16384" width="11.42578125" style="127"/>
  </cols>
  <sheetData>
    <row r="1" spans="1:22" s="130" customFormat="1" x14ac:dyDescent="0.2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2"/>
      <c r="R1" s="131"/>
      <c r="S1" s="131"/>
      <c r="T1" s="132"/>
      <c r="U1" s="131"/>
      <c r="V1" s="131"/>
    </row>
    <row r="2" spans="1:22" s="130" customFormat="1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  <c r="R2" s="131"/>
      <c r="S2" s="131"/>
      <c r="T2" s="132"/>
      <c r="U2" s="131"/>
      <c r="V2" s="131"/>
    </row>
    <row r="3" spans="1:22" s="130" customFormat="1" ht="15" x14ac:dyDescent="0.2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  <c r="R3" s="131"/>
      <c r="S3" s="131"/>
      <c r="T3" s="132"/>
      <c r="U3" s="131"/>
      <c r="V3" s="90"/>
    </row>
    <row r="4" spans="1:22" s="130" customFormat="1" ht="15" x14ac:dyDescent="0.25">
      <c r="A4" s="131"/>
      <c r="B4" s="131"/>
      <c r="C4" s="131"/>
      <c r="D4" s="131"/>
      <c r="E4" s="90"/>
      <c r="F4" s="90"/>
      <c r="G4" s="90"/>
      <c r="H4" s="90"/>
      <c r="I4" s="90"/>
      <c r="J4" s="90"/>
      <c r="K4" s="90"/>
      <c r="L4" s="90"/>
      <c r="M4" s="90"/>
      <c r="N4" s="131"/>
      <c r="O4" s="131"/>
      <c r="P4" s="131"/>
      <c r="Q4" s="132"/>
      <c r="R4" s="131"/>
      <c r="S4" s="131"/>
      <c r="T4" s="132"/>
      <c r="U4" s="131"/>
      <c r="V4" s="90"/>
    </row>
    <row r="5" spans="1:22" s="130" customFormat="1" ht="15" x14ac:dyDescent="0.25">
      <c r="A5" s="131"/>
      <c r="B5" s="131"/>
      <c r="C5" s="131"/>
      <c r="D5" s="131"/>
      <c r="E5" s="90"/>
      <c r="F5" s="90"/>
      <c r="G5" s="90"/>
      <c r="H5" s="90"/>
      <c r="I5" s="90"/>
      <c r="J5" s="90"/>
      <c r="K5" s="90"/>
      <c r="L5" s="90"/>
      <c r="M5" s="90"/>
      <c r="N5" s="131"/>
      <c r="O5" s="131"/>
      <c r="P5" s="131"/>
      <c r="Q5" s="132"/>
      <c r="R5" s="131"/>
      <c r="S5" s="131"/>
      <c r="T5" s="132"/>
      <c r="U5" s="131"/>
      <c r="V5" s="131"/>
    </row>
    <row r="6" spans="1:22" s="130" customFormat="1" ht="15" x14ac:dyDescent="0.25">
      <c r="A6" s="131"/>
      <c r="B6" s="131"/>
      <c r="C6" s="131"/>
      <c r="D6" s="131"/>
      <c r="E6" s="90"/>
      <c r="F6" s="90"/>
      <c r="G6" s="90"/>
      <c r="H6" s="90"/>
      <c r="I6" s="90"/>
      <c r="J6" s="90"/>
      <c r="K6" s="90"/>
      <c r="L6" s="90"/>
      <c r="M6" s="90"/>
      <c r="N6" s="131"/>
      <c r="O6" s="131"/>
      <c r="P6" s="131"/>
      <c r="Q6" s="132"/>
      <c r="R6" s="131"/>
      <c r="S6" s="131"/>
      <c r="T6" s="132"/>
      <c r="U6" s="131"/>
      <c r="V6" s="131"/>
    </row>
    <row r="7" spans="1:22" ht="20.25" x14ac:dyDescent="0.25">
      <c r="B7" s="163" t="s">
        <v>75</v>
      </c>
      <c r="D7" s="162"/>
      <c r="E7" s="90"/>
      <c r="F7" s="90"/>
      <c r="G7" s="90"/>
      <c r="H7" s="90"/>
      <c r="I7" s="90"/>
      <c r="J7" s="90"/>
      <c r="K7" s="90"/>
      <c r="L7" s="90"/>
      <c r="M7" s="90"/>
      <c r="N7" s="131"/>
      <c r="O7" s="131"/>
      <c r="P7" s="131"/>
      <c r="Q7" s="132"/>
      <c r="R7" s="131"/>
      <c r="S7" s="131"/>
      <c r="T7" s="132"/>
      <c r="U7" s="131"/>
      <c r="V7" s="131"/>
    </row>
    <row r="8" spans="1:22" s="130" customFormat="1" ht="7.5" customHeight="1" x14ac:dyDescent="0.25">
      <c r="A8" s="131"/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1"/>
    </row>
    <row r="9" spans="1:22" ht="15" customHeight="1" x14ac:dyDescent="0.25">
      <c r="B9" s="347" t="s">
        <v>63</v>
      </c>
      <c r="C9" s="164"/>
      <c r="D9" s="165" t="s">
        <v>0</v>
      </c>
      <c r="E9" s="159">
        <v>2019</v>
      </c>
      <c r="F9" s="159">
        <v>2019</v>
      </c>
      <c r="G9" s="159">
        <v>2019</v>
      </c>
      <c r="H9" s="137">
        <v>2019</v>
      </c>
      <c r="I9" s="137">
        <v>2019</v>
      </c>
      <c r="J9" s="137">
        <v>2019</v>
      </c>
      <c r="K9" s="137">
        <v>2020</v>
      </c>
      <c r="L9" s="137">
        <v>2020</v>
      </c>
      <c r="M9" s="137">
        <v>2020</v>
      </c>
      <c r="N9" s="158"/>
      <c r="O9" s="348" t="s">
        <v>76</v>
      </c>
      <c r="P9" s="348"/>
      <c r="Q9" s="158"/>
      <c r="R9" s="348" t="s">
        <v>78</v>
      </c>
      <c r="S9" s="348"/>
      <c r="T9" s="158"/>
      <c r="U9" s="349" t="s">
        <v>79</v>
      </c>
      <c r="V9" s="131"/>
    </row>
    <row r="10" spans="1:22" ht="15" customHeight="1" x14ac:dyDescent="0.25">
      <c r="B10" s="347"/>
      <c r="C10" s="164"/>
      <c r="D10" s="165" t="s">
        <v>74</v>
      </c>
      <c r="E10" s="159">
        <v>1</v>
      </c>
      <c r="F10" s="159">
        <v>2</v>
      </c>
      <c r="G10" s="159">
        <v>3</v>
      </c>
      <c r="H10" s="137">
        <v>10</v>
      </c>
      <c r="I10" s="137">
        <v>11</v>
      </c>
      <c r="J10" s="137">
        <v>12</v>
      </c>
      <c r="K10" s="137">
        <v>1</v>
      </c>
      <c r="L10" s="137">
        <v>2</v>
      </c>
      <c r="M10" s="137">
        <v>3</v>
      </c>
      <c r="N10" s="158"/>
      <c r="O10" s="136" t="s">
        <v>77</v>
      </c>
      <c r="P10" s="136" t="s">
        <v>80</v>
      </c>
      <c r="Q10" s="158"/>
      <c r="R10" s="136" t="s">
        <v>81</v>
      </c>
      <c r="S10" s="136" t="s">
        <v>80</v>
      </c>
      <c r="T10" s="158"/>
      <c r="U10" s="349"/>
      <c r="V10" s="131"/>
    </row>
    <row r="11" spans="1:22" ht="8.25" customHeight="1" x14ac:dyDescent="0.25">
      <c r="B11" s="164"/>
      <c r="C11" s="164"/>
      <c r="D11" s="166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4"/>
      <c r="P11" s="134"/>
      <c r="Q11" s="134"/>
      <c r="R11" s="134"/>
      <c r="S11" s="134"/>
      <c r="T11" s="134"/>
      <c r="U11" s="139"/>
      <c r="V11" s="131"/>
    </row>
    <row r="12" spans="1:22" ht="15" x14ac:dyDescent="0.25">
      <c r="B12" s="351" t="s">
        <v>64</v>
      </c>
      <c r="C12" s="164"/>
      <c r="D12" s="167" t="s">
        <v>65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2"/>
      <c r="O12" s="143" t="e">
        <f t="shared" ref="O12:O19" si="0">M12/L12-1</f>
        <v>#DIV/0!</v>
      </c>
      <c r="P12" s="143" t="e">
        <f t="shared" ref="P12:P23" si="1">M12/G12-1</f>
        <v>#DIV/0!</v>
      </c>
      <c r="Q12" s="142"/>
      <c r="R12" s="143" t="e">
        <f>SUM(K12:M12)/SUM(H12:J12)-1</f>
        <v>#DIV/0!</v>
      </c>
      <c r="S12" s="143" t="e">
        <f>SUM(K12:M12)/SUM(E12:G12)-1</f>
        <v>#DIV/0!</v>
      </c>
      <c r="T12" s="142"/>
      <c r="U12" s="140"/>
      <c r="V12" s="131"/>
    </row>
    <row r="13" spans="1:22" ht="15" x14ac:dyDescent="0.25">
      <c r="B13" s="351"/>
      <c r="C13" s="164"/>
      <c r="D13" s="167" t="s">
        <v>65</v>
      </c>
      <c r="E13" s="144"/>
      <c r="F13" s="144"/>
      <c r="G13" s="144"/>
      <c r="H13" s="144"/>
      <c r="I13" s="144"/>
      <c r="J13" s="144"/>
      <c r="K13" s="144"/>
      <c r="L13" s="144"/>
      <c r="M13" s="144"/>
      <c r="N13" s="145"/>
      <c r="O13" s="143" t="e">
        <f t="shared" si="0"/>
        <v>#DIV/0!</v>
      </c>
      <c r="P13" s="143" t="e">
        <f t="shared" si="1"/>
        <v>#DIV/0!</v>
      </c>
      <c r="Q13" s="145"/>
      <c r="R13" s="143" t="e">
        <f t="shared" ref="R13:R23" si="2">SUM(K13:M13)/SUM(H13:J13)-1</f>
        <v>#DIV/0!</v>
      </c>
      <c r="S13" s="143" t="e">
        <f t="shared" ref="S13:S23" si="3">SUM(K13:M13)/SUM(E13:G13)-1</f>
        <v>#DIV/0!</v>
      </c>
      <c r="T13" s="145"/>
      <c r="U13" s="140"/>
      <c r="V13" s="131"/>
    </row>
    <row r="14" spans="1:22" ht="15" x14ac:dyDescent="0.25">
      <c r="B14" s="350" t="s">
        <v>64</v>
      </c>
      <c r="C14" s="164"/>
      <c r="D14" s="168" t="s">
        <v>65</v>
      </c>
      <c r="E14" s="147"/>
      <c r="F14" s="147"/>
      <c r="G14" s="147"/>
      <c r="H14" s="147"/>
      <c r="I14" s="147"/>
      <c r="J14" s="147"/>
      <c r="K14" s="147"/>
      <c r="L14" s="147"/>
      <c r="M14" s="147"/>
      <c r="N14" s="142"/>
      <c r="O14" s="148" t="e">
        <f t="shared" si="0"/>
        <v>#DIV/0!</v>
      </c>
      <c r="P14" s="148" t="e">
        <f t="shared" si="1"/>
        <v>#DIV/0!</v>
      </c>
      <c r="Q14" s="142"/>
      <c r="R14" s="148" t="e">
        <f t="shared" si="2"/>
        <v>#DIV/0!</v>
      </c>
      <c r="S14" s="148" t="e">
        <f t="shared" si="3"/>
        <v>#DIV/0!</v>
      </c>
      <c r="T14" s="142"/>
      <c r="U14" s="146"/>
      <c r="V14" s="131"/>
    </row>
    <row r="15" spans="1:22" ht="15" x14ac:dyDescent="0.25">
      <c r="B15" s="350"/>
      <c r="C15" s="164"/>
      <c r="D15" s="168" t="s">
        <v>65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5"/>
      <c r="O15" s="148" t="e">
        <f t="shared" si="0"/>
        <v>#DIV/0!</v>
      </c>
      <c r="P15" s="148" t="e">
        <f t="shared" si="1"/>
        <v>#DIV/0!</v>
      </c>
      <c r="Q15" s="145"/>
      <c r="R15" s="148" t="e">
        <f t="shared" si="2"/>
        <v>#DIV/0!</v>
      </c>
      <c r="S15" s="148" t="e">
        <f t="shared" si="3"/>
        <v>#DIV/0!</v>
      </c>
      <c r="T15" s="145"/>
      <c r="U15" s="146"/>
      <c r="V15" s="131"/>
    </row>
    <row r="16" spans="1:22" ht="15" x14ac:dyDescent="0.25">
      <c r="B16" s="351" t="s">
        <v>64</v>
      </c>
      <c r="C16" s="164"/>
      <c r="D16" s="167" t="s">
        <v>65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2"/>
      <c r="O16" s="143" t="e">
        <f t="shared" si="0"/>
        <v>#DIV/0!</v>
      </c>
      <c r="P16" s="143" t="e">
        <f t="shared" si="1"/>
        <v>#DIV/0!</v>
      </c>
      <c r="Q16" s="142"/>
      <c r="R16" s="143" t="e">
        <f t="shared" si="2"/>
        <v>#DIV/0!</v>
      </c>
      <c r="S16" s="143" t="e">
        <f t="shared" si="3"/>
        <v>#DIV/0!</v>
      </c>
      <c r="T16" s="142"/>
      <c r="U16" s="140"/>
      <c r="V16" s="131"/>
    </row>
    <row r="17" spans="2:22" ht="15" x14ac:dyDescent="0.25">
      <c r="B17" s="351"/>
      <c r="C17" s="164"/>
      <c r="D17" s="167" t="s">
        <v>65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5"/>
      <c r="O17" s="143" t="e">
        <f t="shared" si="0"/>
        <v>#DIV/0!</v>
      </c>
      <c r="P17" s="143" t="e">
        <f t="shared" si="1"/>
        <v>#DIV/0!</v>
      </c>
      <c r="Q17" s="145"/>
      <c r="R17" s="143" t="e">
        <f t="shared" si="2"/>
        <v>#DIV/0!</v>
      </c>
      <c r="S17" s="143" t="e">
        <f t="shared" si="3"/>
        <v>#DIV/0!</v>
      </c>
      <c r="T17" s="145"/>
      <c r="U17" s="140"/>
      <c r="V17" s="131"/>
    </row>
    <row r="18" spans="2:22" ht="15" x14ac:dyDescent="0.25">
      <c r="B18" s="350" t="s">
        <v>64</v>
      </c>
      <c r="C18" s="164"/>
      <c r="D18" s="168" t="s">
        <v>65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2"/>
      <c r="O18" s="148" t="e">
        <f t="shared" si="0"/>
        <v>#DIV/0!</v>
      </c>
      <c r="P18" s="148" t="e">
        <f t="shared" si="1"/>
        <v>#DIV/0!</v>
      </c>
      <c r="Q18" s="142"/>
      <c r="R18" s="148" t="e">
        <f t="shared" si="2"/>
        <v>#DIV/0!</v>
      </c>
      <c r="S18" s="148" t="e">
        <f t="shared" si="3"/>
        <v>#DIV/0!</v>
      </c>
      <c r="T18" s="142"/>
      <c r="U18" s="146"/>
      <c r="V18" s="131"/>
    </row>
    <row r="19" spans="2:22" ht="15" x14ac:dyDescent="0.25">
      <c r="B19" s="350"/>
      <c r="C19" s="164"/>
      <c r="D19" s="168" t="s">
        <v>65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5"/>
      <c r="O19" s="148" t="e">
        <f t="shared" si="0"/>
        <v>#DIV/0!</v>
      </c>
      <c r="P19" s="148" t="e">
        <f t="shared" si="1"/>
        <v>#DIV/0!</v>
      </c>
      <c r="Q19" s="145"/>
      <c r="R19" s="148" t="e">
        <f t="shared" si="2"/>
        <v>#DIV/0!</v>
      </c>
      <c r="S19" s="148" t="e">
        <f t="shared" si="3"/>
        <v>#DIV/0!</v>
      </c>
      <c r="T19" s="145"/>
      <c r="U19" s="146"/>
      <c r="V19" s="131"/>
    </row>
    <row r="20" spans="2:22" ht="15" x14ac:dyDescent="0.25">
      <c r="B20" s="351" t="s">
        <v>64</v>
      </c>
      <c r="C20" s="164"/>
      <c r="D20" s="167" t="s">
        <v>65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2"/>
      <c r="O20" s="143" t="e">
        <f>M20/L20-1</f>
        <v>#DIV/0!</v>
      </c>
      <c r="P20" s="143" t="e">
        <f t="shared" si="1"/>
        <v>#DIV/0!</v>
      </c>
      <c r="Q20" s="142"/>
      <c r="R20" s="143" t="e">
        <f t="shared" si="2"/>
        <v>#DIV/0!</v>
      </c>
      <c r="S20" s="143" t="e">
        <f t="shared" si="3"/>
        <v>#DIV/0!</v>
      </c>
      <c r="T20" s="142"/>
      <c r="U20" s="140"/>
      <c r="V20" s="131"/>
    </row>
    <row r="21" spans="2:22" ht="15" x14ac:dyDescent="0.25">
      <c r="B21" s="351"/>
      <c r="C21" s="164"/>
      <c r="D21" s="167" t="s">
        <v>65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5"/>
      <c r="O21" s="143" t="e">
        <f>M21/L21-1</f>
        <v>#DIV/0!</v>
      </c>
      <c r="P21" s="143" t="e">
        <f t="shared" si="1"/>
        <v>#DIV/0!</v>
      </c>
      <c r="Q21" s="145"/>
      <c r="R21" s="143" t="e">
        <f t="shared" si="2"/>
        <v>#DIV/0!</v>
      </c>
      <c r="S21" s="143" t="e">
        <f t="shared" si="3"/>
        <v>#DIV/0!</v>
      </c>
      <c r="T21" s="145"/>
      <c r="U21" s="140"/>
      <c r="V21" s="131"/>
    </row>
    <row r="22" spans="2:22" ht="15" x14ac:dyDescent="0.25">
      <c r="B22" s="350" t="s">
        <v>64</v>
      </c>
      <c r="C22" s="164"/>
      <c r="D22" s="168" t="s">
        <v>65</v>
      </c>
      <c r="E22" s="147"/>
      <c r="F22" s="147"/>
      <c r="G22" s="147"/>
      <c r="H22" s="147"/>
      <c r="I22" s="147"/>
      <c r="J22" s="147"/>
      <c r="K22" s="147"/>
      <c r="L22" s="147"/>
      <c r="M22" s="147"/>
      <c r="N22" s="142"/>
      <c r="O22" s="148" t="e">
        <f t="shared" ref="O22:O23" si="4">M22/L22-1</f>
        <v>#DIV/0!</v>
      </c>
      <c r="P22" s="148" t="e">
        <f t="shared" si="1"/>
        <v>#DIV/0!</v>
      </c>
      <c r="Q22" s="142"/>
      <c r="R22" s="148" t="e">
        <f t="shared" si="2"/>
        <v>#DIV/0!</v>
      </c>
      <c r="S22" s="148" t="e">
        <f t="shared" si="3"/>
        <v>#DIV/0!</v>
      </c>
      <c r="T22" s="142"/>
      <c r="U22" s="146"/>
      <c r="V22" s="131"/>
    </row>
    <row r="23" spans="2:22" ht="15" x14ac:dyDescent="0.25">
      <c r="B23" s="350"/>
      <c r="C23" s="164"/>
      <c r="D23" s="168" t="s">
        <v>65</v>
      </c>
      <c r="E23" s="149"/>
      <c r="F23" s="149"/>
      <c r="G23" s="149"/>
      <c r="H23" s="149"/>
      <c r="I23" s="149"/>
      <c r="J23" s="149"/>
      <c r="K23" s="149"/>
      <c r="L23" s="149"/>
      <c r="M23" s="149"/>
      <c r="N23" s="145"/>
      <c r="O23" s="148" t="e">
        <f t="shared" si="4"/>
        <v>#DIV/0!</v>
      </c>
      <c r="P23" s="148" t="e">
        <f t="shared" si="1"/>
        <v>#DIV/0!</v>
      </c>
      <c r="Q23" s="145"/>
      <c r="R23" s="148" t="e">
        <f t="shared" si="2"/>
        <v>#DIV/0!</v>
      </c>
      <c r="S23" s="148" t="e">
        <f t="shared" si="3"/>
        <v>#DIV/0!</v>
      </c>
      <c r="T23" s="145"/>
      <c r="U23" s="146"/>
      <c r="V23" s="131"/>
    </row>
    <row r="24" spans="2:22" ht="7.5" customHeight="1" x14ac:dyDescent="0.25">
      <c r="B24" s="158"/>
      <c r="C24" s="158"/>
      <c r="D24" s="146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50"/>
      <c r="P24" s="150"/>
      <c r="Q24" s="150"/>
      <c r="R24" s="150"/>
      <c r="S24" s="150"/>
      <c r="T24" s="150"/>
      <c r="U24" s="146"/>
      <c r="V24" s="131"/>
    </row>
    <row r="25" spans="2:22" ht="15" customHeight="1" x14ac:dyDescent="0.2">
      <c r="B25" s="343" t="s">
        <v>83</v>
      </c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131"/>
    </row>
    <row r="26" spans="2:22" ht="14.25" customHeight="1" x14ac:dyDescent="0.2">
      <c r="B26" s="352" t="s">
        <v>84</v>
      </c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131"/>
    </row>
    <row r="27" spans="2:22" x14ac:dyDescent="0.2"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2"/>
      <c r="R27" s="131"/>
      <c r="S27" s="131"/>
      <c r="T27" s="132"/>
      <c r="U27" s="131"/>
      <c r="V27" s="131"/>
    </row>
    <row r="28" spans="2:22" x14ac:dyDescent="0.2"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2"/>
      <c r="R28" s="131"/>
      <c r="S28" s="131"/>
      <c r="T28" s="132"/>
      <c r="U28" s="131"/>
      <c r="V28" s="131"/>
    </row>
    <row r="29" spans="2:22" ht="15" customHeight="1" x14ac:dyDescent="0.25">
      <c r="B29" s="347" t="s">
        <v>63</v>
      </c>
      <c r="C29" s="158"/>
      <c r="D29" s="136" t="s">
        <v>0</v>
      </c>
      <c r="E29" s="159">
        <v>2019</v>
      </c>
      <c r="F29" s="159">
        <v>2019</v>
      </c>
      <c r="G29" s="159">
        <v>2019</v>
      </c>
      <c r="H29" s="137">
        <v>2019</v>
      </c>
      <c r="I29" s="137">
        <v>2019</v>
      </c>
      <c r="J29" s="137">
        <v>2019</v>
      </c>
      <c r="K29" s="137">
        <v>2020</v>
      </c>
      <c r="L29" s="137">
        <v>2020</v>
      </c>
      <c r="M29" s="137">
        <v>2020</v>
      </c>
      <c r="N29" s="158"/>
      <c r="O29" s="348" t="s">
        <v>76</v>
      </c>
      <c r="P29" s="348"/>
      <c r="Q29" s="158"/>
      <c r="R29" s="348" t="s">
        <v>78</v>
      </c>
      <c r="S29" s="348"/>
      <c r="T29" s="158"/>
      <c r="U29" s="349" t="s">
        <v>79</v>
      </c>
      <c r="V29" s="131"/>
    </row>
    <row r="30" spans="2:22" ht="15" customHeight="1" x14ac:dyDescent="0.25">
      <c r="B30" s="347"/>
      <c r="C30" s="158"/>
      <c r="D30" s="136" t="s">
        <v>74</v>
      </c>
      <c r="E30" s="159">
        <v>1</v>
      </c>
      <c r="F30" s="159">
        <v>2</v>
      </c>
      <c r="G30" s="159">
        <v>3</v>
      </c>
      <c r="H30" s="137">
        <v>10</v>
      </c>
      <c r="I30" s="137">
        <v>11</v>
      </c>
      <c r="J30" s="137">
        <v>12</v>
      </c>
      <c r="K30" s="137">
        <v>1</v>
      </c>
      <c r="L30" s="137">
        <v>2</v>
      </c>
      <c r="M30" s="137">
        <v>3</v>
      </c>
      <c r="N30" s="158"/>
      <c r="O30" s="136" t="s">
        <v>77</v>
      </c>
      <c r="P30" s="136" t="s">
        <v>80</v>
      </c>
      <c r="Q30" s="158"/>
      <c r="R30" s="136" t="s">
        <v>81</v>
      </c>
      <c r="S30" s="136" t="s">
        <v>80</v>
      </c>
      <c r="T30" s="158"/>
      <c r="U30" s="349"/>
      <c r="V30" s="131"/>
    </row>
    <row r="31" spans="2:22" ht="8.25" customHeight="1" x14ac:dyDescent="0.25">
      <c r="B31" s="164"/>
      <c r="C31" s="158"/>
      <c r="D31" s="134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4"/>
      <c r="P31" s="134"/>
      <c r="Q31" s="134"/>
      <c r="R31" s="134"/>
      <c r="S31" s="134"/>
      <c r="T31" s="134"/>
      <c r="U31" s="139"/>
      <c r="V31" s="131"/>
    </row>
    <row r="32" spans="2:22" ht="15" x14ac:dyDescent="0.25">
      <c r="B32" s="169" t="s">
        <v>64</v>
      </c>
      <c r="C32" s="158"/>
      <c r="D32" s="167"/>
      <c r="E32" s="141"/>
      <c r="F32" s="141"/>
      <c r="G32" s="141"/>
      <c r="H32" s="141"/>
      <c r="I32" s="141"/>
      <c r="J32" s="141"/>
      <c r="K32" s="141"/>
      <c r="L32" s="141"/>
      <c r="M32" s="141"/>
      <c r="N32" s="142"/>
      <c r="O32" s="143"/>
      <c r="P32" s="143"/>
      <c r="Q32" s="142"/>
      <c r="R32" s="143"/>
      <c r="S32" s="143"/>
      <c r="T32" s="142"/>
      <c r="U32" s="140"/>
      <c r="V32" s="131"/>
    </row>
    <row r="33" spans="1:22" ht="15" x14ac:dyDescent="0.25">
      <c r="B33" s="170" t="s">
        <v>82</v>
      </c>
      <c r="C33" s="158"/>
      <c r="D33" s="168" t="s">
        <v>65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42"/>
      <c r="O33" s="148" t="e">
        <f t="shared" ref="O33:O34" si="5">M33/L33-1</f>
        <v>#DIV/0!</v>
      </c>
      <c r="P33" s="148" t="e">
        <f>M33/G33-1</f>
        <v>#DIV/0!</v>
      </c>
      <c r="Q33" s="145"/>
      <c r="R33" s="148" t="e">
        <f t="shared" ref="R33:R34" si="6">SUM(K33:M33)/SUM(H33:J33)-1</f>
        <v>#DIV/0!</v>
      </c>
      <c r="S33" s="148" t="e">
        <f t="shared" ref="S33:S34" si="7">SUM(K33:M33)/SUM(E33:G33)-1</f>
        <v>#DIV/0!</v>
      </c>
      <c r="T33" s="145"/>
      <c r="U33" s="146"/>
      <c r="V33" s="131"/>
    </row>
    <row r="34" spans="1:22" ht="15" x14ac:dyDescent="0.25">
      <c r="B34" s="170" t="s">
        <v>82</v>
      </c>
      <c r="C34" s="158"/>
      <c r="D34" s="168" t="s">
        <v>65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2"/>
      <c r="O34" s="148" t="e">
        <f t="shared" si="5"/>
        <v>#DIV/0!</v>
      </c>
      <c r="P34" s="148" t="e">
        <f>M34/G34-1</f>
        <v>#DIV/0!</v>
      </c>
      <c r="Q34" s="145"/>
      <c r="R34" s="148" t="e">
        <f t="shared" si="6"/>
        <v>#DIV/0!</v>
      </c>
      <c r="S34" s="148" t="e">
        <f t="shared" si="7"/>
        <v>#DIV/0!</v>
      </c>
      <c r="T34" s="145"/>
      <c r="U34" s="146"/>
      <c r="V34" s="131"/>
    </row>
    <row r="35" spans="1:22" ht="15" x14ac:dyDescent="0.25">
      <c r="B35" s="169" t="s">
        <v>64</v>
      </c>
      <c r="C35" s="158"/>
      <c r="D35" s="167"/>
      <c r="E35" s="141"/>
      <c r="F35" s="141"/>
      <c r="G35" s="141"/>
      <c r="H35" s="141"/>
      <c r="I35" s="141"/>
      <c r="J35" s="141"/>
      <c r="K35" s="141"/>
      <c r="L35" s="141"/>
      <c r="M35" s="141"/>
      <c r="N35" s="142"/>
      <c r="O35" s="143"/>
      <c r="P35" s="143"/>
      <c r="Q35" s="142"/>
      <c r="R35" s="143"/>
      <c r="S35" s="143"/>
      <c r="T35" s="142"/>
      <c r="U35" s="140"/>
      <c r="V35" s="131"/>
    </row>
    <row r="36" spans="1:22" ht="15" x14ac:dyDescent="0.25">
      <c r="B36" s="170" t="s">
        <v>82</v>
      </c>
      <c r="C36" s="158"/>
      <c r="D36" s="168" t="s">
        <v>65</v>
      </c>
      <c r="E36" s="149"/>
      <c r="F36" s="149"/>
      <c r="G36" s="149"/>
      <c r="H36" s="149"/>
      <c r="I36" s="149"/>
      <c r="J36" s="149"/>
      <c r="K36" s="149"/>
      <c r="L36" s="149"/>
      <c r="M36" s="149"/>
      <c r="N36" s="142"/>
      <c r="O36" s="148" t="e">
        <f t="shared" ref="O36:O37" si="8">M36/L36-1</f>
        <v>#DIV/0!</v>
      </c>
      <c r="P36" s="148" t="e">
        <f>M36/G36-1</f>
        <v>#DIV/0!</v>
      </c>
      <c r="Q36" s="145"/>
      <c r="R36" s="148" t="e">
        <f t="shared" ref="R36:R37" si="9">SUM(K36:M36)/SUM(H36:J36)-1</f>
        <v>#DIV/0!</v>
      </c>
      <c r="S36" s="148" t="e">
        <f t="shared" ref="S36:S37" si="10">SUM(K36:M36)/SUM(E36:G36)-1</f>
        <v>#DIV/0!</v>
      </c>
      <c r="T36" s="145"/>
      <c r="U36" s="146"/>
      <c r="V36" s="131"/>
    </row>
    <row r="37" spans="1:22" ht="15" x14ac:dyDescent="0.25">
      <c r="B37" s="170" t="s">
        <v>82</v>
      </c>
      <c r="C37" s="158"/>
      <c r="D37" s="168" t="s">
        <v>65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42"/>
      <c r="O37" s="148" t="e">
        <f t="shared" si="8"/>
        <v>#DIV/0!</v>
      </c>
      <c r="P37" s="148" t="e">
        <f>M37/G37-1</f>
        <v>#DIV/0!</v>
      </c>
      <c r="Q37" s="145"/>
      <c r="R37" s="148" t="e">
        <f t="shared" si="9"/>
        <v>#DIV/0!</v>
      </c>
      <c r="S37" s="148" t="e">
        <f t="shared" si="10"/>
        <v>#DIV/0!</v>
      </c>
      <c r="T37" s="145"/>
      <c r="U37" s="146"/>
      <c r="V37" s="131"/>
    </row>
    <row r="38" spans="1:22" ht="15" x14ac:dyDescent="0.25">
      <c r="B38" s="169" t="s">
        <v>64</v>
      </c>
      <c r="C38" s="158"/>
      <c r="D38" s="167"/>
      <c r="E38" s="141"/>
      <c r="F38" s="141"/>
      <c r="G38" s="141"/>
      <c r="H38" s="141"/>
      <c r="I38" s="141"/>
      <c r="J38" s="141"/>
      <c r="K38" s="141"/>
      <c r="L38" s="141"/>
      <c r="M38" s="141"/>
      <c r="N38" s="142"/>
      <c r="O38" s="143"/>
      <c r="P38" s="143"/>
      <c r="Q38" s="142"/>
      <c r="R38" s="143"/>
      <c r="S38" s="143"/>
      <c r="T38" s="142"/>
      <c r="U38" s="140"/>
      <c r="V38" s="131"/>
    </row>
    <row r="39" spans="1:22" ht="15" x14ac:dyDescent="0.25">
      <c r="B39" s="170" t="s">
        <v>82</v>
      </c>
      <c r="C39" s="158"/>
      <c r="D39" s="168" t="s">
        <v>65</v>
      </c>
      <c r="E39" s="149"/>
      <c r="F39" s="149"/>
      <c r="G39" s="149"/>
      <c r="H39" s="149"/>
      <c r="I39" s="149"/>
      <c r="J39" s="149"/>
      <c r="K39" s="149"/>
      <c r="L39" s="149"/>
      <c r="M39" s="149"/>
      <c r="N39" s="142"/>
      <c r="O39" s="148" t="e">
        <f t="shared" ref="O39" si="11">M39/L39-1</f>
        <v>#DIV/0!</v>
      </c>
      <c r="P39" s="148" t="e">
        <f>M39/G39-1</f>
        <v>#DIV/0!</v>
      </c>
      <c r="Q39" s="145"/>
      <c r="R39" s="148" t="e">
        <f t="shared" ref="R39" si="12">SUM(K39:M39)/SUM(H39:J39)-1</f>
        <v>#DIV/0!</v>
      </c>
      <c r="S39" s="148" t="e">
        <f t="shared" ref="S39" si="13">SUM(K39:M39)/SUM(E39:G39)-1</f>
        <v>#DIV/0!</v>
      </c>
      <c r="T39" s="145"/>
      <c r="U39" s="146"/>
      <c r="V39" s="131"/>
    </row>
    <row r="40" spans="1:22" ht="7.5" customHeight="1" x14ac:dyDescent="0.25">
      <c r="B40" s="170"/>
      <c r="C40" s="158"/>
      <c r="D40" s="146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50"/>
      <c r="P40" s="150"/>
      <c r="Q40" s="150"/>
      <c r="R40" s="150"/>
      <c r="S40" s="150"/>
      <c r="T40" s="150"/>
      <c r="U40" s="146"/>
      <c r="V40" s="131"/>
    </row>
    <row r="41" spans="1:22" ht="15" x14ac:dyDescent="0.2">
      <c r="B41" s="343" t="s">
        <v>83</v>
      </c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131"/>
    </row>
    <row r="42" spans="1:22" s="130" customFormat="1" ht="15" customHeight="1" x14ac:dyDescent="0.2">
      <c r="A42" s="131"/>
      <c r="B42" s="352" t="s">
        <v>84</v>
      </c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131"/>
    </row>
    <row r="43" spans="1:22" s="130" customFormat="1" x14ac:dyDescent="0.2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2"/>
      <c r="R43" s="131"/>
      <c r="S43" s="131"/>
      <c r="T43" s="132"/>
      <c r="U43" s="131"/>
      <c r="V43" s="131"/>
    </row>
  </sheetData>
  <mergeCells count="18">
    <mergeCell ref="B41:U41"/>
    <mergeCell ref="B42:U42"/>
    <mergeCell ref="B26:U26"/>
    <mergeCell ref="B29:B30"/>
    <mergeCell ref="O29:P29"/>
    <mergeCell ref="R29:S29"/>
    <mergeCell ref="U29:U30"/>
    <mergeCell ref="B9:B10"/>
    <mergeCell ref="O9:P9"/>
    <mergeCell ref="R9:S9"/>
    <mergeCell ref="U9:U10"/>
    <mergeCell ref="B25:U25"/>
    <mergeCell ref="B22:B23"/>
    <mergeCell ref="B12:B13"/>
    <mergeCell ref="B14:B15"/>
    <mergeCell ref="B16:B17"/>
    <mergeCell ref="B18:B19"/>
    <mergeCell ref="B20:B21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Vorlagen!K12:M12</xm:f>
              <xm:sqref>U12</xm:sqref>
            </x14:sparkline>
            <x14:sparkline>
              <xm:f>Vorlagen!K13:M13</xm:f>
              <xm:sqref>U13</xm:sqref>
            </x14:sparkline>
            <x14:sparkline>
              <xm:f>Vorlagen!K14:M14</xm:f>
              <xm:sqref>U14</xm:sqref>
            </x14:sparkline>
            <x14:sparkline>
              <xm:f>Vorlagen!K15:M15</xm:f>
              <xm:sqref>U15</xm:sqref>
            </x14:sparkline>
            <x14:sparkline>
              <xm:f>Vorlagen!K16:M16</xm:f>
              <xm:sqref>U16</xm:sqref>
            </x14:sparkline>
            <x14:sparkline>
              <xm:f>Vorlagen!K17:M17</xm:f>
              <xm:sqref>U17</xm:sqref>
            </x14:sparkline>
            <x14:sparkline>
              <xm:f>Vorlagen!K18:M18</xm:f>
              <xm:sqref>U18</xm:sqref>
            </x14:sparkline>
            <x14:sparkline>
              <xm:f>Vorlagen!K19:M19</xm:f>
              <xm:sqref>U19</xm:sqref>
            </x14:sparkline>
            <x14:sparkline>
              <xm:f>Vorlagen!K20:M20</xm:f>
              <xm:sqref>U20</xm:sqref>
            </x14:sparkline>
            <x14:sparkline>
              <xm:f>Vorlagen!K21:M21</xm:f>
              <xm:sqref>U21</xm:sqref>
            </x14:sparkline>
            <x14:sparkline>
              <xm:f>Vorlagen!K22:M22</xm:f>
              <xm:sqref>U22</xm:sqref>
            </x14:sparkline>
            <x14:sparkline>
              <xm:f>Vorlagen!K23:M23</xm:f>
              <xm:sqref>U23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Vorlagen!E32:M32</xm:f>
              <xm:sqref>U32</xm:sqref>
            </x14:sparkline>
            <x14:sparkline>
              <xm:f>Vorlagen!E35:M35</xm:f>
              <xm:sqref>U35</xm:sqref>
            </x14:sparkline>
            <x14:sparkline>
              <xm:f>Vorlagen!E38:M38</xm:f>
              <xm:sqref>U38</xm:sqref>
            </x14:sparkline>
            <x14:sparkline>
              <xm:f>Vorlagen!E40:M40</xm:f>
              <xm:sqref>U40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Vorlagen!K33:M33</xm:f>
              <xm:sqref>U33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Vorlagen!K34:M34</xm:f>
              <xm:sqref>U34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Vorlagen!K36:M36</xm:f>
              <xm:sqref>U36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Vorlagen!K37:M37</xm:f>
              <xm:sqref>U37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Vorlagen!K39:M39</xm:f>
              <xm:sqref>U39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53"/>
  <sheetViews>
    <sheetView tabSelected="1" zoomScaleNormal="100" workbookViewId="0">
      <pane ySplit="11" topLeftCell="A12" activePane="bottomLeft" state="frozen"/>
      <selection activeCell="H1" sqref="H1:H4"/>
      <selection pane="bottomLeft" activeCell="S15" sqref="S15:S16"/>
    </sheetView>
  </sheetViews>
  <sheetFormatPr baseColWidth="10" defaultColWidth="11.42578125" defaultRowHeight="14.25" outlineLevelCol="1" x14ac:dyDescent="0.2"/>
  <cols>
    <col min="1" max="1" width="11.42578125" style="131"/>
    <col min="2" max="2" width="26.7109375" style="131" customWidth="1"/>
    <col min="3" max="3" width="1.42578125" style="131" customWidth="1"/>
    <col min="4" max="4" width="12.7109375" style="131" customWidth="1"/>
    <col min="5" max="7" width="7.85546875" style="131" hidden="1" customWidth="1" outlineLevel="1"/>
    <col min="8" max="8" width="7.85546875" style="131" customWidth="1" collapsed="1"/>
    <col min="9" max="12" width="7.85546875" style="131" customWidth="1"/>
    <col min="13" max="13" width="1.42578125" style="131" customWidth="1"/>
    <col min="14" max="14" width="11.5703125" style="131" bestFit="1" customWidth="1"/>
    <col min="15" max="15" width="9.140625" style="131" bestFit="1" customWidth="1"/>
    <col min="16" max="16" width="1.42578125" style="132" customWidth="1"/>
    <col min="17" max="17" width="10.28515625" style="131" bestFit="1" customWidth="1"/>
    <col min="18" max="18" width="1.42578125" style="132" customWidth="1"/>
    <col min="19" max="19" width="13.140625" style="131" customWidth="1"/>
    <col min="20" max="16384" width="11.42578125" style="131"/>
  </cols>
  <sheetData>
    <row r="1" spans="1:19" s="209" customFormat="1" ht="15" x14ac:dyDescent="0.25">
      <c r="A1" s="171" t="s">
        <v>85</v>
      </c>
      <c r="B1" s="171"/>
      <c r="C1" s="171"/>
      <c r="D1" s="171"/>
      <c r="E1" s="171"/>
      <c r="G1" s="171"/>
      <c r="H1" s="172" t="s">
        <v>96</v>
      </c>
      <c r="I1" s="171"/>
      <c r="J1" s="173"/>
      <c r="K1" s="173"/>
      <c r="L1" s="173"/>
      <c r="M1" s="173"/>
      <c r="N1" s="173"/>
      <c r="O1" s="173"/>
      <c r="P1" s="173"/>
      <c r="Q1" s="173"/>
      <c r="R1" s="173"/>
    </row>
    <row r="2" spans="1:19" s="209" customFormat="1" ht="15" x14ac:dyDescent="0.25">
      <c r="A2" s="171"/>
      <c r="B2" s="171"/>
      <c r="C2" s="171"/>
      <c r="D2" s="171"/>
      <c r="E2" s="171"/>
      <c r="G2" s="171"/>
      <c r="H2" s="172" t="s">
        <v>97</v>
      </c>
      <c r="I2" s="171"/>
      <c r="J2" s="173"/>
      <c r="K2" s="173"/>
      <c r="L2" s="173"/>
      <c r="M2" s="173"/>
      <c r="N2" s="173"/>
      <c r="O2" s="173"/>
      <c r="P2" s="173"/>
      <c r="Q2" s="173"/>
      <c r="R2" s="173"/>
    </row>
    <row r="3" spans="1:19" s="209" customFormat="1" ht="15" x14ac:dyDescent="0.25">
      <c r="A3" s="171"/>
      <c r="B3" s="171"/>
      <c r="C3" s="171"/>
      <c r="D3" s="171"/>
      <c r="E3" s="171"/>
      <c r="G3" s="171"/>
      <c r="H3" s="174" t="s">
        <v>98</v>
      </c>
      <c r="I3" s="171"/>
      <c r="J3" s="173"/>
      <c r="K3" s="173"/>
      <c r="L3" s="173"/>
      <c r="M3" s="173"/>
      <c r="N3" s="173"/>
      <c r="O3" s="173"/>
      <c r="P3" s="173"/>
      <c r="Q3" s="173"/>
      <c r="R3" s="173"/>
    </row>
    <row r="4" spans="1:19" s="209" customFormat="1" ht="15" x14ac:dyDescent="0.25">
      <c r="A4" s="171"/>
      <c r="B4" s="171"/>
      <c r="C4" s="171"/>
      <c r="D4" s="171"/>
      <c r="E4" s="171"/>
      <c r="G4" s="171"/>
      <c r="H4" s="175" t="s">
        <v>99</v>
      </c>
      <c r="I4" s="171"/>
      <c r="J4" s="173"/>
      <c r="K4" s="173"/>
      <c r="L4" s="173"/>
      <c r="M4" s="173"/>
      <c r="N4" s="173"/>
      <c r="O4" s="173"/>
      <c r="P4" s="173"/>
      <c r="Q4" s="173"/>
      <c r="R4" s="173"/>
    </row>
    <row r="5" spans="1:19" s="209" customFormat="1" ht="18.75" x14ac:dyDescent="0.3">
      <c r="A5" s="176" t="s">
        <v>249</v>
      </c>
      <c r="B5" s="177"/>
      <c r="C5" s="177"/>
      <c r="D5" s="177"/>
      <c r="E5" s="177"/>
      <c r="F5" s="177"/>
      <c r="G5" s="177"/>
      <c r="H5" s="177"/>
      <c r="I5" s="177"/>
      <c r="J5" s="173"/>
      <c r="K5" s="173"/>
      <c r="L5" s="173"/>
      <c r="M5" s="173"/>
      <c r="N5" s="173"/>
      <c r="O5" s="173"/>
      <c r="P5" s="173"/>
      <c r="Q5" s="173"/>
      <c r="R5" s="173"/>
    </row>
    <row r="6" spans="1:19" s="209" customFormat="1" ht="18.75" x14ac:dyDescent="0.3">
      <c r="A6" s="178" t="s">
        <v>253</v>
      </c>
      <c r="B6" s="177"/>
      <c r="C6" s="177"/>
      <c r="D6" s="177"/>
      <c r="E6" s="177"/>
      <c r="F6" s="177"/>
      <c r="G6" s="177"/>
      <c r="H6" s="177"/>
      <c r="I6" s="177"/>
      <c r="J6" s="173"/>
      <c r="K6" s="173"/>
      <c r="L6" s="173"/>
      <c r="M6" s="173"/>
      <c r="N6" s="173"/>
      <c r="O6" s="173"/>
      <c r="P6" s="173"/>
      <c r="Q6" s="173"/>
      <c r="R6" s="173"/>
    </row>
    <row r="7" spans="1:19" s="209" customFormat="1" ht="15" x14ac:dyDescent="0.25">
      <c r="A7" s="178" t="s">
        <v>250</v>
      </c>
      <c r="B7" s="179"/>
      <c r="C7" s="179"/>
      <c r="D7" s="179"/>
      <c r="E7" s="179"/>
      <c r="F7" s="179"/>
      <c r="G7" s="179"/>
      <c r="H7" s="179"/>
      <c r="I7" s="179"/>
      <c r="J7" s="173"/>
      <c r="K7" s="173"/>
      <c r="L7" s="173"/>
      <c r="M7" s="173"/>
      <c r="N7" s="173"/>
      <c r="O7" s="173"/>
      <c r="P7" s="173"/>
      <c r="Q7" s="173"/>
      <c r="R7" s="173"/>
    </row>
    <row r="8" spans="1:19" s="209" customFormat="1" ht="15" x14ac:dyDescent="0.25">
      <c r="A8" s="178" t="s">
        <v>299</v>
      </c>
      <c r="B8" s="179"/>
      <c r="C8" s="179"/>
      <c r="D8" s="179"/>
      <c r="E8" s="179"/>
      <c r="F8" s="179"/>
      <c r="G8" s="179"/>
      <c r="H8" s="179"/>
      <c r="I8" s="179"/>
      <c r="J8" s="173"/>
      <c r="K8" s="173"/>
      <c r="L8" s="173"/>
      <c r="M8" s="173"/>
      <c r="N8" s="173"/>
      <c r="O8" s="173"/>
      <c r="P8" s="173"/>
      <c r="Q8" s="173"/>
      <c r="R8" s="173"/>
    </row>
    <row r="9" spans="1:19" s="209" customFormat="1" ht="15" x14ac:dyDescent="0.25">
      <c r="A9" s="180" t="s">
        <v>251</v>
      </c>
      <c r="B9" s="179"/>
      <c r="C9" s="179"/>
      <c r="D9" s="179"/>
      <c r="E9" s="179"/>
      <c r="F9" s="179"/>
      <c r="G9" s="179"/>
      <c r="H9" s="179"/>
      <c r="I9" s="179"/>
      <c r="J9" s="173"/>
      <c r="K9" s="173"/>
      <c r="L9" s="173"/>
      <c r="M9" s="173"/>
      <c r="N9" s="173"/>
      <c r="O9" s="173"/>
      <c r="P9" s="173"/>
      <c r="Q9" s="173"/>
      <c r="R9" s="173"/>
    </row>
    <row r="10" spans="1:19" s="209" customFormat="1" ht="15" x14ac:dyDescent="0.25">
      <c r="A10" s="181" t="s">
        <v>252</v>
      </c>
      <c r="B10" s="179"/>
      <c r="C10" s="179"/>
      <c r="D10" s="179"/>
      <c r="E10" s="179"/>
      <c r="F10" s="179"/>
      <c r="G10" s="179"/>
      <c r="H10" s="179"/>
      <c r="I10" s="179"/>
      <c r="J10" s="173"/>
      <c r="K10" s="173"/>
      <c r="L10" s="173"/>
      <c r="M10" s="173"/>
      <c r="N10" s="173"/>
      <c r="O10" s="173"/>
      <c r="P10" s="173"/>
      <c r="Q10" s="173"/>
      <c r="R10" s="173"/>
    </row>
    <row r="11" spans="1:19" s="209" customFormat="1" ht="15" x14ac:dyDescent="0.25">
      <c r="A11" s="182" t="s">
        <v>86</v>
      </c>
      <c r="B11" s="183"/>
      <c r="C11" s="179"/>
      <c r="D11" s="179"/>
      <c r="E11" s="179"/>
      <c r="F11" s="179"/>
      <c r="G11" s="179"/>
      <c r="H11" s="179"/>
      <c r="I11" s="179"/>
      <c r="J11" s="173"/>
      <c r="K11" s="173"/>
      <c r="L11" s="173"/>
      <c r="M11" s="173"/>
      <c r="N11" s="173"/>
      <c r="O11" s="173"/>
      <c r="P11" s="173"/>
      <c r="Q11" s="173"/>
      <c r="R11" s="173"/>
    </row>
    <row r="12" spans="1:19" ht="15" x14ac:dyDescent="0.25">
      <c r="E12" s="188"/>
      <c r="F12" s="188"/>
      <c r="G12" s="188"/>
      <c r="H12" s="188"/>
      <c r="I12" s="188"/>
      <c r="J12" s="188"/>
      <c r="K12" s="188"/>
      <c r="L12" s="188"/>
    </row>
    <row r="13" spans="1:19" ht="20.25" x14ac:dyDescent="0.25">
      <c r="B13" s="163" t="s">
        <v>103</v>
      </c>
      <c r="C13" s="127"/>
      <c r="D13" s="162"/>
      <c r="E13" s="188"/>
      <c r="F13" s="188"/>
      <c r="G13" s="188"/>
      <c r="H13" s="188"/>
      <c r="I13" s="188"/>
      <c r="J13" s="188"/>
      <c r="K13" s="188"/>
      <c r="L13" s="188"/>
    </row>
    <row r="14" spans="1:19" ht="7.5" customHeight="1" x14ac:dyDescent="0.25"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</row>
    <row r="15" spans="1:19" ht="15" customHeight="1" x14ac:dyDescent="0.25">
      <c r="B15" s="346" t="s">
        <v>104</v>
      </c>
      <c r="C15" s="244"/>
      <c r="D15" s="136" t="s">
        <v>100</v>
      </c>
      <c r="E15" s="159">
        <v>2019</v>
      </c>
      <c r="F15" s="159">
        <v>2019</v>
      </c>
      <c r="G15" s="159">
        <v>2019</v>
      </c>
      <c r="H15" s="159">
        <v>2019</v>
      </c>
      <c r="I15" s="137">
        <v>2020</v>
      </c>
      <c r="J15" s="137">
        <v>2020</v>
      </c>
      <c r="K15" s="137">
        <v>2020</v>
      </c>
      <c r="L15" s="137">
        <v>2020</v>
      </c>
      <c r="M15" s="308"/>
      <c r="N15" s="348" t="s">
        <v>289</v>
      </c>
      <c r="O15" s="348"/>
      <c r="P15" s="308"/>
      <c r="Q15" s="309" t="s">
        <v>296</v>
      </c>
      <c r="R15" s="308"/>
      <c r="S15" s="349" t="s">
        <v>292</v>
      </c>
    </row>
    <row r="16" spans="1:19" ht="15" x14ac:dyDescent="0.25">
      <c r="B16" s="346"/>
      <c r="C16" s="244"/>
      <c r="D16" s="136" t="s">
        <v>291</v>
      </c>
      <c r="E16" s="159">
        <v>1</v>
      </c>
      <c r="F16" s="159">
        <v>2</v>
      </c>
      <c r="G16" s="159">
        <v>3</v>
      </c>
      <c r="H16" s="159">
        <v>4</v>
      </c>
      <c r="I16" s="137">
        <v>1</v>
      </c>
      <c r="J16" s="137">
        <v>2</v>
      </c>
      <c r="K16" s="137">
        <v>3</v>
      </c>
      <c r="L16" s="137">
        <v>4</v>
      </c>
      <c r="M16" s="308"/>
      <c r="N16" s="250" t="s">
        <v>215</v>
      </c>
      <c r="O16" s="250" t="s">
        <v>213</v>
      </c>
      <c r="P16" s="308"/>
      <c r="Q16" s="250" t="s">
        <v>213</v>
      </c>
      <c r="R16" s="308"/>
      <c r="S16" s="349"/>
    </row>
    <row r="17" spans="2:19" ht="8.25" customHeight="1" x14ac:dyDescent="0.25">
      <c r="B17" s="244"/>
      <c r="C17" s="244"/>
      <c r="D17" s="134"/>
      <c r="E17" s="138"/>
      <c r="F17" s="138"/>
      <c r="G17" s="138"/>
      <c r="H17" s="138"/>
      <c r="I17" s="138"/>
      <c r="J17" s="138"/>
      <c r="K17" s="138"/>
      <c r="L17" s="138"/>
      <c r="M17" s="138"/>
      <c r="N17" s="134"/>
      <c r="O17" s="134"/>
      <c r="P17" s="134"/>
      <c r="Q17" s="134"/>
      <c r="R17" s="134"/>
      <c r="S17" s="139"/>
    </row>
    <row r="18" spans="2:19" ht="15" x14ac:dyDescent="0.25">
      <c r="B18" s="151" t="s">
        <v>105</v>
      </c>
      <c r="C18" s="244"/>
      <c r="D18" s="262" t="s">
        <v>218</v>
      </c>
      <c r="E18" s="141">
        <v>8.7199999999999989</v>
      </c>
      <c r="F18" s="141">
        <v>8.7653846153846153</v>
      </c>
      <c r="G18" s="141">
        <v>9.1023076923076918</v>
      </c>
      <c r="H18" s="141">
        <v>9.42</v>
      </c>
      <c r="I18" s="141">
        <v>8.8630769230769246</v>
      </c>
      <c r="J18" s="141">
        <v>8.8369230769230782</v>
      </c>
      <c r="K18" s="141">
        <v>9.695384615384615</v>
      </c>
      <c r="L18" s="141">
        <v>9.7961538461538442</v>
      </c>
      <c r="M18" s="142"/>
      <c r="N18" s="143">
        <f>L18/K18-1</f>
        <v>1.0393525864804687E-2</v>
      </c>
      <c r="O18" s="143">
        <f t="shared" ref="O18:O32" si="0">L18/H18-1</f>
        <v>3.9931406173444151E-2</v>
      </c>
      <c r="P18" s="142"/>
      <c r="Q18" s="143">
        <f>SUM(I18:L18)/SUM(E18:H18)-1</f>
        <v>3.2877590258491685E-2</v>
      </c>
      <c r="R18" s="142"/>
      <c r="S18" s="140"/>
    </row>
    <row r="19" spans="2:19" ht="15" x14ac:dyDescent="0.25">
      <c r="B19" s="151"/>
      <c r="C19" s="244"/>
      <c r="D19" s="140" t="s">
        <v>216</v>
      </c>
      <c r="E19" s="144">
        <v>7953.1026094999988</v>
      </c>
      <c r="F19" s="144">
        <v>8077.7509164000003</v>
      </c>
      <c r="G19" s="144">
        <v>7399.9398751999997</v>
      </c>
      <c r="H19" s="144">
        <v>8263.6202833000007</v>
      </c>
      <c r="I19" s="144">
        <v>8326.6214454000001</v>
      </c>
      <c r="J19" s="144">
        <v>8817.5023675000011</v>
      </c>
      <c r="K19" s="144">
        <v>7294.352761000001</v>
      </c>
      <c r="L19" s="144">
        <v>8346.5990894000006</v>
      </c>
      <c r="M19" s="145"/>
      <c r="N19" s="143">
        <f t="shared" ref="N19:N32" si="1">L19/K19-1</f>
        <v>0.14425492745921775</v>
      </c>
      <c r="O19" s="143">
        <f t="shared" si="0"/>
        <v>1.0041459221897142E-2</v>
      </c>
      <c r="P19" s="145"/>
      <c r="Q19" s="143">
        <f t="shared" ref="Q19:Q32" si="2">SUM(I19:L19)/SUM(E19:H19)-1</f>
        <v>3.4411804861272266E-2</v>
      </c>
      <c r="R19" s="145"/>
      <c r="S19" s="140"/>
    </row>
    <row r="20" spans="2:19" ht="15" x14ac:dyDescent="0.25">
      <c r="B20" s="244" t="s">
        <v>106</v>
      </c>
      <c r="C20" s="244"/>
      <c r="D20" s="263" t="s">
        <v>218</v>
      </c>
      <c r="E20" s="147">
        <v>8.65</v>
      </c>
      <c r="F20" s="147">
        <v>8.7476923076923097</v>
      </c>
      <c r="G20" s="147">
        <v>9.1000000000000014</v>
      </c>
      <c r="H20" s="147">
        <v>9.3916666666666657</v>
      </c>
      <c r="I20" s="147">
        <v>8.8276923076923097</v>
      </c>
      <c r="J20" s="147">
        <v>8.8207692307692316</v>
      </c>
      <c r="K20" s="147">
        <v>9.6900000000000013</v>
      </c>
      <c r="L20" s="147">
        <v>9.7923076923076895</v>
      </c>
      <c r="M20" s="142"/>
      <c r="N20" s="148">
        <f t="shared" si="1"/>
        <v>1.0558069381598312E-2</v>
      </c>
      <c r="O20" s="148">
        <f t="shared" si="0"/>
        <v>4.265920414988722E-2</v>
      </c>
      <c r="P20" s="142"/>
      <c r="Q20" s="148">
        <f t="shared" si="2"/>
        <v>3.458992559040075E-2</v>
      </c>
      <c r="R20" s="142"/>
      <c r="S20" s="146"/>
    </row>
    <row r="21" spans="2:19" ht="15" x14ac:dyDescent="0.25">
      <c r="B21" s="244"/>
      <c r="C21" s="244"/>
      <c r="D21" s="146" t="s">
        <v>216</v>
      </c>
      <c r="E21" s="149">
        <v>3180.7591247999999</v>
      </c>
      <c r="F21" s="149">
        <v>2985.6314914000004</v>
      </c>
      <c r="G21" s="149">
        <v>2668.4335858000004</v>
      </c>
      <c r="H21" s="149">
        <v>3095.1861652999996</v>
      </c>
      <c r="I21" s="149">
        <v>3226.7673595000001</v>
      </c>
      <c r="J21" s="149">
        <v>3300.3223744000006</v>
      </c>
      <c r="K21" s="149">
        <v>2825.0868405000001</v>
      </c>
      <c r="L21" s="149">
        <v>3544.5102725000002</v>
      </c>
      <c r="M21" s="145"/>
      <c r="N21" s="148">
        <f t="shared" si="1"/>
        <v>0.25465533366495463</v>
      </c>
      <c r="O21" s="148">
        <f t="shared" si="0"/>
        <v>0.14516868556643026</v>
      </c>
      <c r="P21" s="145"/>
      <c r="Q21" s="148">
        <f t="shared" si="2"/>
        <v>8.1028972300782653E-2</v>
      </c>
      <c r="R21" s="145"/>
      <c r="S21" s="146"/>
    </row>
    <row r="22" spans="2:19" ht="15" x14ac:dyDescent="0.25">
      <c r="B22" s="243" t="s">
        <v>107</v>
      </c>
      <c r="C22" s="244"/>
      <c r="D22" s="262" t="s">
        <v>218</v>
      </c>
      <c r="E22" s="141">
        <v>8.5858333333333334</v>
      </c>
      <c r="F22" s="141">
        <v>8.7361538461538473</v>
      </c>
      <c r="G22" s="141">
        <v>9.1030769230769231</v>
      </c>
      <c r="H22" s="141">
        <v>9.3566666666666674</v>
      </c>
      <c r="I22" s="141">
        <v>8.8223076923076924</v>
      </c>
      <c r="J22" s="141">
        <v>8.8246153846153845</v>
      </c>
      <c r="K22" s="141">
        <v>9.68923076923077</v>
      </c>
      <c r="L22" s="141">
        <v>9.7938461538461503</v>
      </c>
      <c r="M22" s="142"/>
      <c r="N22" s="143">
        <f t="shared" si="1"/>
        <v>1.0797078437598806E-2</v>
      </c>
      <c r="O22" s="143">
        <f t="shared" si="0"/>
        <v>4.6723849716368004E-2</v>
      </c>
      <c r="P22" s="142"/>
      <c r="Q22" s="143">
        <f t="shared" si="2"/>
        <v>3.7680380512186362E-2</v>
      </c>
      <c r="R22" s="142"/>
      <c r="S22" s="140"/>
    </row>
    <row r="23" spans="2:19" ht="15" x14ac:dyDescent="0.25">
      <c r="B23" s="243"/>
      <c r="C23" s="244"/>
      <c r="D23" s="140" t="s">
        <v>216</v>
      </c>
      <c r="E23" s="144">
        <v>6320.1864986999999</v>
      </c>
      <c r="F23" s="144">
        <v>6110.1132009000003</v>
      </c>
      <c r="G23" s="144">
        <v>5397.5763113000003</v>
      </c>
      <c r="H23" s="144">
        <v>6925.4831381999993</v>
      </c>
      <c r="I23" s="144">
        <v>6393.9578756999999</v>
      </c>
      <c r="J23" s="144">
        <v>6387.7833075999988</v>
      </c>
      <c r="K23" s="144">
        <v>5457.8286329999992</v>
      </c>
      <c r="L23" s="144">
        <v>7202.3384139999998</v>
      </c>
      <c r="M23" s="145"/>
      <c r="N23" s="143">
        <f t="shared" si="1"/>
        <v>0.31963440010777644</v>
      </c>
      <c r="O23" s="143">
        <f t="shared" si="0"/>
        <v>3.9976312161227545E-2</v>
      </c>
      <c r="P23" s="145"/>
      <c r="Q23" s="143">
        <f t="shared" si="2"/>
        <v>2.7816389567677513E-2</v>
      </c>
      <c r="R23" s="145"/>
      <c r="S23" s="140"/>
    </row>
    <row r="24" spans="2:19" ht="15" x14ac:dyDescent="0.25">
      <c r="B24" s="244" t="s">
        <v>108</v>
      </c>
      <c r="C24" s="244"/>
      <c r="D24" s="263" t="s">
        <v>219</v>
      </c>
      <c r="E24" s="147">
        <v>6.4333333333333327</v>
      </c>
      <c r="F24" s="147">
        <v>7.5507692307692302</v>
      </c>
      <c r="G24" s="147">
        <v>7.3461538461538458</v>
      </c>
      <c r="H24" s="147">
        <v>7.2474999999999987</v>
      </c>
      <c r="I24" s="147">
        <v>7.4930769230769227</v>
      </c>
      <c r="J24" s="147">
        <v>7.4323076923076927</v>
      </c>
      <c r="K24" s="147">
        <v>8.0776923076923062</v>
      </c>
      <c r="L24" s="147">
        <v>7.7969230769230782</v>
      </c>
      <c r="M24" s="142"/>
      <c r="N24" s="148">
        <f t="shared" si="1"/>
        <v>-3.4758594419578737E-2</v>
      </c>
      <c r="O24" s="148">
        <f t="shared" si="0"/>
        <v>7.5808634277072073E-2</v>
      </c>
      <c r="P24" s="142"/>
      <c r="Q24" s="148">
        <f t="shared" si="2"/>
        <v>7.7761303506178603E-2</v>
      </c>
      <c r="R24" s="142"/>
      <c r="S24" s="146"/>
    </row>
    <row r="25" spans="2:19" ht="15" x14ac:dyDescent="0.25">
      <c r="B25" s="244"/>
      <c r="C25" s="244"/>
      <c r="D25" s="146" t="s">
        <v>216</v>
      </c>
      <c r="E25" s="149">
        <v>12822.804249100001</v>
      </c>
      <c r="F25" s="149">
        <v>10939.070135999998</v>
      </c>
      <c r="G25" s="149">
        <v>11518.918363699999</v>
      </c>
      <c r="H25" s="149">
        <v>14240.065594699998</v>
      </c>
      <c r="I25" s="149">
        <v>12385.0693085</v>
      </c>
      <c r="J25" s="149">
        <v>9743.9243248000002</v>
      </c>
      <c r="K25" s="149">
        <v>11766.655887999999</v>
      </c>
      <c r="L25" s="149">
        <v>13233.253302199999</v>
      </c>
      <c r="M25" s="145"/>
      <c r="N25" s="148">
        <f t="shared" si="1"/>
        <v>0.12464012104710909</v>
      </c>
      <c r="O25" s="148">
        <f t="shared" si="0"/>
        <v>-7.0702784745227842E-2</v>
      </c>
      <c r="P25" s="145"/>
      <c r="Q25" s="148">
        <f t="shared" si="2"/>
        <v>-4.8301980216260865E-2</v>
      </c>
      <c r="R25" s="145"/>
      <c r="S25" s="146"/>
    </row>
    <row r="26" spans="2:19" ht="15" x14ac:dyDescent="0.25">
      <c r="B26" s="243" t="s">
        <v>109</v>
      </c>
      <c r="C26" s="244"/>
      <c r="D26" s="262" t="s">
        <v>220</v>
      </c>
      <c r="E26" s="141">
        <v>13.659166666666666</v>
      </c>
      <c r="F26" s="141">
        <v>12.789230769230768</v>
      </c>
      <c r="G26" s="141">
        <v>13.658461538461539</v>
      </c>
      <c r="H26" s="141">
        <v>15.477499999999999</v>
      </c>
      <c r="I26" s="141">
        <v>13.663846153846153</v>
      </c>
      <c r="J26" s="141">
        <v>12.575384615384614</v>
      </c>
      <c r="K26" s="141">
        <v>15.617692307692304</v>
      </c>
      <c r="L26" s="141">
        <v>16.185384615384613</v>
      </c>
      <c r="M26" s="142"/>
      <c r="N26" s="143">
        <f>L26/K26-1</f>
        <v>3.6349307984042012E-2</v>
      </c>
      <c r="O26" s="143">
        <f t="shared" si="0"/>
        <v>4.5736366686132346E-2</v>
      </c>
      <c r="P26" s="142"/>
      <c r="Q26" s="143">
        <f t="shared" si="2"/>
        <v>4.4220150475830167E-2</v>
      </c>
      <c r="R26" s="142"/>
      <c r="S26" s="140"/>
    </row>
    <row r="27" spans="2:19" ht="15" x14ac:dyDescent="0.25">
      <c r="B27" s="243"/>
      <c r="C27" s="244"/>
      <c r="D27" s="140" t="s">
        <v>216</v>
      </c>
      <c r="E27" s="144">
        <v>7234.0655907</v>
      </c>
      <c r="F27" s="144">
        <v>7325.0415714000001</v>
      </c>
      <c r="G27" s="144">
        <v>6126.5943838000003</v>
      </c>
      <c r="H27" s="144">
        <v>5922.0208702999998</v>
      </c>
      <c r="I27" s="144">
        <v>7261.5567834000003</v>
      </c>
      <c r="J27" s="144">
        <v>7065.4254876999994</v>
      </c>
      <c r="K27" s="144">
        <v>5386.8306358999998</v>
      </c>
      <c r="L27" s="144">
        <v>5746.6114796999991</v>
      </c>
      <c r="M27" s="145"/>
      <c r="N27" s="143">
        <f>L27/K27-1</f>
        <v>6.6788965185256677E-2</v>
      </c>
      <c r="O27" s="143">
        <f t="shared" si="0"/>
        <v>-2.9619853499623816E-2</v>
      </c>
      <c r="P27" s="145"/>
      <c r="Q27" s="143">
        <f t="shared" si="2"/>
        <v>-4.3118986719489993E-2</v>
      </c>
      <c r="R27" s="145"/>
      <c r="S27" s="140"/>
    </row>
    <row r="28" spans="2:19" ht="15" x14ac:dyDescent="0.25">
      <c r="B28" s="133" t="s">
        <v>110</v>
      </c>
      <c r="C28" s="244"/>
      <c r="D28" s="263" t="s">
        <v>218</v>
      </c>
      <c r="E28" s="147">
        <v>4.2166666666666668</v>
      </c>
      <c r="F28" s="147">
        <v>4.5</v>
      </c>
      <c r="G28" s="147">
        <v>4.3538461538461544</v>
      </c>
      <c r="H28" s="147">
        <v>4.3166666666666673</v>
      </c>
      <c r="I28" s="147">
        <v>4.5384615384615383</v>
      </c>
      <c r="J28" s="147">
        <v>4.6000000000000005</v>
      </c>
      <c r="K28" s="147">
        <v>4.6000000000000005</v>
      </c>
      <c r="L28" s="147">
        <v>4.361538461538462</v>
      </c>
      <c r="M28" s="142"/>
      <c r="N28" s="148">
        <f t="shared" ref="N28:N29" si="3">L28/K28-1</f>
        <v>-5.1839464882943109E-2</v>
      </c>
      <c r="O28" s="148">
        <f t="shared" si="0"/>
        <v>1.039501039501034E-2</v>
      </c>
      <c r="P28" s="142"/>
      <c r="Q28" s="148">
        <f t="shared" si="2"/>
        <v>4.0996903111635508E-2</v>
      </c>
      <c r="R28" s="142"/>
      <c r="S28" s="146"/>
    </row>
    <row r="29" spans="2:19" ht="15" x14ac:dyDescent="0.25">
      <c r="B29" s="133"/>
      <c r="C29" s="244"/>
      <c r="D29" s="146" t="s">
        <v>216</v>
      </c>
      <c r="E29" s="149">
        <v>54605.700970500009</v>
      </c>
      <c r="F29" s="149">
        <v>52613.292053099998</v>
      </c>
      <c r="G29" s="149">
        <v>56177.891970900004</v>
      </c>
      <c r="H29" s="149">
        <v>56820.615445999996</v>
      </c>
      <c r="I29" s="149">
        <v>55367.441823600006</v>
      </c>
      <c r="J29" s="149">
        <v>52452.051935800002</v>
      </c>
      <c r="K29" s="149">
        <v>57163.519867399998</v>
      </c>
      <c r="L29" s="149">
        <v>58844.781437900005</v>
      </c>
      <c r="M29" s="145"/>
      <c r="N29" s="148">
        <f t="shared" si="3"/>
        <v>2.9411442374436714E-2</v>
      </c>
      <c r="O29" s="148">
        <f t="shared" si="0"/>
        <v>3.5623795624383892E-2</v>
      </c>
      <c r="P29" s="145"/>
      <c r="Q29" s="148">
        <f t="shared" si="2"/>
        <v>1.6394222153000237E-2</v>
      </c>
      <c r="R29" s="145"/>
      <c r="S29" s="146"/>
    </row>
    <row r="30" spans="2:19" ht="15" x14ac:dyDescent="0.25">
      <c r="B30" s="243" t="s">
        <v>111</v>
      </c>
      <c r="C30" s="244"/>
      <c r="D30" s="262" t="s">
        <v>218</v>
      </c>
      <c r="E30" s="141">
        <v>11.1325</v>
      </c>
      <c r="F30" s="141">
        <v>11.982307692307691</v>
      </c>
      <c r="G30" s="141">
        <v>12.426153846153845</v>
      </c>
      <c r="H30" s="141">
        <v>11.929166666666665</v>
      </c>
      <c r="I30" s="141">
        <v>12.55076923076923</v>
      </c>
      <c r="J30" s="141">
        <v>13.090000000000002</v>
      </c>
      <c r="K30" s="141">
        <v>13.630769230769232</v>
      </c>
      <c r="L30" s="141">
        <v>13.530769230769231</v>
      </c>
      <c r="M30" s="142"/>
      <c r="N30" s="143">
        <f t="shared" si="1"/>
        <v>-7.3363431151242109E-3</v>
      </c>
      <c r="O30" s="143">
        <f t="shared" si="0"/>
        <v>0.13425938364813672</v>
      </c>
      <c r="P30" s="142"/>
      <c r="Q30" s="143">
        <f t="shared" si="2"/>
        <v>0.11232705047978886</v>
      </c>
      <c r="R30" s="142"/>
      <c r="S30" s="140"/>
    </row>
    <row r="31" spans="2:19" ht="15" x14ac:dyDescent="0.25">
      <c r="B31" s="243"/>
      <c r="C31" s="244"/>
      <c r="D31" s="140" t="s">
        <v>216</v>
      </c>
      <c r="E31" s="144">
        <v>1159.7697990000001</v>
      </c>
      <c r="F31" s="144">
        <v>1400.6655540000002</v>
      </c>
      <c r="G31" s="144">
        <v>1224.7977483</v>
      </c>
      <c r="H31" s="144">
        <v>1445.504518</v>
      </c>
      <c r="I31" s="144">
        <v>1226.9840189000001</v>
      </c>
      <c r="J31" s="144">
        <v>1298.8626006000002</v>
      </c>
      <c r="K31" s="144">
        <v>1129.097299</v>
      </c>
      <c r="L31" s="144">
        <v>1354.8534981</v>
      </c>
      <c r="M31" s="145"/>
      <c r="N31" s="143">
        <f t="shared" si="1"/>
        <v>0.19994397232191052</v>
      </c>
      <c r="O31" s="143">
        <f t="shared" si="0"/>
        <v>-6.271237396436824E-2</v>
      </c>
      <c r="P31" s="145"/>
      <c r="Q31" s="143">
        <f t="shared" si="2"/>
        <v>-4.223882342803631E-2</v>
      </c>
      <c r="R31" s="145"/>
      <c r="S31" s="140"/>
    </row>
    <row r="32" spans="2:19" ht="15" x14ac:dyDescent="0.25">
      <c r="B32" s="133" t="s">
        <v>113</v>
      </c>
      <c r="C32" s="244"/>
      <c r="D32" s="146" t="s">
        <v>216</v>
      </c>
      <c r="E32" s="149">
        <v>23906.117069999982</v>
      </c>
      <c r="F32" s="149">
        <v>24955.123083199971</v>
      </c>
      <c r="G32" s="149">
        <v>25660.59255770002</v>
      </c>
      <c r="H32" s="149">
        <v>26063.964515</v>
      </c>
      <c r="I32" s="160">
        <v>25793.055985799972</v>
      </c>
      <c r="J32" s="160">
        <v>26762.254299700009</v>
      </c>
      <c r="K32" s="160">
        <v>26710.126993700069</v>
      </c>
      <c r="L32" s="160">
        <v>26231.99449390002</v>
      </c>
      <c r="M32" s="161"/>
      <c r="N32" s="148">
        <f t="shared" si="1"/>
        <v>-1.7900794702804035E-2</v>
      </c>
      <c r="O32" s="148">
        <f t="shared" si="0"/>
        <v>6.4468311719545479E-3</v>
      </c>
      <c r="P32" s="145"/>
      <c r="Q32" s="148">
        <f t="shared" si="2"/>
        <v>4.8830298935438554E-2</v>
      </c>
      <c r="R32" s="142"/>
      <c r="S32" s="146"/>
    </row>
    <row r="33" spans="2:19" ht="7.5" customHeight="1" x14ac:dyDescent="0.25">
      <c r="B33" s="244"/>
      <c r="C33" s="244"/>
      <c r="D33" s="146"/>
      <c r="E33" s="145"/>
      <c r="F33" s="145"/>
      <c r="G33" s="145"/>
      <c r="H33" s="145"/>
      <c r="I33" s="145"/>
      <c r="J33" s="145"/>
      <c r="K33" s="145"/>
      <c r="L33" s="145"/>
      <c r="M33" s="145"/>
      <c r="N33" s="150"/>
      <c r="O33" s="150"/>
      <c r="P33" s="150"/>
      <c r="Q33" s="150"/>
      <c r="R33" s="150"/>
      <c r="S33" s="146"/>
    </row>
    <row r="34" spans="2:19" x14ac:dyDescent="0.2">
      <c r="B34" s="343" t="s">
        <v>112</v>
      </c>
      <c r="C34" s="343" t="s">
        <v>48</v>
      </c>
      <c r="D34" s="343" t="s">
        <v>48</v>
      </c>
      <c r="E34" s="343" t="s">
        <v>48</v>
      </c>
      <c r="F34" s="343" t="s">
        <v>48</v>
      </c>
      <c r="G34" s="343" t="s">
        <v>48</v>
      </c>
      <c r="H34" s="343" t="s">
        <v>48</v>
      </c>
      <c r="I34" s="343" t="s">
        <v>48</v>
      </c>
      <c r="J34" s="343" t="s">
        <v>48</v>
      </c>
      <c r="K34" s="343" t="s">
        <v>48</v>
      </c>
      <c r="L34" s="343" t="s">
        <v>48</v>
      </c>
      <c r="M34" s="343" t="s">
        <v>48</v>
      </c>
      <c r="N34" s="343" t="s">
        <v>48</v>
      </c>
      <c r="O34" s="343" t="s">
        <v>48</v>
      </c>
      <c r="P34" s="343" t="s">
        <v>48</v>
      </c>
      <c r="Q34" s="343" t="s">
        <v>48</v>
      </c>
      <c r="R34" s="343" t="s">
        <v>48</v>
      </c>
      <c r="S34" s="343" t="s">
        <v>48</v>
      </c>
    </row>
    <row r="35" spans="2:19" ht="15" x14ac:dyDescent="0.2">
      <c r="B35" s="249" t="s">
        <v>212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</row>
    <row r="37" spans="2:19" ht="15" customHeight="1" x14ac:dyDescent="0.25">
      <c r="B37" s="346" t="s">
        <v>73</v>
      </c>
      <c r="C37" s="244"/>
      <c r="D37" s="136" t="s">
        <v>100</v>
      </c>
      <c r="E37" s="159">
        <v>2019</v>
      </c>
      <c r="F37" s="159">
        <v>2019</v>
      </c>
      <c r="G37" s="159">
        <v>2019</v>
      </c>
      <c r="H37" s="159">
        <v>2019</v>
      </c>
      <c r="I37" s="137">
        <v>2020</v>
      </c>
      <c r="J37" s="137">
        <v>2020</v>
      </c>
      <c r="K37" s="137">
        <v>2020</v>
      </c>
      <c r="L37" s="137">
        <v>2020</v>
      </c>
      <c r="M37" s="308"/>
      <c r="N37" s="348" t="s">
        <v>289</v>
      </c>
      <c r="O37" s="348"/>
      <c r="P37" s="308"/>
      <c r="Q37" s="310" t="s">
        <v>296</v>
      </c>
      <c r="R37" s="308"/>
      <c r="S37" s="349" t="s">
        <v>292</v>
      </c>
    </row>
    <row r="38" spans="2:19" ht="15" x14ac:dyDescent="0.25">
      <c r="B38" s="346"/>
      <c r="C38" s="244"/>
      <c r="D38" s="136" t="s">
        <v>291</v>
      </c>
      <c r="E38" s="159">
        <v>1</v>
      </c>
      <c r="F38" s="159">
        <v>2</v>
      </c>
      <c r="G38" s="159">
        <v>3</v>
      </c>
      <c r="H38" s="159">
        <v>4</v>
      </c>
      <c r="I38" s="137">
        <v>1</v>
      </c>
      <c r="J38" s="137">
        <v>2</v>
      </c>
      <c r="K38" s="137">
        <v>3</v>
      </c>
      <c r="L38" s="137">
        <v>4</v>
      </c>
      <c r="M38" s="308"/>
      <c r="N38" s="250" t="s">
        <v>215</v>
      </c>
      <c r="O38" s="250" t="s">
        <v>213</v>
      </c>
      <c r="P38" s="308"/>
      <c r="Q38" s="250" t="s">
        <v>213</v>
      </c>
      <c r="R38" s="308"/>
      <c r="S38" s="349"/>
    </row>
    <row r="39" spans="2:19" ht="8.25" customHeight="1" x14ac:dyDescent="0.25">
      <c r="B39" s="244"/>
      <c r="C39" s="244"/>
      <c r="D39" s="134"/>
      <c r="E39" s="138"/>
      <c r="F39" s="138"/>
      <c r="G39" s="138"/>
      <c r="H39" s="138"/>
      <c r="I39" s="138"/>
      <c r="J39" s="138"/>
      <c r="K39" s="138"/>
      <c r="L39" s="138"/>
      <c r="M39" s="138"/>
      <c r="N39" s="134"/>
      <c r="O39" s="134"/>
      <c r="P39" s="134"/>
      <c r="Q39" s="134"/>
      <c r="R39" s="134"/>
      <c r="S39" s="139"/>
    </row>
    <row r="40" spans="2:19" ht="15" x14ac:dyDescent="0.25">
      <c r="B40" s="151" t="s">
        <v>113</v>
      </c>
      <c r="C40" s="244"/>
      <c r="D40" s="140"/>
      <c r="E40" s="141"/>
      <c r="F40" s="141"/>
      <c r="G40" s="141"/>
      <c r="H40" s="141"/>
      <c r="I40" s="141"/>
      <c r="J40" s="141"/>
      <c r="K40" s="141"/>
      <c r="L40" s="141"/>
      <c r="M40" s="142"/>
      <c r="N40" s="143"/>
      <c r="O40" s="143"/>
      <c r="P40" s="142"/>
      <c r="Q40" s="143"/>
      <c r="R40" s="142"/>
      <c r="S40" s="140"/>
    </row>
    <row r="41" spans="2:19" ht="15" x14ac:dyDescent="0.25">
      <c r="B41" s="152" t="s">
        <v>114</v>
      </c>
      <c r="C41" s="244"/>
      <c r="D41" s="146" t="s">
        <v>216</v>
      </c>
      <c r="E41" s="149">
        <v>3406.3941140000011</v>
      </c>
      <c r="F41" s="149">
        <v>3338.5585769999989</v>
      </c>
      <c r="G41" s="149">
        <v>3351.3008229999996</v>
      </c>
      <c r="H41" s="149">
        <v>3260.7315270000004</v>
      </c>
      <c r="I41" s="149">
        <v>3302.2745050000003</v>
      </c>
      <c r="J41" s="149">
        <v>3292.7767099999992</v>
      </c>
      <c r="K41" s="149">
        <v>3361.3866539999999</v>
      </c>
      <c r="L41" s="149">
        <v>3378.3230120000003</v>
      </c>
      <c r="M41" s="142"/>
      <c r="N41" s="148">
        <f>L41/K41-1</f>
        <v>5.0385033747446517E-3</v>
      </c>
      <c r="O41" s="148">
        <f>L41/H41-1</f>
        <v>3.6062915338567869E-2</v>
      </c>
      <c r="P41" s="145"/>
      <c r="Q41" s="148">
        <f>SUM(I41:L41)/SUM(E41:H41)-1</f>
        <v>-1.6638605143137752E-3</v>
      </c>
      <c r="R41" s="145"/>
      <c r="S41" s="146"/>
    </row>
    <row r="42" spans="2:19" ht="15" x14ac:dyDescent="0.25">
      <c r="B42" s="152" t="s">
        <v>115</v>
      </c>
      <c r="C42" s="244"/>
      <c r="D42" s="146" t="s">
        <v>216</v>
      </c>
      <c r="E42" s="149">
        <v>3969.5789919999997</v>
      </c>
      <c r="F42" s="149">
        <v>4090.572193</v>
      </c>
      <c r="G42" s="149">
        <v>4381.2371119999998</v>
      </c>
      <c r="H42" s="149">
        <v>4626.4131830000006</v>
      </c>
      <c r="I42" s="149">
        <v>4549.9524470000006</v>
      </c>
      <c r="J42" s="149">
        <v>2988.6473179999998</v>
      </c>
      <c r="K42" s="149">
        <v>4102.4101140000002</v>
      </c>
      <c r="L42" s="149">
        <v>3914.3676789999995</v>
      </c>
      <c r="M42" s="142"/>
      <c r="N42" s="148">
        <f t="shared" ref="N42:N47" si="4">L42/K42-1</f>
        <v>-4.5837064012269724E-2</v>
      </c>
      <c r="O42" s="148">
        <f t="shared" ref="O42:O47" si="5">L42/H42-1</f>
        <v>-0.15390875735363407</v>
      </c>
      <c r="P42" s="145"/>
      <c r="Q42" s="148">
        <f t="shared" ref="Q42:Q47" si="6">SUM(I42:L42)/SUM(E42:H42)-1</f>
        <v>-8.8612697058391254E-2</v>
      </c>
      <c r="R42" s="145"/>
      <c r="S42" s="146"/>
    </row>
    <row r="43" spans="2:19" ht="15" x14ac:dyDescent="0.25">
      <c r="B43" s="151" t="s">
        <v>116</v>
      </c>
      <c r="C43" s="244"/>
      <c r="D43" s="140"/>
      <c r="E43" s="141"/>
      <c r="F43" s="141"/>
      <c r="G43" s="141"/>
      <c r="H43" s="141"/>
      <c r="I43" s="141"/>
      <c r="J43" s="141"/>
      <c r="K43" s="141"/>
      <c r="L43" s="141"/>
      <c r="M43" s="142"/>
      <c r="N43" s="143"/>
      <c r="O43" s="143"/>
      <c r="P43" s="142"/>
      <c r="Q43" s="143"/>
      <c r="R43" s="142"/>
      <c r="S43" s="140"/>
    </row>
    <row r="44" spans="2:19" ht="15" x14ac:dyDescent="0.25">
      <c r="B44" s="152" t="s">
        <v>117</v>
      </c>
      <c r="C44" s="244"/>
      <c r="D44" s="146" t="s">
        <v>216</v>
      </c>
      <c r="E44" s="149">
        <v>1191.3177000000001</v>
      </c>
      <c r="F44" s="149">
        <v>1161.0188249999999</v>
      </c>
      <c r="G44" s="149">
        <v>1346.1030859999998</v>
      </c>
      <c r="H44" s="149">
        <v>1336.7999169999998</v>
      </c>
      <c r="I44" s="149">
        <v>1069.027904</v>
      </c>
      <c r="J44" s="149">
        <v>644.44315200000005</v>
      </c>
      <c r="K44" s="149">
        <v>1517.167404</v>
      </c>
      <c r="L44" s="149">
        <v>1431.0765039999999</v>
      </c>
      <c r="M44" s="142"/>
      <c r="N44" s="148">
        <f t="shared" si="4"/>
        <v>-5.6744496205904604E-2</v>
      </c>
      <c r="O44" s="148">
        <f t="shared" si="5"/>
        <v>7.0524082026854451E-2</v>
      </c>
      <c r="P44" s="145"/>
      <c r="Q44" s="148">
        <f t="shared" si="6"/>
        <v>-7.4182084471434151E-2</v>
      </c>
      <c r="R44" s="145"/>
      <c r="S44" s="146"/>
    </row>
    <row r="45" spans="2:19" s="251" customFormat="1" ht="30" x14ac:dyDescent="0.25">
      <c r="B45" s="152" t="s">
        <v>118</v>
      </c>
      <c r="C45" s="244"/>
      <c r="D45" s="252" t="s">
        <v>216</v>
      </c>
      <c r="E45" s="253">
        <v>1417.97766</v>
      </c>
      <c r="F45" s="253">
        <v>3224.3797500000001</v>
      </c>
      <c r="G45" s="253">
        <v>1965.15425</v>
      </c>
      <c r="H45" s="253">
        <v>2416.2934599999999</v>
      </c>
      <c r="I45" s="253">
        <v>2202.9389000000001</v>
      </c>
      <c r="J45" s="253">
        <v>1780.6531200000002</v>
      </c>
      <c r="K45" s="253">
        <v>3926.3552200000004</v>
      </c>
      <c r="L45" s="253">
        <v>1868.5879299999999</v>
      </c>
      <c r="M45" s="254"/>
      <c r="N45" s="148">
        <f t="shared" si="4"/>
        <v>-0.52409096342536232</v>
      </c>
      <c r="O45" s="148">
        <f t="shared" si="5"/>
        <v>-0.22667177603501854</v>
      </c>
      <c r="P45" s="145"/>
      <c r="Q45" s="148">
        <f t="shared" si="6"/>
        <v>8.3637671687661674E-2</v>
      </c>
      <c r="R45" s="145"/>
      <c r="S45" s="146"/>
    </row>
    <row r="46" spans="2:19" ht="15" x14ac:dyDescent="0.25">
      <c r="B46" s="151" t="s">
        <v>119</v>
      </c>
      <c r="C46" s="244"/>
      <c r="D46" s="140"/>
      <c r="E46" s="141"/>
      <c r="F46" s="141"/>
      <c r="G46" s="141"/>
      <c r="H46" s="141"/>
      <c r="I46" s="141"/>
      <c r="J46" s="141"/>
      <c r="K46" s="141"/>
      <c r="L46" s="141"/>
      <c r="M46" s="142"/>
      <c r="N46" s="143"/>
      <c r="O46" s="143"/>
      <c r="P46" s="142"/>
      <c r="Q46" s="143"/>
      <c r="R46" s="142"/>
      <c r="S46" s="140"/>
    </row>
    <row r="47" spans="2:19" ht="15" x14ac:dyDescent="0.25">
      <c r="B47" s="152" t="s">
        <v>103</v>
      </c>
      <c r="C47" s="244"/>
      <c r="D47" s="146" t="s">
        <v>216</v>
      </c>
      <c r="E47" s="149">
        <v>1035.6656929999999</v>
      </c>
      <c r="F47" s="149">
        <v>1604.360283</v>
      </c>
      <c r="G47" s="149">
        <v>1511.752481</v>
      </c>
      <c r="H47" s="149">
        <v>940.48030099999994</v>
      </c>
      <c r="I47" s="149">
        <v>1025.1236019999999</v>
      </c>
      <c r="J47" s="149">
        <v>1726.5252370000001</v>
      </c>
      <c r="K47" s="149">
        <v>1806.7519580000001</v>
      </c>
      <c r="L47" s="149">
        <v>1325.263571</v>
      </c>
      <c r="M47" s="142"/>
      <c r="N47" s="148">
        <f t="shared" si="4"/>
        <v>-0.26649390629856462</v>
      </c>
      <c r="O47" s="148">
        <f t="shared" si="5"/>
        <v>0.40913485332001653</v>
      </c>
      <c r="P47" s="145"/>
      <c r="Q47" s="148">
        <f t="shared" si="6"/>
        <v>0.15541347123350557</v>
      </c>
      <c r="R47" s="145"/>
      <c r="S47" s="146"/>
    </row>
    <row r="48" spans="2:19" ht="7.5" customHeight="1" x14ac:dyDescent="0.25">
      <c r="B48" s="244"/>
      <c r="C48" s="244"/>
      <c r="D48" s="146"/>
      <c r="E48" s="145"/>
      <c r="F48" s="145"/>
      <c r="G48" s="145"/>
      <c r="H48" s="145"/>
      <c r="I48" s="145"/>
      <c r="J48" s="145"/>
      <c r="K48" s="145"/>
      <c r="L48" s="145"/>
      <c r="M48" s="145"/>
      <c r="N48" s="150"/>
      <c r="O48" s="150"/>
      <c r="P48" s="150"/>
      <c r="Q48" s="150"/>
      <c r="R48" s="150"/>
      <c r="S48" s="146"/>
    </row>
    <row r="49" spans="2:19" ht="15" x14ac:dyDescent="0.2">
      <c r="B49" s="343" t="s">
        <v>120</v>
      </c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343"/>
    </row>
    <row r="51" spans="2:19" ht="18.75" x14ac:dyDescent="0.3">
      <c r="B51" s="270" t="s">
        <v>231</v>
      </c>
    </row>
    <row r="52" spans="2:19" ht="15.75" x14ac:dyDescent="0.25">
      <c r="B52" s="271" t="s">
        <v>232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</row>
    <row r="53" spans="2:19" ht="15.75" x14ac:dyDescent="0.25">
      <c r="B53" s="271" t="s">
        <v>233</v>
      </c>
    </row>
  </sheetData>
  <mergeCells count="8">
    <mergeCell ref="B49:S49"/>
    <mergeCell ref="B15:B16"/>
    <mergeCell ref="N15:O15"/>
    <mergeCell ref="S15:S16"/>
    <mergeCell ref="B34:S34"/>
    <mergeCell ref="B37:B38"/>
    <mergeCell ref="N37:O37"/>
    <mergeCell ref="S37:S38"/>
  </mergeCells>
  <hyperlinks>
    <hyperlink ref="B52" r:id="rId1" display="https://www.blw.admin.ch/blw/it/home/markt/marktbeobachtung/fleisch.html"/>
    <hyperlink ref="B53" r:id="rId2" display="https://www.blw.admin.ch/dam/blw/de/dokumente/Markt/Marktbeobachtung/Fleisch/Marktzahlen/mbf_excel.xlsb.download.xlsb/MBF%20Excel.xlsb"/>
    <hyperlink ref="A11" r:id="rId3" display="http://www.disclaimer.admin.ch/"/>
  </hyperlinks>
  <pageMargins left="0.7" right="0.7" top="0.78740157499999996" bottom="0.78740157499999996" header="0.3" footer="0.3"/>
  <pageSetup paperSize="9" scale="51" orientation="portrait" r:id="rId4"/>
  <drawing r:id="rId5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Carne!E40:L40</xm:f>
              <xm:sqref>S40</xm:sqref>
            </x14:sparkline>
            <x14:sparkline>
              <xm:f>Carne!E48:L48</xm:f>
              <xm:sqref>S48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Carne!I41:L41</xm:f>
              <xm:sqref>S41</xm:sqref>
            </x14:sparkline>
            <x14:sparkline>
              <xm:f>Carne!I42:L42</xm:f>
              <xm:sqref>S42</xm:sqref>
            </x14:sparkline>
            <x14:sparkline>
              <xm:f>Carne!I43:L43</xm:f>
              <xm:sqref>S43</xm:sqref>
            </x14:sparkline>
            <x14:sparkline>
              <xm:f>Carne!I44:L44</xm:f>
              <xm:sqref>S44</xm:sqref>
            </x14:sparkline>
            <x14:sparkline>
              <xm:f>Carne!I45:L45</xm:f>
              <xm:sqref>S45</xm:sqref>
            </x14:sparkline>
            <x14:sparkline>
              <xm:f>Carne!I46:L46</xm:f>
              <xm:sqref>S46</xm:sqref>
            </x14:sparkline>
            <x14:sparkline>
              <xm:f>Carne!I47:L47</xm:f>
              <xm:sqref>S47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Carne!I18:L18</xm:f>
              <xm:sqref>S18</xm:sqref>
            </x14:sparkline>
            <x14:sparkline>
              <xm:f>Carne!I19:L19</xm:f>
              <xm:sqref>S19</xm:sqref>
            </x14:sparkline>
            <x14:sparkline>
              <xm:f>Carne!I20:L20</xm:f>
              <xm:sqref>S20</xm:sqref>
            </x14:sparkline>
            <x14:sparkline>
              <xm:f>Carne!I21:L21</xm:f>
              <xm:sqref>S21</xm:sqref>
            </x14:sparkline>
            <x14:sparkline>
              <xm:f>Carne!I22:L22</xm:f>
              <xm:sqref>S22</xm:sqref>
            </x14:sparkline>
            <x14:sparkline>
              <xm:f>Carne!I23:L23</xm:f>
              <xm:sqref>S23</xm:sqref>
            </x14:sparkline>
            <x14:sparkline>
              <xm:f>Carne!I24:L24</xm:f>
              <xm:sqref>S24</xm:sqref>
            </x14:sparkline>
            <x14:sparkline>
              <xm:f>Carne!I25:L25</xm:f>
              <xm:sqref>S25</xm:sqref>
            </x14:sparkline>
            <x14:sparkline>
              <xm:f>Carne!I26:L26</xm:f>
              <xm:sqref>S26</xm:sqref>
            </x14:sparkline>
            <x14:sparkline>
              <xm:f>Carne!I27:L27</xm:f>
              <xm:sqref>S27</xm:sqref>
            </x14:sparkline>
            <x14:sparkline>
              <xm:f>Carne!I28:L28</xm:f>
              <xm:sqref>S28</xm:sqref>
            </x14:sparkline>
            <x14:sparkline>
              <xm:f>Carne!I29:L29</xm:f>
              <xm:sqref>S29</xm:sqref>
            </x14:sparkline>
            <x14:sparkline>
              <xm:f>Carne!I30:L30</xm:f>
              <xm:sqref>S30</xm:sqref>
            </x14:sparkline>
            <x14:sparkline>
              <xm:f>Carne!I31:L31</xm:f>
              <xm:sqref>S31</xm:sqref>
            </x14:sparkline>
            <x14:sparkline>
              <xm:f>Carne!I32:L32</xm:f>
              <xm:sqref>S32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36"/>
  <sheetViews>
    <sheetView zoomScaleNormal="100" workbookViewId="0">
      <pane ySplit="11" topLeftCell="A12" activePane="bottomLeft" state="frozen"/>
      <selection activeCell="D15" sqref="D15:S16"/>
      <selection pane="bottomLeft" activeCell="A12" sqref="A12"/>
    </sheetView>
  </sheetViews>
  <sheetFormatPr baseColWidth="10" defaultColWidth="11.42578125" defaultRowHeight="14.25" outlineLevelCol="1" x14ac:dyDescent="0.2"/>
  <cols>
    <col min="1" max="1" width="11.42578125" style="131"/>
    <col min="2" max="2" width="26.42578125" style="131" customWidth="1"/>
    <col min="3" max="3" width="1.42578125" style="131" customWidth="1"/>
    <col min="4" max="4" width="12.7109375" style="131" customWidth="1"/>
    <col min="5" max="7" width="7.85546875" style="131" hidden="1" customWidth="1" outlineLevel="1"/>
    <col min="8" max="8" width="7.85546875" style="131" customWidth="1" collapsed="1"/>
    <col min="9" max="12" width="7.85546875" style="131" customWidth="1"/>
    <col min="13" max="13" width="1.42578125" style="131" customWidth="1"/>
    <col min="14" max="14" width="11.5703125" style="131" bestFit="1" customWidth="1"/>
    <col min="15" max="15" width="9.140625" style="131" bestFit="1" customWidth="1"/>
    <col min="16" max="16" width="1.42578125" style="132" customWidth="1"/>
    <col min="17" max="17" width="10.28515625" style="131" bestFit="1" customWidth="1"/>
    <col min="18" max="18" width="1.42578125" style="132" customWidth="1"/>
    <col min="19" max="19" width="13.140625" style="131" customWidth="1"/>
    <col min="20" max="16384" width="11.42578125" style="131"/>
  </cols>
  <sheetData>
    <row r="1" spans="1:19" s="209" customFormat="1" ht="15" x14ac:dyDescent="0.25">
      <c r="A1" s="171" t="s">
        <v>85</v>
      </c>
      <c r="B1" s="171"/>
      <c r="C1" s="171"/>
      <c r="D1" s="171"/>
      <c r="E1" s="171"/>
      <c r="G1" s="171"/>
      <c r="H1" s="172" t="s">
        <v>96</v>
      </c>
      <c r="I1" s="171"/>
      <c r="J1" s="173"/>
      <c r="K1" s="173"/>
      <c r="L1" s="173"/>
      <c r="M1" s="173"/>
      <c r="N1" s="173"/>
      <c r="O1" s="173"/>
      <c r="P1" s="173"/>
      <c r="Q1" s="173"/>
      <c r="R1" s="173"/>
    </row>
    <row r="2" spans="1:19" s="209" customFormat="1" ht="15" x14ac:dyDescent="0.25">
      <c r="A2" s="171"/>
      <c r="B2" s="171"/>
      <c r="C2" s="171"/>
      <c r="D2" s="171"/>
      <c r="E2" s="171"/>
      <c r="G2" s="171"/>
      <c r="H2" s="172" t="s">
        <v>97</v>
      </c>
      <c r="I2" s="171"/>
      <c r="J2" s="173"/>
      <c r="K2" s="173"/>
      <c r="L2" s="173"/>
      <c r="M2" s="173"/>
      <c r="N2" s="173"/>
      <c r="O2" s="173"/>
      <c r="P2" s="173"/>
      <c r="Q2" s="173"/>
      <c r="R2" s="173"/>
    </row>
    <row r="3" spans="1:19" s="209" customFormat="1" ht="15" x14ac:dyDescent="0.25">
      <c r="A3" s="171"/>
      <c r="B3" s="171"/>
      <c r="C3" s="171"/>
      <c r="D3" s="171"/>
      <c r="E3" s="171"/>
      <c r="G3" s="171"/>
      <c r="H3" s="174" t="s">
        <v>98</v>
      </c>
      <c r="I3" s="171"/>
      <c r="J3" s="173"/>
      <c r="K3" s="173"/>
      <c r="L3" s="173"/>
      <c r="M3" s="173"/>
      <c r="N3" s="173"/>
      <c r="O3" s="173"/>
      <c r="P3" s="173"/>
      <c r="Q3" s="173"/>
      <c r="R3" s="173"/>
    </row>
    <row r="4" spans="1:19" s="209" customFormat="1" ht="15" x14ac:dyDescent="0.25">
      <c r="A4" s="171"/>
      <c r="B4" s="171"/>
      <c r="C4" s="171"/>
      <c r="D4" s="171"/>
      <c r="E4" s="171"/>
      <c r="G4" s="171"/>
      <c r="H4" s="175" t="s">
        <v>99</v>
      </c>
      <c r="I4" s="171"/>
      <c r="J4" s="173"/>
      <c r="K4" s="173"/>
      <c r="L4" s="173"/>
      <c r="M4" s="173"/>
      <c r="N4" s="173"/>
      <c r="O4" s="173"/>
      <c r="P4" s="173"/>
      <c r="Q4" s="173"/>
      <c r="R4" s="173"/>
    </row>
    <row r="5" spans="1:19" s="209" customFormat="1" ht="18.75" x14ac:dyDescent="0.3">
      <c r="A5" s="176" t="s">
        <v>249</v>
      </c>
      <c r="B5" s="177"/>
      <c r="C5" s="177"/>
      <c r="D5" s="177"/>
      <c r="E5" s="177"/>
      <c r="F5" s="177"/>
      <c r="G5" s="177"/>
      <c r="H5" s="177"/>
      <c r="I5" s="177"/>
      <c r="J5" s="173"/>
      <c r="K5" s="173"/>
      <c r="L5" s="173"/>
      <c r="M5" s="173"/>
      <c r="N5" s="173"/>
      <c r="O5" s="173"/>
      <c r="P5" s="173"/>
      <c r="Q5" s="173"/>
      <c r="R5" s="173"/>
    </row>
    <row r="6" spans="1:19" s="209" customFormat="1" ht="18.75" x14ac:dyDescent="0.3">
      <c r="A6" s="178" t="s">
        <v>253</v>
      </c>
      <c r="B6" s="177"/>
      <c r="C6" s="177"/>
      <c r="D6" s="177"/>
      <c r="E6" s="177"/>
      <c r="F6" s="177"/>
      <c r="G6" s="177"/>
      <c r="H6" s="177"/>
      <c r="I6" s="177"/>
      <c r="J6" s="173"/>
      <c r="K6" s="173"/>
      <c r="L6" s="173"/>
      <c r="M6" s="173"/>
      <c r="N6" s="173"/>
      <c r="O6" s="173"/>
      <c r="P6" s="173"/>
      <c r="Q6" s="173"/>
      <c r="R6" s="173"/>
    </row>
    <row r="7" spans="1:19" s="209" customFormat="1" ht="15" x14ac:dyDescent="0.25">
      <c r="A7" s="178" t="s">
        <v>250</v>
      </c>
      <c r="B7" s="179"/>
      <c r="C7" s="179"/>
      <c r="D7" s="179"/>
      <c r="E7" s="179"/>
      <c r="F7" s="179"/>
      <c r="G7" s="179"/>
      <c r="H7" s="179"/>
      <c r="I7" s="179"/>
      <c r="J7" s="173"/>
      <c r="K7" s="173"/>
      <c r="L7" s="173"/>
      <c r="M7" s="173"/>
      <c r="N7" s="173"/>
      <c r="O7" s="173"/>
      <c r="P7" s="173"/>
      <c r="Q7" s="173"/>
      <c r="R7" s="173"/>
    </row>
    <row r="8" spans="1:19" s="209" customFormat="1" ht="15" x14ac:dyDescent="0.25">
      <c r="A8" s="178" t="s">
        <v>299</v>
      </c>
      <c r="B8" s="179"/>
      <c r="C8" s="179"/>
      <c r="D8" s="179"/>
      <c r="E8" s="179"/>
      <c r="F8" s="179"/>
      <c r="G8" s="179"/>
      <c r="H8" s="179"/>
      <c r="I8" s="179"/>
      <c r="J8" s="173"/>
      <c r="K8" s="173"/>
      <c r="L8" s="173"/>
      <c r="M8" s="173"/>
      <c r="N8" s="173"/>
      <c r="O8" s="173"/>
      <c r="P8" s="173"/>
      <c r="Q8" s="173"/>
      <c r="R8" s="173"/>
    </row>
    <row r="9" spans="1:19" s="209" customFormat="1" ht="15" x14ac:dyDescent="0.25">
      <c r="A9" s="180" t="s">
        <v>251</v>
      </c>
      <c r="B9" s="179"/>
      <c r="C9" s="179"/>
      <c r="D9" s="179"/>
      <c r="E9" s="179"/>
      <c r="F9" s="179"/>
      <c r="G9" s="179"/>
      <c r="H9" s="179"/>
      <c r="I9" s="179"/>
      <c r="J9" s="173"/>
      <c r="K9" s="173"/>
      <c r="L9" s="173"/>
      <c r="M9" s="173"/>
      <c r="N9" s="173"/>
      <c r="O9" s="173"/>
      <c r="P9" s="173"/>
      <c r="Q9" s="173"/>
      <c r="R9" s="173"/>
    </row>
    <row r="10" spans="1:19" s="209" customFormat="1" ht="15" x14ac:dyDescent="0.25">
      <c r="A10" s="181" t="s">
        <v>252</v>
      </c>
      <c r="B10" s="179"/>
      <c r="C10" s="179"/>
      <c r="D10" s="179"/>
      <c r="E10" s="179"/>
      <c r="F10" s="179"/>
      <c r="G10" s="179"/>
      <c r="H10" s="179"/>
      <c r="I10" s="179"/>
      <c r="J10" s="173"/>
      <c r="K10" s="173"/>
      <c r="L10" s="173"/>
      <c r="M10" s="173"/>
      <c r="N10" s="173"/>
      <c r="O10" s="173"/>
      <c r="P10" s="173"/>
      <c r="Q10" s="173"/>
      <c r="R10" s="173"/>
    </row>
    <row r="11" spans="1:19" s="209" customFormat="1" ht="15" x14ac:dyDescent="0.25">
      <c r="A11" s="182" t="s">
        <v>86</v>
      </c>
      <c r="B11" s="183"/>
      <c r="C11" s="179"/>
      <c r="D11" s="179"/>
      <c r="E11" s="179"/>
      <c r="F11" s="179"/>
      <c r="G11" s="179"/>
      <c r="H11" s="179"/>
      <c r="I11" s="179"/>
      <c r="J11" s="173"/>
      <c r="K11" s="173"/>
      <c r="L11" s="173"/>
      <c r="M11" s="173"/>
      <c r="N11" s="173"/>
      <c r="O11" s="173"/>
      <c r="P11" s="173"/>
      <c r="Q11" s="173"/>
      <c r="R11" s="173"/>
    </row>
    <row r="12" spans="1:19" ht="15" x14ac:dyDescent="0.25">
      <c r="E12" s="90"/>
      <c r="F12" s="90"/>
      <c r="G12" s="90"/>
      <c r="H12" s="90"/>
      <c r="I12" s="90"/>
      <c r="J12" s="90"/>
      <c r="K12" s="90"/>
      <c r="L12" s="90"/>
    </row>
    <row r="13" spans="1:19" ht="20.25" x14ac:dyDescent="0.25">
      <c r="B13" s="163" t="s">
        <v>121</v>
      </c>
      <c r="F13" s="90"/>
      <c r="G13" s="90"/>
      <c r="H13" s="90"/>
      <c r="I13" s="90"/>
      <c r="J13" s="90"/>
      <c r="K13" s="90"/>
      <c r="L13" s="90"/>
    </row>
    <row r="14" spans="1:19" ht="8.1" customHeight="1" x14ac:dyDescent="0.25"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</row>
    <row r="15" spans="1:19" ht="15" customHeight="1" x14ac:dyDescent="0.25">
      <c r="B15" s="346" t="s">
        <v>104</v>
      </c>
      <c r="C15" s="135"/>
      <c r="D15" s="136" t="s">
        <v>100</v>
      </c>
      <c r="E15" s="159">
        <v>2019</v>
      </c>
      <c r="F15" s="159">
        <v>2019</v>
      </c>
      <c r="G15" s="159">
        <v>2019</v>
      </c>
      <c r="H15" s="159">
        <v>2019</v>
      </c>
      <c r="I15" s="137">
        <v>2020</v>
      </c>
      <c r="J15" s="137">
        <v>2020</v>
      </c>
      <c r="K15" s="137">
        <v>2020</v>
      </c>
      <c r="L15" s="137">
        <v>2020</v>
      </c>
      <c r="M15" s="308"/>
      <c r="N15" s="348" t="s">
        <v>289</v>
      </c>
      <c r="O15" s="348"/>
      <c r="P15" s="308"/>
      <c r="Q15" s="310" t="s">
        <v>296</v>
      </c>
      <c r="R15" s="308"/>
      <c r="S15" s="349" t="s">
        <v>292</v>
      </c>
    </row>
    <row r="16" spans="1:19" ht="15" customHeight="1" x14ac:dyDescent="0.25">
      <c r="B16" s="346"/>
      <c r="C16" s="135"/>
      <c r="D16" s="136" t="s">
        <v>291</v>
      </c>
      <c r="E16" s="159">
        <v>1</v>
      </c>
      <c r="F16" s="159">
        <v>2</v>
      </c>
      <c r="G16" s="159">
        <v>3</v>
      </c>
      <c r="H16" s="159">
        <v>4</v>
      </c>
      <c r="I16" s="137">
        <v>1</v>
      </c>
      <c r="J16" s="137">
        <v>2</v>
      </c>
      <c r="K16" s="137">
        <v>3</v>
      </c>
      <c r="L16" s="137">
        <v>4</v>
      </c>
      <c r="M16" s="308"/>
      <c r="N16" s="250" t="s">
        <v>215</v>
      </c>
      <c r="O16" s="250" t="s">
        <v>213</v>
      </c>
      <c r="P16" s="308"/>
      <c r="Q16" s="250" t="s">
        <v>213</v>
      </c>
      <c r="R16" s="308"/>
      <c r="S16" s="349"/>
    </row>
    <row r="17" spans="2:19" ht="8.1" customHeight="1" x14ac:dyDescent="0.25">
      <c r="B17" s="135"/>
      <c r="C17" s="135"/>
      <c r="D17" s="134"/>
      <c r="E17" s="138"/>
      <c r="F17" s="138"/>
      <c r="G17" s="138"/>
      <c r="H17" s="138"/>
      <c r="I17" s="138"/>
      <c r="J17" s="138"/>
      <c r="K17" s="138"/>
      <c r="L17" s="138"/>
      <c r="M17" s="138"/>
      <c r="N17" s="134"/>
      <c r="O17" s="134"/>
      <c r="P17" s="134"/>
      <c r="Q17" s="134"/>
      <c r="R17" s="134"/>
      <c r="S17" s="139"/>
    </row>
    <row r="18" spans="2:19" ht="15" x14ac:dyDescent="0.25">
      <c r="B18" s="151" t="s">
        <v>122</v>
      </c>
      <c r="C18" s="135"/>
      <c r="D18" s="140" t="s">
        <v>298</v>
      </c>
      <c r="E18" s="328">
        <v>251.52121643835622</v>
      </c>
      <c r="F18" s="328">
        <v>241.24221917808251</v>
      </c>
      <c r="G18" s="328">
        <v>226.48679999999973</v>
      </c>
      <c r="H18" s="328">
        <v>281.10076438356168</v>
      </c>
      <c r="I18" s="328">
        <v>261.74520218579232</v>
      </c>
      <c r="J18" s="328">
        <v>258.03268852458967</v>
      </c>
      <c r="K18" s="328">
        <v>246.34336612022037</v>
      </c>
      <c r="L18" s="328">
        <v>297.6117431693998</v>
      </c>
      <c r="M18" s="142"/>
      <c r="N18" s="143">
        <f>L18/K18-1</f>
        <v>0.20811754688843331</v>
      </c>
      <c r="O18" s="143">
        <f>L18/H18-1</f>
        <v>5.8736869044258011E-2</v>
      </c>
      <c r="P18" s="142"/>
      <c r="Q18" s="143">
        <f>SUM(I18:L18)/SUM(E18:H18)-1</f>
        <v>6.3359760723987968E-2</v>
      </c>
      <c r="R18" s="142"/>
      <c r="S18" s="140"/>
    </row>
    <row r="19" spans="2:19" ht="8.1" customHeight="1" x14ac:dyDescent="0.25">
      <c r="B19" s="135"/>
      <c r="C19" s="135"/>
      <c r="D19" s="146"/>
      <c r="E19" s="145"/>
      <c r="F19" s="145"/>
      <c r="G19" s="145"/>
      <c r="H19" s="145"/>
      <c r="I19" s="145"/>
      <c r="J19" s="145"/>
      <c r="K19" s="145"/>
      <c r="L19" s="145"/>
      <c r="M19" s="145"/>
      <c r="N19" s="150"/>
      <c r="O19" s="150"/>
      <c r="P19" s="150"/>
      <c r="Q19" s="150"/>
      <c r="R19" s="150"/>
      <c r="S19" s="146"/>
    </row>
    <row r="20" spans="2:19" ht="14.25" customHeight="1" x14ac:dyDescent="0.2">
      <c r="B20" s="151" t="s">
        <v>123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</row>
    <row r="22" spans="2:19" ht="15" customHeight="1" x14ac:dyDescent="0.25">
      <c r="B22" s="346" t="s">
        <v>73</v>
      </c>
      <c r="C22" s="135"/>
      <c r="D22" s="136" t="s">
        <v>100</v>
      </c>
      <c r="E22" s="159">
        <v>2019</v>
      </c>
      <c r="F22" s="159">
        <v>2019</v>
      </c>
      <c r="G22" s="159">
        <v>2019</v>
      </c>
      <c r="H22" s="159">
        <v>2019</v>
      </c>
      <c r="I22" s="137">
        <v>2020</v>
      </c>
      <c r="J22" s="137">
        <v>2020</v>
      </c>
      <c r="K22" s="137">
        <v>2020</v>
      </c>
      <c r="L22" s="137">
        <v>2020</v>
      </c>
      <c r="M22" s="308"/>
      <c r="N22" s="348" t="s">
        <v>289</v>
      </c>
      <c r="O22" s="348"/>
      <c r="P22" s="308"/>
      <c r="Q22" s="310" t="s">
        <v>296</v>
      </c>
      <c r="R22" s="308"/>
      <c r="S22" s="349" t="s">
        <v>292</v>
      </c>
    </row>
    <row r="23" spans="2:19" ht="15" customHeight="1" x14ac:dyDescent="0.25">
      <c r="B23" s="346"/>
      <c r="C23" s="135"/>
      <c r="D23" s="136" t="s">
        <v>291</v>
      </c>
      <c r="E23" s="159">
        <v>1</v>
      </c>
      <c r="F23" s="159">
        <v>2</v>
      </c>
      <c r="G23" s="159">
        <v>3</v>
      </c>
      <c r="H23" s="159">
        <v>4</v>
      </c>
      <c r="I23" s="137">
        <v>1</v>
      </c>
      <c r="J23" s="137">
        <v>2</v>
      </c>
      <c r="K23" s="137">
        <v>3</v>
      </c>
      <c r="L23" s="137">
        <v>4</v>
      </c>
      <c r="M23" s="308"/>
      <c r="N23" s="250" t="s">
        <v>215</v>
      </c>
      <c r="O23" s="250" t="s">
        <v>213</v>
      </c>
      <c r="P23" s="308"/>
      <c r="Q23" s="250" t="s">
        <v>213</v>
      </c>
      <c r="R23" s="308"/>
      <c r="S23" s="349"/>
    </row>
    <row r="24" spans="2:19" ht="8.1" customHeight="1" x14ac:dyDescent="0.25">
      <c r="B24" s="135"/>
      <c r="C24" s="135"/>
      <c r="D24" s="134"/>
      <c r="E24" s="138"/>
      <c r="F24" s="138"/>
      <c r="G24" s="138"/>
      <c r="H24" s="138"/>
      <c r="I24" s="138"/>
      <c r="J24" s="138"/>
      <c r="K24" s="138"/>
      <c r="L24" s="138"/>
      <c r="M24" s="138"/>
      <c r="N24" s="134"/>
      <c r="O24" s="134"/>
      <c r="P24" s="134"/>
      <c r="Q24" s="134"/>
      <c r="R24" s="134"/>
      <c r="S24" s="139"/>
    </row>
    <row r="25" spans="2:19" ht="15" x14ac:dyDescent="0.25">
      <c r="B25" s="151" t="s">
        <v>122</v>
      </c>
      <c r="C25" s="135"/>
      <c r="D25" s="140"/>
      <c r="E25" s="141"/>
      <c r="F25" s="141"/>
      <c r="G25" s="141"/>
      <c r="H25" s="141"/>
      <c r="I25" s="141"/>
      <c r="J25" s="141"/>
      <c r="K25" s="141"/>
      <c r="L25" s="141"/>
      <c r="M25" s="142"/>
      <c r="N25" s="143"/>
      <c r="O25" s="143"/>
      <c r="P25" s="142"/>
      <c r="Q25" s="143"/>
      <c r="R25" s="142"/>
      <c r="S25" s="140"/>
    </row>
    <row r="26" spans="2:19" ht="15" x14ac:dyDescent="0.25">
      <c r="B26" s="152" t="s">
        <v>124</v>
      </c>
      <c r="C26" s="135"/>
      <c r="D26" s="146" t="s">
        <v>298</v>
      </c>
      <c r="E26" s="329">
        <v>44.201072652000008</v>
      </c>
      <c r="F26" s="329">
        <v>39.555457740000001</v>
      </c>
      <c r="G26" s="329">
        <v>38.776466220000003</v>
      </c>
      <c r="H26" s="329">
        <v>44.346353860000008</v>
      </c>
      <c r="I26" s="329">
        <v>44.06924972800001</v>
      </c>
      <c r="J26" s="329">
        <v>27.164154676000003</v>
      </c>
      <c r="K26" s="329">
        <v>35.981443211999995</v>
      </c>
      <c r="L26" s="329">
        <v>33.676601770000005</v>
      </c>
      <c r="M26" s="142"/>
      <c r="N26" s="148">
        <f>L26/K26-1</f>
        <v>-6.4056392302555332E-2</v>
      </c>
      <c r="O26" s="148">
        <f>L26/H26-1</f>
        <v>-0.2406004363669686</v>
      </c>
      <c r="P26" s="145"/>
      <c r="Q26" s="148">
        <f>SUM(I26:L26)/SUM(E26:H26)-1</f>
        <v>-0.15572868070552781</v>
      </c>
      <c r="R26" s="145"/>
      <c r="S26" s="146"/>
    </row>
    <row r="27" spans="2:19" ht="15" x14ac:dyDescent="0.25">
      <c r="B27" s="152" t="s">
        <v>125</v>
      </c>
      <c r="C27" s="135"/>
      <c r="D27" s="146" t="s">
        <v>298</v>
      </c>
      <c r="E27" s="329">
        <v>64.685744825600011</v>
      </c>
      <c r="F27" s="329">
        <v>64.534193034000012</v>
      </c>
      <c r="G27" s="329">
        <v>60.003243468600004</v>
      </c>
      <c r="H27" s="329">
        <v>63.305631150800004</v>
      </c>
      <c r="I27" s="329">
        <v>72.193697903600011</v>
      </c>
      <c r="J27" s="329">
        <v>91.698514905200014</v>
      </c>
      <c r="K27" s="329">
        <v>65.875552896600013</v>
      </c>
      <c r="L27" s="329">
        <v>73.567558491200018</v>
      </c>
      <c r="M27" s="142"/>
      <c r="N27" s="148">
        <f t="shared" ref="N27" si="0">L27/K27-1</f>
        <v>0.11676570831479127</v>
      </c>
      <c r="O27" s="148">
        <f t="shared" ref="O27" si="1">L27/H27-1</f>
        <v>0.16210133528177195</v>
      </c>
      <c r="P27" s="145"/>
      <c r="Q27" s="148">
        <f t="shared" ref="Q27" si="2">SUM(I27:L27)/SUM(E27:H27)-1</f>
        <v>0.20119095012900789</v>
      </c>
      <c r="R27" s="145"/>
      <c r="S27" s="146"/>
    </row>
    <row r="28" spans="2:19" ht="15" x14ac:dyDescent="0.25">
      <c r="B28" s="151" t="s">
        <v>126</v>
      </c>
      <c r="C28" s="135"/>
      <c r="D28" s="140"/>
      <c r="E28" s="141"/>
      <c r="F28" s="141"/>
      <c r="G28" s="141"/>
      <c r="H28" s="141"/>
      <c r="I28" s="141"/>
      <c r="J28" s="141"/>
      <c r="K28" s="141"/>
      <c r="L28" s="141"/>
      <c r="M28" s="142"/>
      <c r="N28" s="143"/>
      <c r="O28" s="143"/>
      <c r="P28" s="142"/>
      <c r="Q28" s="143"/>
      <c r="R28" s="142"/>
      <c r="S28" s="140"/>
    </row>
    <row r="29" spans="2:19" ht="15" x14ac:dyDescent="0.25">
      <c r="B29" s="152" t="s">
        <v>127</v>
      </c>
      <c r="C29" s="135"/>
      <c r="D29" s="146" t="s">
        <v>298</v>
      </c>
      <c r="E29" s="329">
        <v>8.0242920000000009</v>
      </c>
      <c r="F29" s="329">
        <v>8.8981200000000005</v>
      </c>
      <c r="G29" s="329">
        <v>8.8273200000000003</v>
      </c>
      <c r="H29" s="329">
        <v>9.5491200000000003</v>
      </c>
      <c r="I29" s="329">
        <v>10.785459040000001</v>
      </c>
      <c r="J29" s="329">
        <v>6.5498341600000005</v>
      </c>
      <c r="K29" s="329">
        <v>10.311947999999999</v>
      </c>
      <c r="L29" s="329">
        <v>8.1859216000000004</v>
      </c>
      <c r="M29" s="142"/>
      <c r="N29" s="148">
        <f>L29/K29-1</f>
        <v>-0.20617117153810305</v>
      </c>
      <c r="O29" s="148">
        <f>L29/H29-1</f>
        <v>-0.14275644247846919</v>
      </c>
      <c r="P29" s="145"/>
      <c r="Q29" s="148">
        <f>SUM(I29:L29)/SUM(E29:H29)-1</f>
        <v>1.5136775552927251E-2</v>
      </c>
      <c r="R29" s="145"/>
      <c r="S29" s="146"/>
    </row>
    <row r="30" spans="2:19" ht="15" x14ac:dyDescent="0.25">
      <c r="B30" s="152" t="s">
        <v>128</v>
      </c>
      <c r="C30" s="135"/>
      <c r="D30" s="146" t="s">
        <v>298</v>
      </c>
      <c r="E30" s="329">
        <v>33.969567814980003</v>
      </c>
      <c r="F30" s="329">
        <v>37.350781079639994</v>
      </c>
      <c r="G30" s="329">
        <v>35.894075871359995</v>
      </c>
      <c r="H30" s="329">
        <v>35.473954187279993</v>
      </c>
      <c r="I30" s="329">
        <v>34.795479106499997</v>
      </c>
      <c r="J30" s="329">
        <v>26.973954244859996</v>
      </c>
      <c r="K30" s="329">
        <v>31.801160621999994</v>
      </c>
      <c r="L30" s="329">
        <v>29.323202466599998</v>
      </c>
      <c r="M30" s="142"/>
      <c r="N30" s="148">
        <f t="shared" ref="N30" si="3">L30/K30-1</f>
        <v>-7.7920368531636197E-2</v>
      </c>
      <c r="O30" s="148">
        <f t="shared" ref="O30" si="4">L30/H30-1</f>
        <v>-0.17338782387235219</v>
      </c>
      <c r="P30" s="145"/>
      <c r="Q30" s="148">
        <f t="shared" ref="Q30" si="5">SUM(I30:L30)/SUM(E30:H30)-1</f>
        <v>-0.13872596113649904</v>
      </c>
      <c r="R30" s="145"/>
      <c r="S30" s="146"/>
    </row>
    <row r="31" spans="2:19" ht="8.1" customHeight="1" x14ac:dyDescent="0.25">
      <c r="B31" s="135"/>
      <c r="C31" s="135"/>
      <c r="D31" s="146"/>
      <c r="E31" s="145"/>
      <c r="F31" s="145"/>
      <c r="G31" s="145"/>
      <c r="H31" s="145"/>
      <c r="I31" s="145"/>
      <c r="J31" s="145"/>
      <c r="K31" s="145"/>
      <c r="L31" s="145"/>
      <c r="M31" s="145"/>
      <c r="N31" s="150"/>
      <c r="O31" s="150"/>
      <c r="P31" s="150"/>
      <c r="Q31" s="150"/>
      <c r="R31" s="150"/>
      <c r="S31" s="146"/>
    </row>
    <row r="32" spans="2:19" ht="15" customHeight="1" x14ac:dyDescent="0.2">
      <c r="B32" s="343" t="s">
        <v>120</v>
      </c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</row>
    <row r="33" spans="2:19" ht="15" x14ac:dyDescent="0.2"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</row>
    <row r="34" spans="2:19" ht="18.75" x14ac:dyDescent="0.3">
      <c r="B34" s="270" t="s">
        <v>231</v>
      </c>
    </row>
    <row r="35" spans="2:19" ht="15.75" x14ac:dyDescent="0.25">
      <c r="B35" s="271" t="s">
        <v>234</v>
      </c>
    </row>
    <row r="36" spans="2:19" ht="15.75" x14ac:dyDescent="0.25">
      <c r="B36" s="271" t="s">
        <v>235</v>
      </c>
    </row>
  </sheetData>
  <mergeCells count="8">
    <mergeCell ref="N15:O15"/>
    <mergeCell ref="S15:S16"/>
    <mergeCell ref="B15:B16"/>
    <mergeCell ref="B33:S33"/>
    <mergeCell ref="B22:B23"/>
    <mergeCell ref="N22:O22"/>
    <mergeCell ref="S22:S23"/>
    <mergeCell ref="B32:S32"/>
  </mergeCells>
  <hyperlinks>
    <hyperlink ref="B36" r:id="rId1" display="https://www.blw.admin.ch/dam/blw/de/dokumente/Markt/Marktbeobachtung/Eier/Marktzahlen/mbe_excel.xlsm.download.xlsm/MBE_Excel.xlsm"/>
    <hyperlink ref="B35" r:id="rId2" display="https://www.blw.admin.ch/blw/it/home/markt/marktbeobachtung/eier.html"/>
    <hyperlink ref="A11" r:id="rId3" display="http://www.disclaimer.admin.ch/"/>
  </hyperlinks>
  <pageMargins left="0.7" right="0.7" top="0.78740157499999996" bottom="0.78740157499999996" header="0.3" footer="0.3"/>
  <pageSetup paperSize="9" scale="51" orientation="portrait" r:id="rId4"/>
  <drawing r:id="rId5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Uova!I18:L18</xm:f>
              <xm:sqref>S18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Uova!E19:L19</xm:f>
              <xm:sqref>S19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Uova!E25:L25</xm:f>
              <xm:sqref>S25</xm:sqref>
            </x14:sparkline>
            <x14:sparkline>
              <xm:f>Uova!E28:L28</xm:f>
              <xm:sqref>S28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Uova!I26:L26</xm:f>
              <xm:sqref>S26</xm:sqref>
            </x14:sparkline>
            <x14:sparkline>
              <xm:f>Uova!I27:L27</xm:f>
              <xm:sqref>S27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Uova!I29:L29</xm:f>
              <xm:sqref>S29</xm:sqref>
            </x14:sparkline>
            <x14:sparkline>
              <xm:f>Uova!I30:L30</xm:f>
              <xm:sqref>S30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Uova!E31:L31</xm:f>
              <xm:sqref>S31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Y47"/>
  <sheetViews>
    <sheetView zoomScaleNormal="100" workbookViewId="0">
      <pane ySplit="11" topLeftCell="A12" activePane="bottomLeft" state="frozen"/>
      <selection activeCell="D15" sqref="D15:S16"/>
      <selection pane="bottomLeft" activeCell="A12" sqref="A12"/>
    </sheetView>
  </sheetViews>
  <sheetFormatPr baseColWidth="10" defaultColWidth="11.42578125" defaultRowHeight="14.25" outlineLevelCol="1" x14ac:dyDescent="0.2"/>
  <cols>
    <col min="1" max="1" width="11.42578125" style="232"/>
    <col min="2" max="2" width="26.42578125" style="232" customWidth="1"/>
    <col min="3" max="3" width="1.42578125" style="232" customWidth="1"/>
    <col min="4" max="4" width="12.7109375" style="232" customWidth="1"/>
    <col min="5" max="7" width="8.28515625" style="232" hidden="1" customWidth="1" outlineLevel="1"/>
    <col min="8" max="8" width="8.140625" style="232" customWidth="1" collapsed="1"/>
    <col min="9" max="9" width="8.28515625" style="232" bestFit="1" customWidth="1"/>
    <col min="10" max="12" width="7.85546875" style="232" customWidth="1"/>
    <col min="13" max="13" width="1.42578125" style="232" customWidth="1"/>
    <col min="14" max="14" width="11.5703125" style="232" bestFit="1" customWidth="1"/>
    <col min="15" max="15" width="10.28515625" style="232" bestFit="1" customWidth="1"/>
    <col min="16" max="16" width="1.42578125" style="233" customWidth="1"/>
    <col min="17" max="17" width="10.28515625" style="232" bestFit="1" customWidth="1"/>
    <col min="18" max="18" width="1.42578125" style="233" customWidth="1"/>
    <col min="19" max="19" width="13.140625" style="232" customWidth="1"/>
    <col min="20" max="16384" width="11.42578125" style="232"/>
  </cols>
  <sheetData>
    <row r="1" spans="1:19" s="209" customFormat="1" ht="15" x14ac:dyDescent="0.25">
      <c r="A1" s="171" t="s">
        <v>85</v>
      </c>
      <c r="B1" s="171"/>
      <c r="C1" s="171"/>
      <c r="D1" s="171"/>
      <c r="E1" s="171"/>
      <c r="G1" s="171"/>
      <c r="H1" s="172" t="s">
        <v>96</v>
      </c>
      <c r="I1" s="171"/>
      <c r="J1" s="173"/>
      <c r="K1" s="173"/>
      <c r="L1" s="173"/>
      <c r="M1" s="173"/>
      <c r="N1" s="173"/>
      <c r="O1" s="173"/>
      <c r="P1" s="173"/>
      <c r="Q1" s="173"/>
      <c r="R1" s="173"/>
    </row>
    <row r="2" spans="1:19" s="209" customFormat="1" ht="15" x14ac:dyDescent="0.25">
      <c r="A2" s="171"/>
      <c r="B2" s="171"/>
      <c r="C2" s="171"/>
      <c r="D2" s="171"/>
      <c r="E2" s="171"/>
      <c r="G2" s="171"/>
      <c r="H2" s="172" t="s">
        <v>97</v>
      </c>
      <c r="I2" s="171"/>
      <c r="J2" s="173"/>
      <c r="K2" s="173"/>
      <c r="L2" s="173"/>
      <c r="M2" s="173"/>
      <c r="N2" s="173"/>
      <c r="O2" s="173"/>
      <c r="P2" s="173"/>
      <c r="Q2" s="173"/>
      <c r="R2" s="173"/>
    </row>
    <row r="3" spans="1:19" s="209" customFormat="1" ht="15" x14ac:dyDescent="0.25">
      <c r="A3" s="171"/>
      <c r="B3" s="171"/>
      <c r="C3" s="171"/>
      <c r="D3" s="171"/>
      <c r="E3" s="171"/>
      <c r="G3" s="171"/>
      <c r="H3" s="174" t="s">
        <v>98</v>
      </c>
      <c r="I3" s="171"/>
      <c r="J3" s="173"/>
      <c r="K3" s="173"/>
      <c r="L3" s="173"/>
      <c r="M3" s="173"/>
      <c r="N3" s="173"/>
      <c r="O3" s="173"/>
      <c r="P3" s="173"/>
      <c r="Q3" s="173"/>
      <c r="R3" s="173"/>
    </row>
    <row r="4" spans="1:19" s="209" customFormat="1" ht="15" x14ac:dyDescent="0.25">
      <c r="A4" s="171"/>
      <c r="B4" s="171"/>
      <c r="C4" s="171"/>
      <c r="D4" s="171"/>
      <c r="E4" s="171"/>
      <c r="G4" s="171"/>
      <c r="H4" s="175" t="s">
        <v>99</v>
      </c>
      <c r="I4" s="171"/>
      <c r="J4" s="173"/>
      <c r="K4" s="173"/>
      <c r="L4" s="173"/>
      <c r="M4" s="173"/>
      <c r="N4" s="173"/>
      <c r="O4" s="173"/>
      <c r="P4" s="173"/>
      <c r="Q4" s="173"/>
      <c r="R4" s="173"/>
    </row>
    <row r="5" spans="1:19" s="209" customFormat="1" ht="18.75" x14ac:dyDescent="0.3">
      <c r="A5" s="176" t="s">
        <v>249</v>
      </c>
      <c r="B5" s="177"/>
      <c r="C5" s="177"/>
      <c r="D5" s="177"/>
      <c r="E5" s="177"/>
      <c r="F5" s="177"/>
      <c r="G5" s="177"/>
      <c r="H5" s="177"/>
      <c r="I5" s="177"/>
      <c r="J5" s="173"/>
      <c r="K5" s="173"/>
      <c r="L5" s="173"/>
      <c r="M5" s="173"/>
      <c r="N5" s="173"/>
      <c r="O5" s="173"/>
      <c r="P5" s="173"/>
      <c r="Q5" s="173"/>
      <c r="R5" s="173"/>
    </row>
    <row r="6" spans="1:19" s="209" customFormat="1" ht="18.75" x14ac:dyDescent="0.3">
      <c r="A6" s="178" t="s">
        <v>253</v>
      </c>
      <c r="B6" s="177"/>
      <c r="C6" s="177"/>
      <c r="D6" s="177"/>
      <c r="E6" s="177"/>
      <c r="F6" s="177"/>
      <c r="G6" s="177"/>
      <c r="H6" s="177"/>
      <c r="I6" s="177"/>
      <c r="J6" s="173"/>
      <c r="K6" s="173"/>
      <c r="L6" s="173"/>
      <c r="M6" s="173"/>
      <c r="N6" s="173"/>
      <c r="O6" s="173"/>
      <c r="P6" s="173"/>
      <c r="Q6" s="173"/>
      <c r="R6" s="173"/>
    </row>
    <row r="7" spans="1:19" s="209" customFormat="1" ht="15" x14ac:dyDescent="0.25">
      <c r="A7" s="178" t="s">
        <v>250</v>
      </c>
      <c r="B7" s="179"/>
      <c r="C7" s="179"/>
      <c r="D7" s="179"/>
      <c r="E7" s="179"/>
      <c r="F7" s="179"/>
      <c r="G7" s="179"/>
      <c r="H7" s="179"/>
      <c r="I7" s="179"/>
      <c r="J7" s="173"/>
      <c r="K7" s="173"/>
      <c r="L7" s="173"/>
      <c r="M7" s="173"/>
      <c r="N7" s="173"/>
      <c r="O7" s="173"/>
      <c r="P7" s="173"/>
      <c r="Q7" s="173"/>
      <c r="R7" s="173"/>
    </row>
    <row r="8" spans="1:19" s="209" customFormat="1" ht="15" x14ac:dyDescent="0.25">
      <c r="A8" s="178" t="s">
        <v>299</v>
      </c>
      <c r="B8" s="179"/>
      <c r="C8" s="179"/>
      <c r="D8" s="179"/>
      <c r="E8" s="179"/>
      <c r="F8" s="179"/>
      <c r="G8" s="179"/>
      <c r="H8" s="179"/>
      <c r="I8" s="179"/>
      <c r="J8" s="173"/>
      <c r="K8" s="173"/>
      <c r="L8" s="173"/>
      <c r="M8" s="173"/>
      <c r="N8" s="173"/>
      <c r="O8" s="173"/>
      <c r="P8" s="173"/>
      <c r="Q8" s="173"/>
      <c r="R8" s="173"/>
    </row>
    <row r="9" spans="1:19" s="209" customFormat="1" ht="15" x14ac:dyDescent="0.25">
      <c r="A9" s="180" t="s">
        <v>251</v>
      </c>
      <c r="B9" s="179"/>
      <c r="C9" s="179"/>
      <c r="D9" s="179"/>
      <c r="E9" s="179"/>
      <c r="F9" s="179"/>
      <c r="G9" s="179"/>
      <c r="H9" s="179"/>
      <c r="I9" s="179"/>
      <c r="J9" s="173"/>
      <c r="K9" s="173"/>
      <c r="L9" s="173"/>
      <c r="M9" s="173"/>
      <c r="N9" s="173"/>
      <c r="O9" s="173"/>
      <c r="P9" s="173"/>
      <c r="Q9" s="173"/>
      <c r="R9" s="173"/>
    </row>
    <row r="10" spans="1:19" s="209" customFormat="1" ht="15" x14ac:dyDescent="0.25">
      <c r="A10" s="181" t="s">
        <v>252</v>
      </c>
      <c r="B10" s="179"/>
      <c r="C10" s="179"/>
      <c r="D10" s="179"/>
      <c r="E10" s="179"/>
      <c r="F10" s="179"/>
      <c r="G10" s="179"/>
      <c r="H10" s="179"/>
      <c r="I10" s="179"/>
      <c r="J10" s="173"/>
      <c r="K10" s="173"/>
      <c r="L10" s="173"/>
      <c r="M10" s="173"/>
      <c r="N10" s="173"/>
      <c r="O10" s="173"/>
      <c r="P10" s="173"/>
      <c r="Q10" s="173"/>
      <c r="R10" s="173"/>
    </row>
    <row r="11" spans="1:19" s="209" customFormat="1" ht="15" x14ac:dyDescent="0.25">
      <c r="A11" s="182" t="s">
        <v>86</v>
      </c>
      <c r="B11" s="183"/>
      <c r="C11" s="179"/>
      <c r="D11" s="179"/>
      <c r="E11" s="179"/>
      <c r="F11" s="179"/>
      <c r="G11" s="179"/>
      <c r="H11" s="179"/>
      <c r="I11" s="179"/>
      <c r="J11" s="173"/>
      <c r="K11" s="173"/>
      <c r="L11" s="173"/>
      <c r="M11" s="173"/>
      <c r="N11" s="173"/>
      <c r="O11" s="173"/>
      <c r="P11" s="173"/>
      <c r="Q11" s="173"/>
      <c r="R11" s="173"/>
    </row>
    <row r="12" spans="1:19" s="131" customFormat="1" ht="15" x14ac:dyDescent="0.25">
      <c r="E12" s="188"/>
      <c r="F12" s="188"/>
      <c r="G12" s="188"/>
      <c r="H12" s="188"/>
      <c r="I12" s="188"/>
      <c r="J12" s="188"/>
      <c r="K12" s="188"/>
      <c r="L12" s="188"/>
      <c r="P12" s="132"/>
      <c r="R12" s="132"/>
    </row>
    <row r="13" spans="1:19" ht="20.25" x14ac:dyDescent="0.25">
      <c r="B13" s="234" t="s">
        <v>132</v>
      </c>
      <c r="C13" s="235"/>
      <c r="D13" s="236"/>
      <c r="E13" s="188"/>
      <c r="F13" s="188"/>
      <c r="G13" s="188"/>
      <c r="H13" s="188"/>
      <c r="I13" s="188"/>
      <c r="J13" s="188"/>
      <c r="K13" s="188"/>
      <c r="L13" s="188"/>
    </row>
    <row r="14" spans="1:19" ht="7.5" customHeight="1" x14ac:dyDescent="0.25">
      <c r="B14" s="237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</row>
    <row r="15" spans="1:19" ht="15" customHeight="1" x14ac:dyDescent="0.25">
      <c r="B15" s="347" t="s">
        <v>169</v>
      </c>
      <c r="C15" s="239"/>
      <c r="D15" s="136" t="s">
        <v>100</v>
      </c>
      <c r="E15" s="159">
        <v>2019</v>
      </c>
      <c r="F15" s="159">
        <v>2019</v>
      </c>
      <c r="G15" s="159">
        <v>2019</v>
      </c>
      <c r="H15" s="159">
        <v>2019</v>
      </c>
      <c r="I15" s="137">
        <v>2020</v>
      </c>
      <c r="J15" s="137">
        <v>2020</v>
      </c>
      <c r="K15" s="137">
        <v>2020</v>
      </c>
      <c r="L15" s="137">
        <v>2020</v>
      </c>
      <c r="M15" s="308"/>
      <c r="N15" s="348" t="s">
        <v>289</v>
      </c>
      <c r="O15" s="348"/>
      <c r="P15" s="308"/>
      <c r="Q15" s="310" t="s">
        <v>296</v>
      </c>
      <c r="R15" s="308"/>
      <c r="S15" s="349" t="s">
        <v>292</v>
      </c>
    </row>
    <row r="16" spans="1:19" ht="15" customHeight="1" x14ac:dyDescent="0.25">
      <c r="B16" s="347"/>
      <c r="C16" s="239"/>
      <c r="D16" s="136" t="s">
        <v>291</v>
      </c>
      <c r="E16" s="159">
        <v>1</v>
      </c>
      <c r="F16" s="159">
        <v>2</v>
      </c>
      <c r="G16" s="159">
        <v>3</v>
      </c>
      <c r="H16" s="159">
        <v>4</v>
      </c>
      <c r="I16" s="137">
        <v>1</v>
      </c>
      <c r="J16" s="137">
        <v>2</v>
      </c>
      <c r="K16" s="137">
        <v>3</v>
      </c>
      <c r="L16" s="137">
        <v>4</v>
      </c>
      <c r="M16" s="308"/>
      <c r="N16" s="250" t="s">
        <v>215</v>
      </c>
      <c r="O16" s="250" t="s">
        <v>213</v>
      </c>
      <c r="P16" s="308"/>
      <c r="Q16" s="250" t="s">
        <v>213</v>
      </c>
      <c r="R16" s="308"/>
      <c r="S16" s="349"/>
    </row>
    <row r="17" spans="2:25" ht="8.25" customHeight="1" x14ac:dyDescent="0.25">
      <c r="B17" s="231"/>
      <c r="C17" s="239"/>
      <c r="D17" s="134"/>
      <c r="E17" s="138"/>
      <c r="F17" s="138"/>
      <c r="G17" s="138"/>
      <c r="H17" s="138"/>
      <c r="I17" s="138"/>
      <c r="J17" s="138"/>
      <c r="K17" s="138"/>
      <c r="L17" s="138"/>
      <c r="M17" s="138"/>
      <c r="N17" s="134"/>
      <c r="O17" s="134"/>
      <c r="P17" s="134"/>
      <c r="Q17" s="134"/>
      <c r="R17" s="134"/>
      <c r="S17" s="139"/>
    </row>
    <row r="18" spans="2:25" s="258" customFormat="1" ht="15" x14ac:dyDescent="0.25">
      <c r="B18" s="184" t="s">
        <v>170</v>
      </c>
      <c r="C18" s="246"/>
      <c r="D18" s="256"/>
      <c r="E18" s="278"/>
      <c r="F18" s="278"/>
      <c r="G18" s="278"/>
      <c r="H18" s="278"/>
      <c r="I18" s="278"/>
      <c r="J18" s="278"/>
      <c r="K18" s="278"/>
      <c r="L18" s="278"/>
      <c r="M18" s="257"/>
      <c r="N18" s="317"/>
      <c r="O18" s="317"/>
      <c r="P18" s="318"/>
      <c r="Q18" s="317"/>
      <c r="R18" s="318"/>
      <c r="S18" s="319"/>
    </row>
    <row r="19" spans="2:25" s="258" customFormat="1" ht="15" x14ac:dyDescent="0.25">
      <c r="B19" s="185" t="s">
        <v>171</v>
      </c>
      <c r="C19" s="246"/>
      <c r="D19" s="190" t="s">
        <v>217</v>
      </c>
      <c r="E19" s="279">
        <v>864.68899999999996</v>
      </c>
      <c r="F19" s="279">
        <v>912.07399999999996</v>
      </c>
      <c r="G19" s="279">
        <v>803.09</v>
      </c>
      <c r="H19" s="279">
        <v>819.42200000000003</v>
      </c>
      <c r="I19" s="279">
        <v>872.63499999999999</v>
      </c>
      <c r="J19" s="196">
        <v>902.32</v>
      </c>
      <c r="K19" s="196">
        <v>812.553</v>
      </c>
      <c r="L19" s="196"/>
      <c r="M19" s="257"/>
      <c r="N19" s="148">
        <f>K19/J19-1</f>
        <v>-9.9484661760794402E-2</v>
      </c>
      <c r="O19" s="148">
        <f>K19/G19-1</f>
        <v>1.1783237246136835E-2</v>
      </c>
      <c r="P19" s="145"/>
      <c r="Q19" s="148">
        <f>SUM(I19:K19)/SUM(E19:G19)-1</f>
        <v>2.9672233262902914E-3</v>
      </c>
      <c r="R19" s="145"/>
      <c r="S19" s="146"/>
    </row>
    <row r="20" spans="2:25" s="258" customFormat="1" ht="15" x14ac:dyDescent="0.25">
      <c r="B20" s="185" t="s">
        <v>172</v>
      </c>
      <c r="C20" s="246"/>
      <c r="D20" s="190" t="s">
        <v>88</v>
      </c>
      <c r="E20" s="280">
        <v>62.048784831475778</v>
      </c>
      <c r="F20" s="280">
        <v>61.338285894927424</v>
      </c>
      <c r="G20" s="280">
        <v>66.984859453765566</v>
      </c>
      <c r="H20" s="280">
        <v>67.170058053858696</v>
      </c>
      <c r="I20" s="280">
        <v>64.241715834727557</v>
      </c>
      <c r="J20" s="280">
        <v>63.695234900132675</v>
      </c>
      <c r="K20" s="280">
        <v>68.359672336602074</v>
      </c>
      <c r="L20" s="280">
        <v>68.412043045394668</v>
      </c>
      <c r="M20" s="257"/>
      <c r="N20" s="148">
        <f t="shared" ref="N20:N21" si="0">L20/K20-1</f>
        <v>7.6610532207821436E-4</v>
      </c>
      <c r="O20" s="148">
        <f t="shared" ref="O20:O21" si="1">L20/H20-1</f>
        <v>1.8490158078174002E-2</v>
      </c>
      <c r="P20" s="145"/>
      <c r="Q20" s="148">
        <f t="shared" ref="Q20:Q21" si="2">SUM(I20:L20)/SUM(E20:H20)-1</f>
        <v>2.7827221230882104E-2</v>
      </c>
      <c r="R20" s="145"/>
      <c r="S20" s="146"/>
    </row>
    <row r="21" spans="2:25" s="258" customFormat="1" ht="15" x14ac:dyDescent="0.25">
      <c r="B21" s="185" t="s">
        <v>173</v>
      </c>
      <c r="C21" s="246"/>
      <c r="D21" s="190" t="s">
        <v>89</v>
      </c>
      <c r="E21" s="280">
        <v>33.729999999999997</v>
      </c>
      <c r="F21" s="280">
        <v>33.236666666666672</v>
      </c>
      <c r="G21" s="280">
        <v>33.449999999999996</v>
      </c>
      <c r="H21" s="280">
        <v>33.743333333333332</v>
      </c>
      <c r="I21" s="280">
        <v>33.793333333333329</v>
      </c>
      <c r="J21" s="280">
        <v>32.303333333333335</v>
      </c>
      <c r="K21" s="280">
        <v>32.736666666666672</v>
      </c>
      <c r="L21" s="280">
        <v>33.386666666666663</v>
      </c>
      <c r="M21" s="257"/>
      <c r="N21" s="148">
        <f t="shared" si="0"/>
        <v>1.9855411872517825E-2</v>
      </c>
      <c r="O21" s="148">
        <f t="shared" si="1"/>
        <v>-1.0569989133656144E-2</v>
      </c>
      <c r="P21" s="145"/>
      <c r="Q21" s="148">
        <f t="shared" si="2"/>
        <v>-1.4460345855694667E-2</v>
      </c>
      <c r="R21" s="145"/>
      <c r="S21" s="146"/>
    </row>
    <row r="22" spans="2:25" s="258" customFormat="1" ht="15" x14ac:dyDescent="0.25">
      <c r="B22" s="184" t="s">
        <v>174</v>
      </c>
      <c r="C22" s="246"/>
      <c r="D22" s="256"/>
      <c r="E22" s="278"/>
      <c r="F22" s="278"/>
      <c r="G22" s="278"/>
      <c r="H22" s="278"/>
      <c r="I22" s="278"/>
      <c r="J22" s="278"/>
      <c r="K22" s="278"/>
      <c r="L22" s="278"/>
      <c r="M22" s="257"/>
      <c r="N22" s="317"/>
      <c r="O22" s="317"/>
      <c r="P22" s="318"/>
      <c r="Q22" s="320"/>
      <c r="R22" s="318"/>
      <c r="S22" s="319"/>
    </row>
    <row r="23" spans="2:25" s="258" customFormat="1" ht="15" x14ac:dyDescent="0.25">
      <c r="B23" s="185" t="s">
        <v>175</v>
      </c>
      <c r="C23" s="246"/>
      <c r="D23" s="190" t="s">
        <v>216</v>
      </c>
      <c r="E23" s="281">
        <v>12133</v>
      </c>
      <c r="F23" s="281">
        <v>12255</v>
      </c>
      <c r="G23" s="281">
        <v>7122</v>
      </c>
      <c r="H23" s="281">
        <v>8569</v>
      </c>
      <c r="I23" s="281">
        <v>11347</v>
      </c>
      <c r="J23" s="281">
        <v>11287</v>
      </c>
      <c r="K23" s="281">
        <v>6746</v>
      </c>
      <c r="L23" s="281">
        <v>8750</v>
      </c>
      <c r="M23" s="257"/>
      <c r="N23" s="148">
        <f>L23/K23-1</f>
        <v>0.29706492736436396</v>
      </c>
      <c r="O23" s="148">
        <f>L23/H23-1</f>
        <v>2.1122651417901706E-2</v>
      </c>
      <c r="P23" s="145"/>
      <c r="Q23" s="148">
        <f>SUM(I23:L23)/SUM(E23:H23)-1</f>
        <v>-4.8628957808328543E-2</v>
      </c>
      <c r="R23" s="145"/>
      <c r="S23" s="146"/>
    </row>
    <row r="24" spans="2:25" s="258" customFormat="1" ht="15" x14ac:dyDescent="0.25">
      <c r="B24" s="185" t="s">
        <v>176</v>
      </c>
      <c r="C24" s="246"/>
      <c r="D24" s="190" t="s">
        <v>216</v>
      </c>
      <c r="E24" s="281">
        <v>9987</v>
      </c>
      <c r="F24" s="281">
        <v>10391</v>
      </c>
      <c r="G24" s="281">
        <v>9975</v>
      </c>
      <c r="H24" s="281">
        <v>11460</v>
      </c>
      <c r="I24" s="281">
        <v>10585</v>
      </c>
      <c r="J24" s="281">
        <v>10626</v>
      </c>
      <c r="K24" s="281">
        <v>9329</v>
      </c>
      <c r="L24" s="281">
        <v>10622</v>
      </c>
      <c r="M24" s="257"/>
      <c r="N24" s="148">
        <f t="shared" ref="N24:N25" si="3">L24/K24-1</f>
        <v>0.13860006431557514</v>
      </c>
      <c r="O24" s="148">
        <f t="shared" ref="O24:O25" si="4">L24/H24-1</f>
        <v>-7.312390924956369E-2</v>
      </c>
      <c r="P24" s="145"/>
      <c r="Q24" s="148">
        <f t="shared" ref="Q24:Q25" si="5">SUM(I24:L24)/SUM(E24:H24)-1</f>
        <v>-1.5569320546241605E-2</v>
      </c>
      <c r="R24" s="145"/>
      <c r="S24" s="146"/>
    </row>
    <row r="25" spans="2:25" s="258" customFormat="1" ht="15" x14ac:dyDescent="0.25">
      <c r="B25" s="185" t="s">
        <v>177</v>
      </c>
      <c r="C25" s="246"/>
      <c r="D25" s="190" t="s">
        <v>216</v>
      </c>
      <c r="E25" s="281">
        <v>3042</v>
      </c>
      <c r="F25" s="281">
        <v>4726</v>
      </c>
      <c r="G25" s="281">
        <v>1552</v>
      </c>
      <c r="H25" s="281">
        <v>147</v>
      </c>
      <c r="I25" s="281">
        <v>527</v>
      </c>
      <c r="J25" s="281">
        <v>1404</v>
      </c>
      <c r="K25" s="281">
        <v>237</v>
      </c>
      <c r="L25" s="281">
        <v>1140</v>
      </c>
      <c r="M25" s="257"/>
      <c r="N25" s="148">
        <f t="shared" si="3"/>
        <v>3.8101265822784809</v>
      </c>
      <c r="O25" s="148">
        <f t="shared" si="4"/>
        <v>6.7551020408163263</v>
      </c>
      <c r="P25" s="145"/>
      <c r="Q25" s="148">
        <f t="shared" si="5"/>
        <v>-0.65057568395479026</v>
      </c>
      <c r="R25" s="145"/>
      <c r="S25" s="146"/>
    </row>
    <row r="26" spans="2:25" s="258" customFormat="1" ht="30" x14ac:dyDescent="0.25">
      <c r="B26" s="185" t="s">
        <v>178</v>
      </c>
      <c r="C26" s="246"/>
      <c r="D26" s="190" t="s">
        <v>90</v>
      </c>
      <c r="E26" s="280">
        <v>10.412277474265281</v>
      </c>
      <c r="F26" s="280">
        <v>10.386300812109143</v>
      </c>
      <c r="G26" s="280">
        <v>10.521984707194164</v>
      </c>
      <c r="H26" s="280">
        <v>10.667319277607371</v>
      </c>
      <c r="I26" s="280">
        <v>10.709020995081787</v>
      </c>
      <c r="J26" s="280">
        <v>10.761479676325422</v>
      </c>
      <c r="K26" s="280">
        <v>10.988657097980406</v>
      </c>
      <c r="L26" s="280">
        <v>11.106045160113164</v>
      </c>
      <c r="M26" s="257"/>
      <c r="N26" s="148">
        <f>L26/K26-1</f>
        <v>1.068265767928378E-2</v>
      </c>
      <c r="O26" s="148">
        <f>L26/H26-1</f>
        <v>4.1128035178131128E-2</v>
      </c>
      <c r="P26" s="145"/>
      <c r="Q26" s="148">
        <f>SUM(I26:L26)/SUM(E26:H26)-1</f>
        <v>3.756609223913232E-2</v>
      </c>
      <c r="R26" s="145"/>
      <c r="S26" s="146"/>
    </row>
    <row r="27" spans="2:25" s="258" customFormat="1" ht="30" x14ac:dyDescent="0.25">
      <c r="B27" s="185" t="s">
        <v>179</v>
      </c>
      <c r="C27" s="246"/>
      <c r="D27" s="190" t="s">
        <v>91</v>
      </c>
      <c r="E27" s="196">
        <v>3.0572100523614552</v>
      </c>
      <c r="F27" s="196">
        <v>3.0302522385304322</v>
      </c>
      <c r="G27" s="196">
        <v>3.0630518719747646</v>
      </c>
      <c r="H27" s="196">
        <v>3.145626710423528</v>
      </c>
      <c r="I27" s="196">
        <v>3.1296043126676061</v>
      </c>
      <c r="J27" s="196">
        <v>3.1233303811429582</v>
      </c>
      <c r="K27" s="196">
        <v>3.2272883326474719</v>
      </c>
      <c r="L27" s="196">
        <v>3.2280032130006044</v>
      </c>
      <c r="M27" s="257"/>
      <c r="N27" s="148">
        <f t="shared" ref="N27:N28" si="6">L27/K27-1</f>
        <v>2.2151115098734131E-4</v>
      </c>
      <c r="O27" s="148">
        <f t="shared" ref="O27:O28" si="7">L27/H27-1</f>
        <v>2.618762814548492E-2</v>
      </c>
      <c r="P27" s="145"/>
      <c r="Q27" s="148">
        <f t="shared" ref="Q27:Q28" si="8">SUM(I27:L27)/SUM(E27:H27)-1</f>
        <v>3.3513390129060738E-2</v>
      </c>
      <c r="R27" s="145"/>
      <c r="S27" s="146"/>
    </row>
    <row r="28" spans="2:25" s="258" customFormat="1" ht="30" x14ac:dyDescent="0.25">
      <c r="B28" s="185" t="s">
        <v>180</v>
      </c>
      <c r="C28" s="246"/>
      <c r="D28" s="190" t="s">
        <v>92</v>
      </c>
      <c r="E28" s="196">
        <v>3.0279409802206252</v>
      </c>
      <c r="F28" s="196">
        <v>3.0982999372821296</v>
      </c>
      <c r="G28" s="196">
        <v>3.1311868111958758</v>
      </c>
      <c r="H28" s="196">
        <v>3.1465567118988709</v>
      </c>
      <c r="I28" s="196">
        <v>3.1475345013572897</v>
      </c>
      <c r="J28" s="196">
        <v>3.1421455447394506</v>
      </c>
      <c r="K28" s="196">
        <v>3.2235770884728461</v>
      </c>
      <c r="L28" s="196">
        <v>3.2848332742371316</v>
      </c>
      <c r="M28" s="257"/>
      <c r="N28" s="148">
        <f t="shared" si="6"/>
        <v>1.9002550298341081E-2</v>
      </c>
      <c r="O28" s="148">
        <f t="shared" si="7"/>
        <v>4.3945358370742316E-2</v>
      </c>
      <c r="P28" s="145"/>
      <c r="Q28" s="148">
        <f t="shared" si="8"/>
        <v>3.1772530036343172E-2</v>
      </c>
      <c r="R28" s="145"/>
      <c r="S28" s="146"/>
      <c r="Y28" s="259"/>
    </row>
    <row r="29" spans="2:25" s="258" customFormat="1" ht="15" x14ac:dyDescent="0.25">
      <c r="B29" s="184" t="s">
        <v>181</v>
      </c>
      <c r="C29" s="246"/>
      <c r="D29" s="256"/>
      <c r="E29" s="278"/>
      <c r="F29" s="278"/>
      <c r="G29" s="278"/>
      <c r="H29" s="278"/>
      <c r="I29" s="278"/>
      <c r="J29" s="278"/>
      <c r="K29" s="278"/>
      <c r="L29" s="278"/>
      <c r="M29" s="257"/>
      <c r="N29" s="317"/>
      <c r="O29" s="317"/>
      <c r="P29" s="318"/>
      <c r="Q29" s="320"/>
      <c r="R29" s="318"/>
      <c r="S29" s="319"/>
      <c r="V29" s="259"/>
    </row>
    <row r="30" spans="2:25" s="258" customFormat="1" ht="14.25" customHeight="1" x14ac:dyDescent="0.25">
      <c r="B30" s="185" t="s">
        <v>182</v>
      </c>
      <c r="C30" s="246"/>
      <c r="D30" s="190" t="s">
        <v>216</v>
      </c>
      <c r="E30" s="281">
        <v>4046.1390000000001</v>
      </c>
      <c r="F30" s="281">
        <v>4124.7640000000001</v>
      </c>
      <c r="G30" s="281">
        <v>2942.3530000000001</v>
      </c>
      <c r="H30" s="281">
        <v>3553.509</v>
      </c>
      <c r="I30" s="281">
        <v>4080.422</v>
      </c>
      <c r="J30" s="281">
        <v>3600.0129999999999</v>
      </c>
      <c r="K30" s="281">
        <v>1812.2539999999999</v>
      </c>
      <c r="L30" s="281">
        <v>2130.779</v>
      </c>
      <c r="M30" s="257"/>
      <c r="N30" s="148">
        <f>L30/K30-1</f>
        <v>0.17576178615138938</v>
      </c>
      <c r="O30" s="148">
        <f>L30/H30-1</f>
        <v>-0.40037326484891411</v>
      </c>
      <c r="P30" s="145"/>
      <c r="Q30" s="148">
        <f>SUM(I30:L30)/SUM(E30:H30)-1</f>
        <v>-0.20749613156002722</v>
      </c>
      <c r="R30" s="145"/>
      <c r="S30" s="146"/>
    </row>
    <row r="31" spans="2:25" s="258" customFormat="1" ht="14.25" customHeight="1" x14ac:dyDescent="0.25">
      <c r="B31" s="185" t="s">
        <v>183</v>
      </c>
      <c r="C31" s="246"/>
      <c r="D31" s="190" t="s">
        <v>216</v>
      </c>
      <c r="E31" s="281">
        <v>1060.626</v>
      </c>
      <c r="F31" s="281">
        <v>2055.6280000000002</v>
      </c>
      <c r="G31" s="281">
        <v>1122.6020000000001</v>
      </c>
      <c r="H31" s="281">
        <v>1022.62</v>
      </c>
      <c r="I31" s="281">
        <v>1662.5809999999999</v>
      </c>
      <c r="J31" s="281">
        <v>2665.6770000000001</v>
      </c>
      <c r="K31" s="281">
        <v>1242.9369999999999</v>
      </c>
      <c r="L31" s="281">
        <v>954.53499999999997</v>
      </c>
      <c r="M31" s="257"/>
      <c r="N31" s="148">
        <f t="shared" ref="N31" si="9">L31/K31-1</f>
        <v>-0.2320326774406104</v>
      </c>
      <c r="O31" s="148">
        <f t="shared" ref="O31" si="10">L31/H31-1</f>
        <v>-6.6578983395591762E-2</v>
      </c>
      <c r="P31" s="145"/>
      <c r="Q31" s="148">
        <f t="shared" ref="Q31" si="11">SUM(I31:L31)/SUM(E31:H31)-1</f>
        <v>0.24028504548913654</v>
      </c>
      <c r="R31" s="145"/>
      <c r="S31" s="146"/>
    </row>
    <row r="32" spans="2:25" s="258" customFormat="1" ht="14.25" customHeight="1" x14ac:dyDescent="0.25">
      <c r="B32" s="185" t="s">
        <v>184</v>
      </c>
      <c r="C32" s="246"/>
      <c r="D32" s="190" t="s">
        <v>216</v>
      </c>
      <c r="E32" s="281">
        <v>6959.991</v>
      </c>
      <c r="F32" s="281">
        <v>9015.8410000000003</v>
      </c>
      <c r="G32" s="281">
        <v>2819.8879999999999</v>
      </c>
      <c r="H32" s="281">
        <v>4671.9179999999997</v>
      </c>
      <c r="I32" s="281">
        <v>6238.4250000000002</v>
      </c>
      <c r="J32" s="281">
        <v>6757.9170000000004</v>
      </c>
      <c r="K32" s="281">
        <v>3806.0250000000001</v>
      </c>
      <c r="L32" s="281">
        <v>4691.8310000000001</v>
      </c>
      <c r="M32" s="257"/>
      <c r="N32" s="148">
        <f>L32/K32-1</f>
        <v>0.23273783015087912</v>
      </c>
      <c r="O32" s="148">
        <f>L32/H32-1</f>
        <v>4.2622751512335633E-3</v>
      </c>
      <c r="P32" s="145"/>
      <c r="Q32" s="148">
        <f>SUM(I32:L32)/SUM(E32:H32)-1</f>
        <v>-8.4091973806652121E-2</v>
      </c>
      <c r="R32" s="145"/>
      <c r="S32" s="146"/>
    </row>
    <row r="33" spans="2:22" s="258" customFormat="1" ht="14.25" customHeight="1" x14ac:dyDescent="0.25">
      <c r="B33" s="185" t="s">
        <v>185</v>
      </c>
      <c r="C33" s="246"/>
      <c r="D33" s="190" t="s">
        <v>216</v>
      </c>
      <c r="E33" s="281">
        <v>6134.5810000000001</v>
      </c>
      <c r="F33" s="281">
        <v>8743.116</v>
      </c>
      <c r="G33" s="281">
        <v>4999.6149999999998</v>
      </c>
      <c r="H33" s="281">
        <v>4864.4719999999998</v>
      </c>
      <c r="I33" s="281">
        <v>5705.8630000000003</v>
      </c>
      <c r="J33" s="281">
        <v>6210.6610000000001</v>
      </c>
      <c r="K33" s="281">
        <v>5519.0429999999997</v>
      </c>
      <c r="L33" s="281">
        <v>3708.3249999999998</v>
      </c>
      <c r="M33" s="257"/>
      <c r="N33" s="148">
        <f t="shared" ref="N33:N34" si="12">L33/K33-1</f>
        <v>-0.32808550322945484</v>
      </c>
      <c r="O33" s="148">
        <f t="shared" ref="O33:O34" si="13">L33/H33-1</f>
        <v>-0.23767163219358645</v>
      </c>
      <c r="P33" s="145"/>
      <c r="Q33" s="148">
        <f t="shared" ref="Q33:Q34" si="14">SUM(I33:L33)/SUM(E33:H33)-1</f>
        <v>-0.145417646520558</v>
      </c>
      <c r="R33" s="145"/>
      <c r="S33" s="146"/>
    </row>
    <row r="34" spans="2:22" s="258" customFormat="1" ht="14.25" customHeight="1" x14ac:dyDescent="0.25">
      <c r="B34" s="185" t="s">
        <v>186</v>
      </c>
      <c r="C34" s="246"/>
      <c r="D34" s="190" t="s">
        <v>216</v>
      </c>
      <c r="E34" s="281">
        <v>3193.45</v>
      </c>
      <c r="F34" s="281">
        <v>3721.75</v>
      </c>
      <c r="G34" s="281">
        <v>2934.4749999999999</v>
      </c>
      <c r="H34" s="281">
        <v>1797.075</v>
      </c>
      <c r="I34" s="281">
        <v>2541.1</v>
      </c>
      <c r="J34" s="281">
        <v>3568.3820000000001</v>
      </c>
      <c r="K34" s="281">
        <v>1058.2380000000001</v>
      </c>
      <c r="L34" s="281">
        <v>2101.6</v>
      </c>
      <c r="M34" s="257"/>
      <c r="N34" s="148">
        <f t="shared" si="12"/>
        <v>0.98594267074136432</v>
      </c>
      <c r="O34" s="148">
        <f t="shared" si="13"/>
        <v>0.16945592142787569</v>
      </c>
      <c r="P34" s="145"/>
      <c r="Q34" s="148">
        <f t="shared" si="14"/>
        <v>-0.20412819026767126</v>
      </c>
      <c r="R34" s="145"/>
      <c r="S34" s="146"/>
    </row>
    <row r="35" spans="2:22" s="258" customFormat="1" ht="15" x14ac:dyDescent="0.25">
      <c r="B35" s="184" t="s">
        <v>187</v>
      </c>
      <c r="C35" s="246"/>
      <c r="D35" s="256"/>
      <c r="E35" s="278"/>
      <c r="F35" s="278"/>
      <c r="G35" s="278"/>
      <c r="H35" s="278"/>
      <c r="I35" s="278"/>
      <c r="J35" s="278"/>
      <c r="K35" s="278"/>
      <c r="L35" s="278"/>
      <c r="M35" s="257"/>
      <c r="N35" s="317"/>
      <c r="O35" s="317"/>
      <c r="P35" s="318"/>
      <c r="Q35" s="320"/>
      <c r="R35" s="318"/>
      <c r="S35" s="319"/>
      <c r="V35" s="259"/>
    </row>
    <row r="36" spans="2:22" s="258" customFormat="1" ht="14.25" customHeight="1" x14ac:dyDescent="0.25">
      <c r="B36" s="185" t="s">
        <v>175</v>
      </c>
      <c r="C36" s="246"/>
      <c r="D36" s="190" t="s">
        <v>216</v>
      </c>
      <c r="E36" s="281">
        <v>45897</v>
      </c>
      <c r="F36" s="281">
        <v>50498</v>
      </c>
      <c r="G36" s="281">
        <v>50214</v>
      </c>
      <c r="H36" s="281">
        <v>48505</v>
      </c>
      <c r="I36" s="281">
        <v>48512</v>
      </c>
      <c r="J36" s="281">
        <v>52739</v>
      </c>
      <c r="K36" s="281">
        <v>52326</v>
      </c>
      <c r="L36" s="281"/>
      <c r="M36" s="257"/>
      <c r="N36" s="148">
        <v>-7.8310168945182612E-3</v>
      </c>
      <c r="O36" s="148">
        <v>4.2059983271597545E-2</v>
      </c>
      <c r="P36" s="145"/>
      <c r="Q36" s="148">
        <v>4.7527777967246276E-2</v>
      </c>
      <c r="R36" s="145"/>
      <c r="S36" s="146"/>
    </row>
    <row r="37" spans="2:22" s="258" customFormat="1" ht="14.25" customHeight="1" x14ac:dyDescent="0.25">
      <c r="B37" s="185" t="s">
        <v>93</v>
      </c>
      <c r="C37" s="246"/>
      <c r="D37" s="190" t="s">
        <v>216</v>
      </c>
      <c r="E37" s="281">
        <v>16920.234</v>
      </c>
      <c r="F37" s="281">
        <v>15871.058000000001</v>
      </c>
      <c r="G37" s="281">
        <v>17004.769</v>
      </c>
      <c r="H37" s="281">
        <v>21494.228999999999</v>
      </c>
      <c r="I37" s="281">
        <v>18074.563000000002</v>
      </c>
      <c r="J37" s="281">
        <v>15481.085999999999</v>
      </c>
      <c r="K37" s="281">
        <v>16916.108</v>
      </c>
      <c r="L37" s="281">
        <v>21848.587</v>
      </c>
      <c r="M37" s="257"/>
      <c r="N37" s="148">
        <f t="shared" ref="N37:N38" si="15">L37/K37-1</f>
        <v>0.29158474277889446</v>
      </c>
      <c r="O37" s="148">
        <f t="shared" ref="O37:O38" si="16">L37/H37-1</f>
        <v>1.6486192642685582E-2</v>
      </c>
      <c r="P37" s="145"/>
      <c r="Q37" s="148">
        <f t="shared" ref="Q37:Q38" si="17">SUM(I37:L37)/SUM(E37:H37)-1</f>
        <v>1.4448727870233213E-2</v>
      </c>
      <c r="R37" s="145"/>
      <c r="S37" s="146"/>
    </row>
    <row r="38" spans="2:22" s="258" customFormat="1" ht="14.25" customHeight="1" x14ac:dyDescent="0.25">
      <c r="B38" s="185" t="s">
        <v>73</v>
      </c>
      <c r="C38" s="246"/>
      <c r="D38" s="190" t="s">
        <v>216</v>
      </c>
      <c r="E38" s="281">
        <v>15026.946</v>
      </c>
      <c r="F38" s="281">
        <v>16787.538</v>
      </c>
      <c r="G38" s="281">
        <v>16339.511999999999</v>
      </c>
      <c r="H38" s="281">
        <v>15981.560000000001</v>
      </c>
      <c r="I38" s="281">
        <v>16703.069000000003</v>
      </c>
      <c r="J38" s="281">
        <v>20002.321</v>
      </c>
      <c r="K38" s="281">
        <v>17648.263000000003</v>
      </c>
      <c r="L38" s="281">
        <v>17310.374</v>
      </c>
      <c r="M38" s="257"/>
      <c r="N38" s="148">
        <f t="shared" si="15"/>
        <v>-1.9145736892067111E-2</v>
      </c>
      <c r="O38" s="148">
        <f t="shared" si="16"/>
        <v>8.3146701573563409E-2</v>
      </c>
      <c r="P38" s="145"/>
      <c r="Q38" s="148">
        <f t="shared" si="17"/>
        <v>0.11738373329140561</v>
      </c>
      <c r="R38" s="145"/>
      <c r="S38" s="146"/>
    </row>
    <row r="39" spans="2:22" ht="7.5" customHeight="1" x14ac:dyDescent="0.25">
      <c r="B39" s="185"/>
      <c r="C39" s="239"/>
      <c r="D39" s="241"/>
      <c r="E39" s="240"/>
      <c r="F39" s="240"/>
      <c r="G39" s="240"/>
      <c r="H39" s="240"/>
      <c r="I39" s="240"/>
      <c r="J39" s="240"/>
      <c r="K39" s="240"/>
      <c r="L39" s="240"/>
      <c r="M39" s="240"/>
      <c r="N39" s="242"/>
      <c r="O39" s="242"/>
      <c r="P39" s="242"/>
      <c r="Q39" s="242"/>
      <c r="R39" s="242"/>
      <c r="S39" s="241"/>
    </row>
    <row r="40" spans="2:22" ht="15" customHeight="1" x14ac:dyDescent="0.2">
      <c r="B40" s="261" t="s">
        <v>305</v>
      </c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2:22" ht="15" customHeight="1" x14ac:dyDescent="0.2">
      <c r="B41" s="354" t="s">
        <v>306</v>
      </c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</row>
    <row r="42" spans="2:22" ht="30.75" customHeight="1" x14ac:dyDescent="0.2">
      <c r="B42" s="353" t="s">
        <v>307</v>
      </c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</row>
    <row r="44" spans="2:22" ht="18.75" x14ac:dyDescent="0.3">
      <c r="B44" s="270" t="s">
        <v>231</v>
      </c>
    </row>
    <row r="45" spans="2:22" ht="15.75" x14ac:dyDescent="0.25">
      <c r="B45" s="271" t="s">
        <v>236</v>
      </c>
    </row>
    <row r="46" spans="2:22" ht="15.75" x14ac:dyDescent="0.25">
      <c r="B46" s="271" t="s">
        <v>237</v>
      </c>
    </row>
    <row r="47" spans="2:22" ht="15.75" x14ac:dyDescent="0.25">
      <c r="B47" s="271" t="s">
        <v>238</v>
      </c>
    </row>
  </sheetData>
  <mergeCells count="5">
    <mergeCell ref="B15:B16"/>
    <mergeCell ref="N15:O15"/>
    <mergeCell ref="S15:S16"/>
    <mergeCell ref="B42:S42"/>
    <mergeCell ref="B41:S41"/>
  </mergeCells>
  <hyperlinks>
    <hyperlink ref="B45" r:id="rId1" display="https://www.blw.admin.ch/blw/it/home/markt/marktbeobachtung/milch.html"/>
    <hyperlink ref="B46" r:id="rId2" display="https://www.blw.admin.ch/dam/blw/it/dokumente/Markt/Marktbeobachtung/Milch/Marktzahlen/produzentenpreis_fuer_milch.xlsx.download.xlsx/Prezzo%20alla%20produzione%20del%20latte.xlsx"/>
    <hyperlink ref="B47" r:id="rId3" display="https://www.blw.admin.ch/dam/blw/it/dokumente/Markt/Marktbeobachtung/Milch/Marktzahlen/konsumentenpreise_fuer_milchprodukte.xls.download.xls/Prezzo%20al%20consumo%20latticini.xls"/>
    <hyperlink ref="A11" r:id="rId4" display="http://www.disclaimer.admin.ch/"/>
  </hyperlinks>
  <pageMargins left="0.7" right="0.7" top="0.78740157499999996" bottom="0.78740157499999996" header="0.3" footer="0.3"/>
  <pageSetup paperSize="9" scale="52" orientation="portrait" r:id="rId5"/>
  <drawing r:id="rId6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Latte!E39:L39</xm:f>
              <xm:sqref>S39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Latte!I36:L36</xm:f>
              <xm:sqref>S36</xm:sqref>
            </x14:sparkline>
            <x14:sparkline>
              <xm:f>Latte!I37:L37</xm:f>
              <xm:sqref>S37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Latte!I38:L38</xm:f>
              <xm:sqref>S38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Latte!I34:L34</xm:f>
              <xm:sqref>S34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Latte!I30:L30</xm:f>
              <xm:sqref>S30</xm:sqref>
            </x14:sparkline>
            <x14:sparkline>
              <xm:f>Latte!I31:L31</xm:f>
              <xm:sqref>S31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Latte!I26:L26</xm:f>
              <xm:sqref>S26</xm:sqref>
            </x14:sparkline>
            <x14:sparkline>
              <xm:f>Latte!I27:L27</xm:f>
              <xm:sqref>S27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Latte!I23:L23</xm:f>
              <xm:sqref>S23</xm:sqref>
            </x14:sparkline>
            <x14:sparkline>
              <xm:f>Latte!I24:L24</xm:f>
              <xm:sqref>S24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Latte!I21:L21</xm:f>
              <xm:sqref>S21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Latte!I19:L19</xm:f>
              <xm:sqref>S19</xm:sqref>
            </x14:sparkline>
            <x14:sparkline>
              <xm:f>Latte!I20:L20</xm:f>
              <xm:sqref>S20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Latte!E18:L18</xm:f>
              <xm:sqref>S18</xm:sqref>
            </x14:sparkline>
            <x14:sparkline>
              <xm:f>Latte!E22:L22</xm:f>
              <xm:sqref>S22</xm:sqref>
            </x14:sparkline>
            <x14:sparkline>
              <xm:f>Latte!E29:L29</xm:f>
              <xm:sqref>S29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Latte!E35:L35</xm:f>
              <xm:sqref>S35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Latte!I32:L32</xm:f>
              <xm:sqref>S32</xm:sqref>
            </x14:sparkline>
            <x14:sparkline>
              <xm:f>Latte!I33:L33</xm:f>
              <xm:sqref>S33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Latte!I28:L28</xm:f>
              <xm:sqref>S28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Latte!I25:L25</xm:f>
              <xm:sqref>S25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S55"/>
  <sheetViews>
    <sheetView zoomScaleNormal="100" workbookViewId="0">
      <pane ySplit="11" topLeftCell="A12" activePane="bottomLeft" state="frozen"/>
      <selection activeCell="D15" sqref="D15:S16"/>
      <selection pane="bottomLeft" activeCell="A12" sqref="A12"/>
    </sheetView>
  </sheetViews>
  <sheetFormatPr baseColWidth="10" defaultColWidth="11.42578125" defaultRowHeight="14.25" outlineLevelCol="1" x14ac:dyDescent="0.2"/>
  <cols>
    <col min="1" max="1" width="11.42578125" style="131"/>
    <col min="2" max="2" width="24" style="131" customWidth="1"/>
    <col min="3" max="3" width="1.42578125" style="131" customWidth="1"/>
    <col min="4" max="4" width="12.7109375" style="131" customWidth="1"/>
    <col min="5" max="7" width="7.85546875" style="131" hidden="1" customWidth="1" outlineLevel="1"/>
    <col min="8" max="8" width="7.85546875" style="131" customWidth="1" collapsed="1"/>
    <col min="9" max="12" width="7.85546875" style="131" customWidth="1"/>
    <col min="13" max="13" width="1.42578125" style="131" customWidth="1"/>
    <col min="14" max="14" width="11.5703125" style="131" bestFit="1" customWidth="1"/>
    <col min="15" max="15" width="9.140625" style="131" bestFit="1" customWidth="1"/>
    <col min="16" max="16" width="1.42578125" style="132" customWidth="1"/>
    <col min="17" max="17" width="10.28515625" style="131" customWidth="1"/>
    <col min="18" max="18" width="1.42578125" style="132" customWidth="1"/>
    <col min="19" max="19" width="13.140625" style="131" customWidth="1"/>
    <col min="20" max="16384" width="11.42578125" style="131"/>
  </cols>
  <sheetData>
    <row r="1" spans="1:18" s="209" customFormat="1" ht="15" x14ac:dyDescent="0.25">
      <c r="A1" s="171" t="s">
        <v>85</v>
      </c>
      <c r="B1" s="171"/>
      <c r="C1" s="171"/>
      <c r="D1" s="171"/>
      <c r="E1" s="171"/>
      <c r="G1" s="171"/>
      <c r="H1" s="172" t="s">
        <v>96</v>
      </c>
      <c r="I1" s="171"/>
      <c r="J1" s="173"/>
      <c r="K1" s="173"/>
      <c r="L1" s="173"/>
      <c r="M1" s="173"/>
      <c r="N1" s="173"/>
      <c r="O1" s="173"/>
      <c r="P1" s="173"/>
      <c r="Q1" s="173"/>
      <c r="R1" s="173"/>
    </row>
    <row r="2" spans="1:18" s="209" customFormat="1" ht="15" x14ac:dyDescent="0.25">
      <c r="A2" s="171"/>
      <c r="B2" s="171"/>
      <c r="C2" s="171"/>
      <c r="D2" s="171"/>
      <c r="E2" s="171"/>
      <c r="G2" s="171"/>
      <c r="H2" s="172" t="s">
        <v>97</v>
      </c>
      <c r="I2" s="171"/>
      <c r="J2" s="173"/>
      <c r="K2" s="173"/>
      <c r="L2" s="173"/>
      <c r="M2" s="173"/>
      <c r="N2" s="173"/>
      <c r="O2" s="173"/>
      <c r="P2" s="173"/>
      <c r="Q2" s="173"/>
      <c r="R2" s="173"/>
    </row>
    <row r="3" spans="1:18" s="209" customFormat="1" ht="15" x14ac:dyDescent="0.25">
      <c r="A3" s="171"/>
      <c r="B3" s="171"/>
      <c r="C3" s="171"/>
      <c r="D3" s="171"/>
      <c r="E3" s="171"/>
      <c r="G3" s="171"/>
      <c r="H3" s="174" t="s">
        <v>98</v>
      </c>
      <c r="I3" s="171"/>
      <c r="J3" s="173"/>
      <c r="K3" s="173"/>
      <c r="L3" s="173"/>
      <c r="M3" s="173"/>
      <c r="N3" s="173"/>
      <c r="O3" s="173"/>
      <c r="P3" s="173"/>
      <c r="Q3" s="173"/>
      <c r="R3" s="173"/>
    </row>
    <row r="4" spans="1:18" s="209" customFormat="1" ht="15" x14ac:dyDescent="0.25">
      <c r="A4" s="171"/>
      <c r="B4" s="171"/>
      <c r="C4" s="171"/>
      <c r="D4" s="171"/>
      <c r="E4" s="171"/>
      <c r="G4" s="171"/>
      <c r="H4" s="175" t="s">
        <v>99</v>
      </c>
      <c r="I4" s="171"/>
      <c r="J4" s="173"/>
      <c r="K4" s="173"/>
      <c r="L4" s="173"/>
      <c r="M4" s="173"/>
      <c r="N4" s="173"/>
      <c r="O4" s="173"/>
      <c r="P4" s="173"/>
      <c r="Q4" s="173"/>
      <c r="R4" s="173"/>
    </row>
    <row r="5" spans="1:18" s="209" customFormat="1" ht="18.75" x14ac:dyDescent="0.3">
      <c r="A5" s="176" t="s">
        <v>249</v>
      </c>
      <c r="B5" s="177"/>
      <c r="C5" s="177"/>
      <c r="D5" s="177"/>
      <c r="E5" s="177"/>
      <c r="F5" s="177"/>
      <c r="G5" s="177"/>
      <c r="H5" s="177"/>
      <c r="I5" s="177"/>
      <c r="J5" s="173"/>
      <c r="K5" s="173"/>
      <c r="L5" s="173"/>
      <c r="M5" s="173"/>
      <c r="N5" s="173"/>
      <c r="O5" s="173"/>
      <c r="P5" s="173"/>
      <c r="Q5" s="173"/>
      <c r="R5" s="173"/>
    </row>
    <row r="6" spans="1:18" s="209" customFormat="1" ht="18.75" x14ac:dyDescent="0.3">
      <c r="A6" s="178" t="s">
        <v>253</v>
      </c>
      <c r="B6" s="177"/>
      <c r="C6" s="177"/>
      <c r="D6" s="177"/>
      <c r="E6" s="177"/>
      <c r="F6" s="177"/>
      <c r="G6" s="177"/>
      <c r="H6" s="177"/>
      <c r="I6" s="177"/>
      <c r="J6" s="173"/>
      <c r="K6" s="173"/>
      <c r="L6" s="173"/>
      <c r="M6" s="173"/>
      <c r="N6" s="173"/>
      <c r="O6" s="173"/>
      <c r="P6" s="173"/>
      <c r="Q6" s="173"/>
      <c r="R6" s="173"/>
    </row>
    <row r="7" spans="1:18" s="209" customFormat="1" ht="15" x14ac:dyDescent="0.25">
      <c r="A7" s="178" t="s">
        <v>250</v>
      </c>
      <c r="B7" s="179"/>
      <c r="C7" s="179"/>
      <c r="D7" s="179"/>
      <c r="E7" s="179"/>
      <c r="F7" s="179"/>
      <c r="G7" s="179"/>
      <c r="H7" s="179"/>
      <c r="I7" s="179"/>
      <c r="J7" s="173"/>
      <c r="K7" s="173"/>
      <c r="L7" s="173"/>
      <c r="M7" s="173"/>
      <c r="N7" s="173"/>
      <c r="O7" s="173"/>
      <c r="P7" s="173"/>
      <c r="Q7" s="173"/>
      <c r="R7" s="173"/>
    </row>
    <row r="8" spans="1:18" s="209" customFormat="1" ht="15" x14ac:dyDescent="0.25">
      <c r="A8" s="178" t="s">
        <v>299</v>
      </c>
      <c r="B8" s="179"/>
      <c r="C8" s="179"/>
      <c r="D8" s="179"/>
      <c r="E8" s="179"/>
      <c r="F8" s="179"/>
      <c r="G8" s="179"/>
      <c r="H8" s="179"/>
      <c r="I8" s="179"/>
      <c r="J8" s="173"/>
      <c r="K8" s="173"/>
      <c r="L8" s="173"/>
      <c r="M8" s="173"/>
      <c r="N8" s="173"/>
      <c r="O8" s="173"/>
      <c r="P8" s="173"/>
      <c r="Q8" s="173"/>
      <c r="R8" s="173"/>
    </row>
    <row r="9" spans="1:18" s="209" customFormat="1" ht="15" x14ac:dyDescent="0.25">
      <c r="A9" s="180" t="s">
        <v>251</v>
      </c>
      <c r="B9" s="179"/>
      <c r="C9" s="179"/>
      <c r="D9" s="179"/>
      <c r="E9" s="179"/>
      <c r="F9" s="179"/>
      <c r="G9" s="179"/>
      <c r="H9" s="179"/>
      <c r="I9" s="179"/>
      <c r="J9" s="173"/>
      <c r="K9" s="173"/>
      <c r="L9" s="173"/>
      <c r="M9" s="173"/>
      <c r="N9" s="173"/>
      <c r="O9" s="173"/>
      <c r="P9" s="173"/>
      <c r="Q9" s="173"/>
      <c r="R9" s="173"/>
    </row>
    <row r="10" spans="1:18" s="209" customFormat="1" ht="15" x14ac:dyDescent="0.25">
      <c r="A10" s="181" t="s">
        <v>252</v>
      </c>
      <c r="B10" s="179"/>
      <c r="C10" s="179"/>
      <c r="D10" s="179"/>
      <c r="E10" s="179"/>
      <c r="F10" s="179"/>
      <c r="G10" s="179"/>
      <c r="H10" s="179"/>
      <c r="I10" s="179"/>
      <c r="J10" s="173"/>
      <c r="K10" s="173"/>
      <c r="L10" s="173"/>
      <c r="M10" s="173"/>
      <c r="N10" s="173"/>
      <c r="O10" s="173"/>
      <c r="P10" s="173"/>
      <c r="Q10" s="173"/>
      <c r="R10" s="173"/>
    </row>
    <row r="11" spans="1:18" s="209" customFormat="1" ht="15" x14ac:dyDescent="0.25">
      <c r="A11" s="182" t="s">
        <v>86</v>
      </c>
      <c r="B11" s="183"/>
      <c r="C11" s="179"/>
      <c r="D11" s="179"/>
      <c r="E11" s="179"/>
      <c r="F11" s="179"/>
      <c r="G11" s="179"/>
      <c r="H11" s="179"/>
      <c r="I11" s="179"/>
      <c r="J11" s="173"/>
      <c r="K11" s="173"/>
      <c r="L11" s="173"/>
      <c r="M11" s="173"/>
      <c r="N11" s="173"/>
      <c r="O11" s="173"/>
      <c r="P11" s="173"/>
      <c r="Q11" s="173"/>
      <c r="R11" s="173"/>
    </row>
    <row r="12" spans="1:18" ht="15" x14ac:dyDescent="0.25">
      <c r="E12" s="188"/>
      <c r="F12" s="188"/>
      <c r="G12" s="188"/>
      <c r="H12" s="188"/>
      <c r="I12" s="188"/>
      <c r="J12" s="188"/>
      <c r="K12" s="188"/>
      <c r="L12" s="188"/>
    </row>
    <row r="13" spans="1:18" ht="20.25" x14ac:dyDescent="0.25">
      <c r="B13" s="247" t="s">
        <v>188</v>
      </c>
      <c r="C13" s="128"/>
      <c r="D13" s="248"/>
      <c r="E13" s="188"/>
      <c r="F13" s="188"/>
      <c r="G13" s="188"/>
      <c r="H13" s="188"/>
      <c r="I13" s="188"/>
      <c r="J13" s="188"/>
      <c r="K13" s="188"/>
      <c r="L13" s="188"/>
      <c r="P13" s="131"/>
      <c r="R13" s="131"/>
    </row>
    <row r="14" spans="1:18" ht="7.5" customHeight="1" x14ac:dyDescent="0.25"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1"/>
      <c r="R14" s="131"/>
    </row>
    <row r="15" spans="1:18" ht="15" customHeight="1" x14ac:dyDescent="0.25">
      <c r="B15" s="347" t="s">
        <v>189</v>
      </c>
      <c r="C15" s="192"/>
      <c r="D15" s="136" t="s">
        <v>100</v>
      </c>
      <c r="E15" s="159">
        <v>2019</v>
      </c>
      <c r="F15" s="159">
        <v>2019</v>
      </c>
      <c r="G15" s="159">
        <v>2019</v>
      </c>
      <c r="H15" s="159">
        <v>2019</v>
      </c>
      <c r="I15" s="137">
        <v>2020</v>
      </c>
      <c r="J15" s="137">
        <v>2020</v>
      </c>
      <c r="K15" s="137">
        <v>2020</v>
      </c>
      <c r="L15" s="137">
        <v>2020</v>
      </c>
      <c r="M15" s="308"/>
      <c r="N15" s="348" t="s">
        <v>289</v>
      </c>
      <c r="O15" s="348"/>
      <c r="P15" s="131"/>
      <c r="R15" s="131"/>
    </row>
    <row r="16" spans="1:18" ht="15" customHeight="1" x14ac:dyDescent="0.25">
      <c r="B16" s="347"/>
      <c r="C16" s="192"/>
      <c r="D16" s="136" t="s">
        <v>291</v>
      </c>
      <c r="E16" s="159">
        <v>1</v>
      </c>
      <c r="F16" s="159">
        <v>2</v>
      </c>
      <c r="G16" s="336" t="s">
        <v>308</v>
      </c>
      <c r="H16" s="159">
        <v>4</v>
      </c>
      <c r="I16" s="137">
        <v>1</v>
      </c>
      <c r="J16" s="137">
        <v>2</v>
      </c>
      <c r="K16" s="137" t="s">
        <v>308</v>
      </c>
      <c r="L16" s="137">
        <v>4</v>
      </c>
      <c r="M16" s="308"/>
      <c r="N16" s="359" t="s">
        <v>213</v>
      </c>
      <c r="O16" s="359"/>
      <c r="P16" s="131"/>
      <c r="R16" s="131"/>
    </row>
    <row r="17" spans="2:19" ht="8.25" customHeight="1" x14ac:dyDescent="0.25">
      <c r="B17" s="192"/>
      <c r="C17" s="192"/>
      <c r="D17" s="134"/>
      <c r="E17" s="138"/>
      <c r="F17" s="138"/>
      <c r="G17" s="138"/>
      <c r="H17" s="138"/>
      <c r="I17" s="138"/>
      <c r="J17" s="138"/>
      <c r="K17" s="138"/>
      <c r="L17" s="138"/>
      <c r="M17" s="138"/>
      <c r="N17" s="134"/>
      <c r="O17" s="134"/>
      <c r="P17" s="131"/>
      <c r="R17" s="131"/>
    </row>
    <row r="18" spans="2:19" ht="15" x14ac:dyDescent="0.25">
      <c r="B18" s="193" t="s">
        <v>190</v>
      </c>
      <c r="C18" s="192"/>
      <c r="D18" s="189" t="s">
        <v>216</v>
      </c>
      <c r="E18" s="194">
        <v>37244</v>
      </c>
      <c r="F18" s="194">
        <v>12583</v>
      </c>
      <c r="G18" s="194"/>
      <c r="H18" s="194">
        <v>55286</v>
      </c>
      <c r="I18" s="194">
        <v>28580</v>
      </c>
      <c r="J18" s="194">
        <v>6295</v>
      </c>
      <c r="K18" s="194"/>
      <c r="L18" s="194">
        <v>57598</v>
      </c>
      <c r="M18" s="142"/>
      <c r="N18" s="357">
        <f>L18/H18-1</f>
        <v>4.1818905328654621E-2</v>
      </c>
      <c r="O18" s="357"/>
      <c r="P18" s="131"/>
      <c r="R18" s="131"/>
    </row>
    <row r="19" spans="2:19" ht="15" x14ac:dyDescent="0.25">
      <c r="B19" s="192" t="s">
        <v>309</v>
      </c>
      <c r="C19" s="192"/>
      <c r="D19" s="187" t="s">
        <v>216</v>
      </c>
      <c r="E19" s="195">
        <v>24093</v>
      </c>
      <c r="F19" s="195">
        <v>36</v>
      </c>
      <c r="G19" s="195"/>
      <c r="H19" s="195">
        <v>51058</v>
      </c>
      <c r="I19" s="195">
        <v>26373.599999999999</v>
      </c>
      <c r="J19" s="195"/>
      <c r="K19" s="195"/>
      <c r="L19" s="195">
        <v>48916</v>
      </c>
      <c r="M19" s="142"/>
      <c r="N19" s="358">
        <f>L19/H19-1</f>
        <v>-4.1952289553057298E-2</v>
      </c>
      <c r="O19" s="358"/>
      <c r="P19" s="131"/>
      <c r="R19" s="131"/>
    </row>
    <row r="20" spans="2:19" ht="7.5" customHeight="1" x14ac:dyDescent="0.25">
      <c r="B20" s="191"/>
      <c r="C20" s="191"/>
      <c r="D20" s="146"/>
      <c r="E20" s="145"/>
      <c r="F20" s="145"/>
      <c r="G20" s="145"/>
      <c r="H20" s="145"/>
      <c r="I20" s="145"/>
      <c r="J20" s="145"/>
      <c r="K20" s="145"/>
      <c r="L20" s="145"/>
      <c r="M20" s="145"/>
      <c r="N20" s="150"/>
      <c r="O20" s="150"/>
      <c r="P20" s="131"/>
      <c r="R20" s="131"/>
    </row>
    <row r="21" spans="2:19" ht="15" customHeight="1" x14ac:dyDescent="0.2">
      <c r="B21" s="361" t="s">
        <v>192</v>
      </c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131"/>
      <c r="R21" s="131"/>
    </row>
    <row r="22" spans="2:19" ht="30" customHeight="1" x14ac:dyDescent="0.2">
      <c r="B22" s="360" t="s">
        <v>319</v>
      </c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131"/>
      <c r="R22" s="131"/>
    </row>
    <row r="23" spans="2:19" x14ac:dyDescent="0.2">
      <c r="P23" s="131"/>
      <c r="R23" s="131"/>
    </row>
    <row r="24" spans="2:19" x14ac:dyDescent="0.2">
      <c r="P24" s="131"/>
      <c r="R24" s="131"/>
    </row>
    <row r="25" spans="2:19" ht="14.45" customHeight="1" x14ac:dyDescent="0.25">
      <c r="B25" s="347" t="s">
        <v>193</v>
      </c>
      <c r="C25" s="200"/>
      <c r="D25" s="136" t="s">
        <v>100</v>
      </c>
      <c r="E25" s="159">
        <v>2019</v>
      </c>
      <c r="F25" s="159">
        <v>2019</v>
      </c>
      <c r="G25" s="159">
        <v>2019</v>
      </c>
      <c r="H25" s="159">
        <v>2019</v>
      </c>
      <c r="I25" s="137">
        <v>2020</v>
      </c>
      <c r="J25" s="137">
        <v>2020</v>
      </c>
      <c r="K25" s="137">
        <v>2020</v>
      </c>
      <c r="L25" s="137">
        <v>2020</v>
      </c>
      <c r="M25" s="308"/>
      <c r="N25" s="348" t="s">
        <v>289</v>
      </c>
      <c r="O25" s="348"/>
      <c r="P25" s="308"/>
      <c r="Q25" s="335" t="s">
        <v>296</v>
      </c>
      <c r="R25" s="308"/>
      <c r="S25" s="349" t="s">
        <v>292</v>
      </c>
    </row>
    <row r="26" spans="2:19" ht="14.45" customHeight="1" x14ac:dyDescent="0.25">
      <c r="B26" s="347"/>
      <c r="C26" s="200"/>
      <c r="D26" s="136" t="s">
        <v>291</v>
      </c>
      <c r="E26" s="159">
        <v>1</v>
      </c>
      <c r="F26" s="159">
        <v>2</v>
      </c>
      <c r="G26" s="159">
        <v>3</v>
      </c>
      <c r="H26" s="159">
        <v>4</v>
      </c>
      <c r="I26" s="137">
        <v>1</v>
      </c>
      <c r="J26" s="137">
        <v>2</v>
      </c>
      <c r="K26" s="137">
        <v>3</v>
      </c>
      <c r="L26" s="137">
        <v>4</v>
      </c>
      <c r="M26" s="308"/>
      <c r="N26" s="250" t="s">
        <v>215</v>
      </c>
      <c r="O26" s="250" t="s">
        <v>213</v>
      </c>
      <c r="P26" s="308"/>
      <c r="Q26" s="250" t="s">
        <v>213</v>
      </c>
      <c r="R26" s="308"/>
      <c r="S26" s="349"/>
    </row>
    <row r="27" spans="2:19" ht="15" x14ac:dyDescent="0.25">
      <c r="B27" s="199"/>
      <c r="C27" s="200"/>
      <c r="D27" s="134"/>
      <c r="E27" s="138"/>
      <c r="F27" s="138"/>
      <c r="G27" s="138"/>
      <c r="H27" s="138"/>
      <c r="I27" s="138"/>
      <c r="J27" s="138"/>
      <c r="K27" s="138"/>
      <c r="L27" s="138"/>
      <c r="M27" s="138"/>
      <c r="N27" s="134"/>
      <c r="O27" s="134"/>
      <c r="P27" s="134"/>
      <c r="Q27" s="134"/>
      <c r="R27" s="134"/>
      <c r="S27" s="139"/>
    </row>
    <row r="28" spans="2:19" ht="15" x14ac:dyDescent="0.25">
      <c r="B28" s="184" t="s">
        <v>265</v>
      </c>
      <c r="C28" s="200"/>
      <c r="D28" s="189"/>
      <c r="E28" s="141"/>
      <c r="F28" s="141"/>
      <c r="G28" s="141"/>
      <c r="H28" s="141"/>
      <c r="I28" s="141"/>
      <c r="J28" s="141"/>
      <c r="K28" s="141"/>
      <c r="L28" s="141"/>
      <c r="M28" s="142"/>
      <c r="N28" s="143"/>
      <c r="O28" s="143"/>
      <c r="P28" s="143"/>
      <c r="Q28" s="143"/>
      <c r="R28" s="142"/>
      <c r="S28" s="140"/>
    </row>
    <row r="29" spans="2:19" ht="15" x14ac:dyDescent="0.25">
      <c r="B29" s="185" t="s">
        <v>73</v>
      </c>
      <c r="C29" s="200"/>
      <c r="D29" s="187" t="s">
        <v>216</v>
      </c>
      <c r="E29" s="215">
        <v>25663.363000000001</v>
      </c>
      <c r="F29" s="215">
        <v>24989.557000000001</v>
      </c>
      <c r="G29" s="215">
        <v>22358.581999999999</v>
      </c>
      <c r="H29" s="215">
        <v>23690.616000000002</v>
      </c>
      <c r="I29" s="215">
        <v>26985.695</v>
      </c>
      <c r="J29" s="215">
        <v>27893.981</v>
      </c>
      <c r="K29" s="215">
        <v>22895.348000000002</v>
      </c>
      <c r="L29" s="215">
        <v>24287.863000000001</v>
      </c>
      <c r="M29" s="142"/>
      <c r="N29" s="148">
        <f>L29/K29-1</f>
        <v>6.0820870685171391E-2</v>
      </c>
      <c r="O29" s="148">
        <f>L29/H29-1</f>
        <v>2.5210277352011312E-2</v>
      </c>
      <c r="P29" s="145"/>
      <c r="Q29" s="148">
        <f>SUM(I29:L29)/SUM(E29:H29)-1</f>
        <v>5.5435900586996656E-2</v>
      </c>
      <c r="R29" s="145"/>
      <c r="S29" s="146"/>
    </row>
    <row r="30" spans="2:19" ht="15" x14ac:dyDescent="0.25">
      <c r="B30" s="185" t="s">
        <v>194</v>
      </c>
      <c r="C30" s="200"/>
      <c r="D30" s="187" t="s">
        <v>90</v>
      </c>
      <c r="E30" s="216">
        <v>1.0966574801595566</v>
      </c>
      <c r="F30" s="216">
        <v>1.0847312739477535</v>
      </c>
      <c r="G30" s="216">
        <v>1.0529631977555642</v>
      </c>
      <c r="H30" s="216">
        <v>1.0692023373305279</v>
      </c>
      <c r="I30" s="216">
        <v>1.0245269577085192</v>
      </c>
      <c r="J30" s="216">
        <v>1.0104676704268207</v>
      </c>
      <c r="K30" s="216">
        <v>1.0042046532771636</v>
      </c>
      <c r="L30" s="216">
        <v>1.0167190913420419</v>
      </c>
      <c r="M30" s="142"/>
      <c r="N30" s="148">
        <f>L30/K30-1</f>
        <v>1.2462039509613998E-2</v>
      </c>
      <c r="O30" s="148">
        <f>L30/H30-1</f>
        <v>-4.9086355459641795E-2</v>
      </c>
      <c r="P30" s="145"/>
      <c r="Q30" s="148">
        <f>SUM(I30:L30)/SUM(E30:H30)-1</f>
        <v>-5.7542184854200928E-2</v>
      </c>
      <c r="R30" s="145"/>
      <c r="S30" s="146"/>
    </row>
    <row r="31" spans="2:19" ht="15" x14ac:dyDescent="0.25">
      <c r="B31" s="184" t="s">
        <v>190</v>
      </c>
      <c r="C31" s="200"/>
      <c r="D31" s="189"/>
      <c r="E31" s="141"/>
      <c r="F31" s="141"/>
      <c r="G31" s="141"/>
      <c r="H31" s="141"/>
      <c r="I31" s="141"/>
      <c r="J31" s="141"/>
      <c r="K31" s="141"/>
      <c r="L31" s="141"/>
      <c r="M31" s="142"/>
      <c r="N31" s="143"/>
      <c r="O31" s="143"/>
      <c r="P31" s="143"/>
      <c r="Q31" s="143"/>
      <c r="R31" s="142"/>
      <c r="S31" s="140"/>
    </row>
    <row r="32" spans="2:19" ht="15" x14ac:dyDescent="0.25">
      <c r="B32" s="185" t="s">
        <v>310</v>
      </c>
      <c r="C32" s="200"/>
      <c r="D32" s="187" t="s">
        <v>216</v>
      </c>
      <c r="E32" s="149">
        <v>25335</v>
      </c>
      <c r="F32" s="149">
        <v>24661</v>
      </c>
      <c r="G32" s="149">
        <v>14569.666666666664</v>
      </c>
      <c r="H32" s="149">
        <v>17092.333333333332</v>
      </c>
      <c r="I32" s="149">
        <v>26706</v>
      </c>
      <c r="J32" s="149">
        <v>22285</v>
      </c>
      <c r="K32" s="149">
        <v>13289.333333333336</v>
      </c>
      <c r="L32" s="149">
        <v>17546.666666666668</v>
      </c>
      <c r="M32" s="142"/>
      <c r="N32" s="148">
        <f>L32/K32-1</f>
        <v>0.32035717868967573</v>
      </c>
      <c r="O32" s="148">
        <f>L32/H32-1</f>
        <v>2.6581118240146751E-2</v>
      </c>
      <c r="P32" s="145"/>
      <c r="Q32" s="148">
        <f>SUM(I32:L32)/SUM(E32:H32)-1</f>
        <v>-2.242278772441153E-2</v>
      </c>
      <c r="R32" s="145"/>
      <c r="S32" s="146"/>
    </row>
    <row r="33" spans="2:19" ht="15" x14ac:dyDescent="0.25">
      <c r="B33" s="185" t="s">
        <v>73</v>
      </c>
      <c r="C33" s="200"/>
      <c r="D33" s="187" t="s">
        <v>216</v>
      </c>
      <c r="E33" s="149">
        <v>572.40700000000004</v>
      </c>
      <c r="F33" s="149">
        <v>796.05100000000004</v>
      </c>
      <c r="G33" s="149">
        <v>1615.796</v>
      </c>
      <c r="H33" s="149">
        <v>3768.7359999999999</v>
      </c>
      <c r="I33" s="149">
        <v>1859.5070000000001</v>
      </c>
      <c r="J33" s="149">
        <v>5318.0309999999999</v>
      </c>
      <c r="K33" s="149">
        <v>3116.2420000000002</v>
      </c>
      <c r="L33" s="149">
        <v>3722.837</v>
      </c>
      <c r="M33" s="142"/>
      <c r="N33" s="148">
        <f>L33/K33-1</f>
        <v>0.19465593493701694</v>
      </c>
      <c r="O33" s="148">
        <f>L33/H33-1</f>
        <v>-1.2178884379271948E-2</v>
      </c>
      <c r="P33" s="145"/>
      <c r="Q33" s="148">
        <f>SUM(I33:L33)/SUM(E33:H33)-1</f>
        <v>1.0756164306477576</v>
      </c>
      <c r="R33" s="145"/>
      <c r="S33" s="146"/>
    </row>
    <row r="34" spans="2:19" ht="15" x14ac:dyDescent="0.25">
      <c r="B34" s="185" t="s">
        <v>196</v>
      </c>
      <c r="C34" s="200"/>
      <c r="D34" s="187" t="s">
        <v>90</v>
      </c>
      <c r="E34" s="196">
        <v>1.9118226446679873</v>
      </c>
      <c r="F34" s="196">
        <v>1.9174134810851904</v>
      </c>
      <c r="G34" s="196">
        <v>1.9580714688447218</v>
      </c>
      <c r="H34" s="196">
        <v>1.9256231111157323</v>
      </c>
      <c r="I34" s="196">
        <v>1.9961196496657774</v>
      </c>
      <c r="J34" s="196">
        <v>2.0126175774378816</v>
      </c>
      <c r="K34" s="196">
        <v>1.9898662361391586</v>
      </c>
      <c r="L34" s="196">
        <v>1.9289994572457845</v>
      </c>
      <c r="M34" s="142"/>
      <c r="N34" s="148">
        <f>L34/K34-1</f>
        <v>-3.0588377142109269E-2</v>
      </c>
      <c r="O34" s="148">
        <f>L34/H34-1</f>
        <v>1.7533784833398958E-3</v>
      </c>
      <c r="P34" s="145"/>
      <c r="Q34" s="148">
        <f>SUM(I34:L34)/SUM(E34:H34)-1</f>
        <v>2.7832768498224025E-2</v>
      </c>
      <c r="R34" s="145"/>
      <c r="S34" s="146"/>
    </row>
    <row r="35" spans="2:19" ht="15" x14ac:dyDescent="0.25">
      <c r="B35" s="185" t="s">
        <v>194</v>
      </c>
      <c r="C35" s="200"/>
      <c r="D35" s="187" t="s">
        <v>90</v>
      </c>
      <c r="E35" s="196">
        <v>1.3181879327122135</v>
      </c>
      <c r="F35" s="196">
        <v>1.4813950362476775</v>
      </c>
      <c r="G35" s="196">
        <v>1.0646114979861319</v>
      </c>
      <c r="H35" s="196">
        <v>0.51320654988834458</v>
      </c>
      <c r="I35" s="196">
        <v>1.5307842347460914</v>
      </c>
      <c r="J35" s="196">
        <v>1.3262886207319964</v>
      </c>
      <c r="K35" s="196">
        <v>1.2128076060845081</v>
      </c>
      <c r="L35" s="196">
        <v>0.49646412131393342</v>
      </c>
      <c r="M35" s="142"/>
      <c r="N35" s="148">
        <f>L35/K35-1</f>
        <v>-0.59064890521527624</v>
      </c>
      <c r="O35" s="148">
        <f>L35/H35-1</f>
        <v>-3.2623177896021982E-2</v>
      </c>
      <c r="P35" s="145"/>
      <c r="Q35" s="148">
        <f>SUM(I35:L35)/SUM(E35:H35)-1</f>
        <v>4.3163412562736037E-2</v>
      </c>
      <c r="R35" s="145"/>
      <c r="S35" s="146"/>
    </row>
    <row r="36" spans="2:19" ht="15" x14ac:dyDescent="0.25">
      <c r="B36" s="184" t="s">
        <v>191</v>
      </c>
      <c r="C36" s="200"/>
      <c r="D36" s="189"/>
      <c r="E36" s="141"/>
      <c r="F36" s="141"/>
      <c r="G36" s="141"/>
      <c r="H36" s="141"/>
      <c r="I36" s="141"/>
      <c r="J36" s="141"/>
      <c r="K36" s="141"/>
      <c r="L36" s="141"/>
      <c r="M36" s="142"/>
      <c r="N36" s="143"/>
      <c r="O36" s="143"/>
      <c r="P36" s="143"/>
      <c r="Q36" s="143"/>
      <c r="R36" s="142"/>
      <c r="S36" s="140"/>
    </row>
    <row r="37" spans="2:19" ht="15" x14ac:dyDescent="0.25">
      <c r="B37" s="187" t="s">
        <v>198</v>
      </c>
      <c r="C37" s="200"/>
      <c r="D37" s="187" t="s">
        <v>216</v>
      </c>
      <c r="E37" s="149"/>
      <c r="F37" s="149">
        <v>3651.2</v>
      </c>
      <c r="G37" s="149">
        <v>12303.65</v>
      </c>
      <c r="H37" s="149">
        <v>5920.2000000000007</v>
      </c>
      <c r="I37" s="149"/>
      <c r="J37" s="149">
        <v>3896.7200000000003</v>
      </c>
      <c r="K37" s="149">
        <v>9996.9000000000015</v>
      </c>
      <c r="L37" s="149">
        <v>9423.4599999999991</v>
      </c>
      <c r="M37" s="142"/>
      <c r="N37" s="148">
        <f>L37/K37-1</f>
        <v>-5.7361782152467455E-2</v>
      </c>
      <c r="O37" s="148">
        <f>L37/H37-1</f>
        <v>0.59174690044255218</v>
      </c>
      <c r="P37" s="145"/>
      <c r="Q37" s="148">
        <f>SUM(I37:L37)/SUM(E37:H37)-1</f>
        <v>6.5921220751495646E-2</v>
      </c>
      <c r="R37" s="145"/>
      <c r="S37" s="146"/>
    </row>
    <row r="38" spans="2:19" ht="15" x14ac:dyDescent="0.25">
      <c r="B38" s="185" t="s">
        <v>310</v>
      </c>
      <c r="C38" s="282"/>
      <c r="D38" s="187" t="s">
        <v>216</v>
      </c>
      <c r="E38" s="149">
        <v>27338.754838709676</v>
      </c>
      <c r="F38" s="149">
        <v>18777.645161290322</v>
      </c>
      <c r="G38" s="149"/>
      <c r="H38" s="149"/>
      <c r="I38" s="149">
        <v>26189.483870967742</v>
      </c>
      <c r="J38" s="149">
        <v>20897.16129032258</v>
      </c>
      <c r="K38" s="149"/>
      <c r="L38" s="149"/>
      <c r="M38" s="142"/>
      <c r="N38" s="148"/>
      <c r="O38" s="148"/>
      <c r="P38" s="145"/>
      <c r="Q38" s="148">
        <f>SUM(I38:L38)/SUM(E38:H38)-1</f>
        <v>2.103904817571034E-2</v>
      </c>
      <c r="R38" s="145"/>
      <c r="S38" s="146"/>
    </row>
    <row r="39" spans="2:19" ht="15" x14ac:dyDescent="0.25">
      <c r="B39" s="185" t="s">
        <v>73</v>
      </c>
      <c r="C39" s="200"/>
      <c r="D39" s="187" t="s">
        <v>216</v>
      </c>
      <c r="E39" s="149">
        <v>160.44300000000001</v>
      </c>
      <c r="F39" s="149">
        <v>1790.7090000000001</v>
      </c>
      <c r="G39" s="149">
        <v>115.792</v>
      </c>
      <c r="H39" s="149">
        <v>154.97399999999999</v>
      </c>
      <c r="I39" s="149">
        <v>177.35</v>
      </c>
      <c r="J39" s="149">
        <v>2670.0120000000002</v>
      </c>
      <c r="K39" s="149">
        <v>193.529</v>
      </c>
      <c r="L39" s="149">
        <v>198.23699999999999</v>
      </c>
      <c r="M39" s="142"/>
      <c r="N39" s="148">
        <f>L39/K39-1</f>
        <v>2.4327103431527108E-2</v>
      </c>
      <c r="O39" s="148">
        <f>L39/H39-1</f>
        <v>0.27916295636687449</v>
      </c>
      <c r="P39" s="145"/>
      <c r="Q39" s="148">
        <f>SUM(I39:L39)/SUM(E39:H39)-1</f>
        <v>0.45780717380209346</v>
      </c>
      <c r="R39" s="145"/>
      <c r="S39" s="146"/>
    </row>
    <row r="40" spans="2:19" ht="15" x14ac:dyDescent="0.25">
      <c r="B40" s="185" t="s">
        <v>196</v>
      </c>
      <c r="C40" s="200"/>
      <c r="D40" s="187" t="s">
        <v>90</v>
      </c>
      <c r="E40" s="196">
        <v>1.1048775280242509</v>
      </c>
      <c r="F40" s="196">
        <v>1.161776723430229</v>
      </c>
      <c r="G40" s="196">
        <v>1.1023708474687726</v>
      </c>
      <c r="H40" s="196">
        <v>1.0478219015979426</v>
      </c>
      <c r="I40" s="196">
        <v>0.98603997558547563</v>
      </c>
      <c r="J40" s="196">
        <v>1.1330426250504542</v>
      </c>
      <c r="K40" s="196">
        <v>1.1806127338871346</v>
      </c>
      <c r="L40" s="196">
        <v>1.0581543064935397</v>
      </c>
      <c r="M40" s="142"/>
      <c r="N40" s="148">
        <f>L40/K40-1</f>
        <v>-0.10372446770957988</v>
      </c>
      <c r="O40" s="148">
        <f>L40/H40-1</f>
        <v>9.8608407400533338E-3</v>
      </c>
      <c r="P40" s="145"/>
      <c r="Q40" s="148">
        <f>SUM(I40:L40)/SUM(E40:H40)-1</f>
        <v>-1.3357347333432523E-2</v>
      </c>
      <c r="R40" s="145"/>
      <c r="S40" s="146"/>
    </row>
    <row r="41" spans="2:19" ht="15" x14ac:dyDescent="0.25">
      <c r="B41" s="185" t="s">
        <v>194</v>
      </c>
      <c r="C41" s="200"/>
      <c r="D41" s="187" t="s">
        <v>90</v>
      </c>
      <c r="E41" s="196">
        <v>4.7340862486989153</v>
      </c>
      <c r="F41" s="196">
        <v>1.2510776457816428</v>
      </c>
      <c r="G41" s="196">
        <v>4.0668612684814152</v>
      </c>
      <c r="H41" s="196">
        <v>4.3087421115800071</v>
      </c>
      <c r="I41" s="196">
        <v>3.848576261629546</v>
      </c>
      <c r="J41" s="196">
        <v>1.1729913573422142</v>
      </c>
      <c r="K41" s="196">
        <v>2.9583679965276524</v>
      </c>
      <c r="L41" s="196">
        <v>3.6713227096858811</v>
      </c>
      <c r="M41" s="142"/>
      <c r="N41" s="148">
        <f>L41/K41-1</f>
        <v>0.24099595249646111</v>
      </c>
      <c r="O41" s="148">
        <f>L41/H41-1</f>
        <v>-0.14793630841377636</v>
      </c>
      <c r="P41" s="145"/>
      <c r="Q41" s="148">
        <f>SUM(I41:L41)/SUM(E41:H41)-1</f>
        <v>-0.18867438609355947</v>
      </c>
      <c r="R41" s="145"/>
      <c r="S41" s="146"/>
    </row>
    <row r="42" spans="2:19" ht="15" x14ac:dyDescent="0.25">
      <c r="B42" s="184" t="s">
        <v>197</v>
      </c>
      <c r="C42" s="200"/>
      <c r="D42" s="189"/>
      <c r="E42" s="141"/>
      <c r="F42" s="141"/>
      <c r="G42" s="141"/>
      <c r="H42" s="141"/>
      <c r="I42" s="141"/>
      <c r="J42" s="141"/>
      <c r="K42" s="141"/>
      <c r="L42" s="141"/>
      <c r="M42" s="142"/>
      <c r="N42" s="143"/>
      <c r="O42" s="143"/>
      <c r="P42" s="143"/>
      <c r="Q42" s="143"/>
      <c r="R42" s="142"/>
      <c r="S42" s="140"/>
    </row>
    <row r="43" spans="2:19" ht="15" x14ac:dyDescent="0.25">
      <c r="B43" s="187" t="s">
        <v>198</v>
      </c>
      <c r="C43" s="200"/>
      <c r="D43" s="187" t="s">
        <v>216</v>
      </c>
      <c r="E43" s="195">
        <v>75.7</v>
      </c>
      <c r="F43" s="195">
        <v>11099.589</v>
      </c>
      <c r="G43" s="195">
        <v>14407.282999999999</v>
      </c>
      <c r="H43" s="195">
        <v>4709.5320000000002</v>
      </c>
      <c r="I43" s="195">
        <v>39.46</v>
      </c>
      <c r="J43" s="195">
        <v>9708.1059999999998</v>
      </c>
      <c r="K43" s="195">
        <v>13942.544</v>
      </c>
      <c r="L43" s="195">
        <v>3776.3389999999995</v>
      </c>
      <c r="M43" s="142"/>
      <c r="N43" s="148">
        <f>L43/K43-1</f>
        <v>-0.72914993131812966</v>
      </c>
      <c r="O43" s="148">
        <f>L43/H43-1</f>
        <v>-0.19814983739360947</v>
      </c>
      <c r="P43" s="145"/>
      <c r="Q43" s="148">
        <f>SUM(I43:L43)/SUM(E43:H43)-1</f>
        <v>-9.3280248872775529E-2</v>
      </c>
      <c r="R43" s="145"/>
      <c r="S43" s="146"/>
    </row>
    <row r="44" spans="2:19" ht="15" x14ac:dyDescent="0.25">
      <c r="B44" s="187" t="s">
        <v>73</v>
      </c>
      <c r="C44" s="200"/>
      <c r="D44" s="187" t="s">
        <v>216</v>
      </c>
      <c r="E44" s="195">
        <v>8839.9410000000007</v>
      </c>
      <c r="F44" s="195">
        <v>3646.2429999999999</v>
      </c>
      <c r="G44" s="195">
        <v>1512.6120000000001</v>
      </c>
      <c r="H44" s="195">
        <v>5598.9110000000001</v>
      </c>
      <c r="I44" s="195">
        <v>9366.6309999999994</v>
      </c>
      <c r="J44" s="195">
        <v>5115.3649999999998</v>
      </c>
      <c r="K44" s="195">
        <v>1755.3820000000001</v>
      </c>
      <c r="L44" s="195">
        <v>6316.125</v>
      </c>
      <c r="M44" s="142"/>
      <c r="N44" s="148">
        <f>L44/K44-1</f>
        <v>2.5981484372062602</v>
      </c>
      <c r="O44" s="148">
        <f>L44/H44-1</f>
        <v>0.12809883922069853</v>
      </c>
      <c r="P44" s="145"/>
      <c r="Q44" s="148">
        <f>SUM(I44:L44)/SUM(E44:H44)-1</f>
        <v>0.15082356318522327</v>
      </c>
      <c r="R44" s="145"/>
      <c r="S44" s="146"/>
    </row>
    <row r="45" spans="2:19" ht="15" x14ac:dyDescent="0.25">
      <c r="B45" s="185" t="s">
        <v>196</v>
      </c>
      <c r="C45" s="272"/>
      <c r="D45" s="187" t="s">
        <v>90</v>
      </c>
      <c r="E45" s="196"/>
      <c r="F45" s="196">
        <v>2.1203696682640372</v>
      </c>
      <c r="G45" s="196">
        <v>2.348104874193226</v>
      </c>
      <c r="H45" s="196">
        <v>1.8892473613399112</v>
      </c>
      <c r="I45" s="196"/>
      <c r="J45" s="196">
        <v>2.3786070303317342</v>
      </c>
      <c r="K45" s="196">
        <v>2.485994299404314</v>
      </c>
      <c r="L45" s="196">
        <v>2.2090251411537172</v>
      </c>
      <c r="M45" s="142"/>
      <c r="N45" s="148">
        <f>L45/K45-1</f>
        <v>-0.11141182355766599</v>
      </c>
      <c r="O45" s="148">
        <f>L45/H45-1</f>
        <v>0.16926199626236871</v>
      </c>
      <c r="P45" s="145"/>
      <c r="Q45" s="148">
        <f>SUM(I45:L45)/SUM(E45:H45)-1</f>
        <v>0.11260394492326165</v>
      </c>
      <c r="R45" s="145"/>
      <c r="S45" s="146"/>
    </row>
    <row r="46" spans="2:19" ht="15" x14ac:dyDescent="0.25">
      <c r="B46" s="187" t="s">
        <v>194</v>
      </c>
      <c r="C46" s="200"/>
      <c r="D46" s="187" t="s">
        <v>90</v>
      </c>
      <c r="E46" s="196">
        <v>1.630333731865405</v>
      </c>
      <c r="F46" s="196">
        <v>1.6201624521459486</v>
      </c>
      <c r="G46" s="196">
        <v>1.8605789191147499</v>
      </c>
      <c r="H46" s="196">
        <v>1.4709108610585166</v>
      </c>
      <c r="I46" s="196">
        <v>1.602100157463233</v>
      </c>
      <c r="J46" s="196">
        <v>1.6206505303140637</v>
      </c>
      <c r="K46" s="196">
        <v>1.4922711979500758</v>
      </c>
      <c r="L46" s="196">
        <v>1.4750469631300838</v>
      </c>
      <c r="M46" s="142"/>
      <c r="N46" s="148">
        <f>L46/K46-1</f>
        <v>-1.1542295290328464E-2</v>
      </c>
      <c r="O46" s="148">
        <f>L46/H46-1</f>
        <v>2.8119325113900029E-3</v>
      </c>
      <c r="P46" s="145"/>
      <c r="Q46" s="148">
        <f>SUM(I46:L46)/SUM(E46:H46)-1</f>
        <v>-5.9543900193611998E-2</v>
      </c>
      <c r="R46" s="145"/>
      <c r="S46" s="146"/>
    </row>
    <row r="47" spans="2:19" ht="15" x14ac:dyDescent="0.25">
      <c r="B47" s="185"/>
      <c r="C47" s="200"/>
      <c r="D47" s="146"/>
      <c r="E47" s="145"/>
      <c r="F47" s="145"/>
      <c r="G47" s="145"/>
      <c r="H47" s="145"/>
      <c r="I47" s="145"/>
      <c r="J47" s="145"/>
      <c r="K47" s="145"/>
      <c r="L47" s="145"/>
      <c r="M47" s="145"/>
      <c r="N47" s="150"/>
      <c r="O47" s="150"/>
      <c r="P47" s="150"/>
      <c r="Q47" s="150"/>
      <c r="R47" s="150"/>
      <c r="S47" s="146"/>
    </row>
    <row r="48" spans="2:19" ht="15" customHeight="1" x14ac:dyDescent="0.2">
      <c r="B48" s="343" t="s">
        <v>199</v>
      </c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</row>
    <row r="49" spans="2:19" ht="15" customHeight="1" x14ac:dyDescent="0.2">
      <c r="B49" s="356" t="s">
        <v>200</v>
      </c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</row>
    <row r="50" spans="2:19" ht="45.75" customHeight="1" x14ac:dyDescent="0.2">
      <c r="B50" s="355" t="s">
        <v>320</v>
      </c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</row>
    <row r="51" spans="2:19" ht="30" customHeight="1" x14ac:dyDescent="0.2">
      <c r="B51" s="356" t="s">
        <v>264</v>
      </c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</row>
    <row r="53" spans="2:19" ht="18.75" x14ac:dyDescent="0.3">
      <c r="B53" s="270" t="s">
        <v>231</v>
      </c>
    </row>
    <row r="54" spans="2:19" ht="15.75" x14ac:dyDescent="0.25">
      <c r="B54" s="271" t="s">
        <v>239</v>
      </c>
    </row>
    <row r="55" spans="2:19" ht="15.75" x14ac:dyDescent="0.25">
      <c r="B55" s="271" t="s">
        <v>240</v>
      </c>
    </row>
  </sheetData>
  <mergeCells count="14">
    <mergeCell ref="B15:B16"/>
    <mergeCell ref="N15:O15"/>
    <mergeCell ref="B49:S49"/>
    <mergeCell ref="N18:O18"/>
    <mergeCell ref="N19:O19"/>
    <mergeCell ref="N16:O16"/>
    <mergeCell ref="B22:O22"/>
    <mergeCell ref="B21:O21"/>
    <mergeCell ref="B50:S50"/>
    <mergeCell ref="B51:S51"/>
    <mergeCell ref="B25:B26"/>
    <mergeCell ref="N25:O25"/>
    <mergeCell ref="S25:S26"/>
    <mergeCell ref="B48:S48"/>
  </mergeCells>
  <hyperlinks>
    <hyperlink ref="B55" r:id="rId1" display="https://www.blw.admin.ch/dam/blw/it/dokumente/Markt/Marktbeobachtung/Fruechte%20und%20Gemuese/Marktzahlen/wochenbericht.xlsb.download.xlsb/wochenbericht.xlsb"/>
    <hyperlink ref="B54" r:id="rId2" display="https://www.blw.admin.ch/blw/it/home/markt/marktbeobachtung/fruechte-und-gemuese.html"/>
    <hyperlink ref="A11" r:id="rId3" display="http://www.disclaimer.admin.ch/"/>
  </hyperlinks>
  <pageMargins left="0.7" right="0.7" top="0.78740157499999996" bottom="0.78740157499999996" header="0.3" footer="0.3"/>
  <pageSetup paperSize="9" scale="56" orientation="portrait" r:id="rId4"/>
  <drawing r:id="rId5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'Frutta e verdura'!I40:L40</xm:f>
              <xm:sqref>S40</xm:sqref>
            </x14:sparkline>
            <x14:sparkline>
              <xm:f>'Frutta e verdura'!I41:L41</xm:f>
              <xm:sqref>S41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'Frutta e verdura'!I34:L34</xm:f>
              <xm:sqref>S34</xm:sqref>
            </x14:sparkline>
            <x14:sparkline>
              <xm:f>'Frutta e verdura'!I35:L35</xm:f>
              <xm:sqref>S35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'Frutta e verdura'!I32:L32</xm:f>
              <xm:sqref>S32</xm:sqref>
            </x14:sparkline>
            <x14:sparkline>
              <xm:f>'Frutta e verdura'!I33:L33</xm:f>
              <xm:sqref>S33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'Frutta e verdura'!I45:L45</xm:f>
              <xm:sqref>S45</xm:sqref>
            </x14:sparkline>
            <x14:sparkline>
              <xm:f>'Frutta e verdura'!I46:L46</xm:f>
              <xm:sqref>S46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'Frutta e verdura'!I37:L37</xm:f>
              <xm:sqref>S37</xm:sqref>
            </x14:sparkline>
            <x14:sparkline>
              <xm:f>'Frutta e verdura'!I38:L38</xm:f>
              <xm:sqref>S38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'Frutta e verdura'!I43:L43</xm:f>
              <xm:sqref>S43</xm:sqref>
            </x14:sparkline>
            <x14:sparkline>
              <xm:f>'Frutta e verdura'!I44:L44</xm:f>
              <xm:sqref>S44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'Frutta e verdura'!E42:L42</xm:f>
              <xm:sqref>S42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'Frutta e verdura'!E47:L47</xm:f>
              <xm:sqref>S47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'Frutta e verdura'!I39:L39</xm:f>
              <xm:sqref>S39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'Frutta e verdura'!E36:L36</xm:f>
              <xm:sqref>S36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'Frutta e verdura'!E28:L28</xm:f>
              <xm:sqref>S28</xm:sqref>
            </x14:sparkline>
            <x14:sparkline>
              <xm:f>'Frutta e verdura'!E31:L31</xm:f>
              <xm:sqref>S31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'Frutta e verdura'!I29:L29</xm:f>
              <xm:sqref>S29</xm:sqref>
            </x14:sparkline>
            <x14:sparkline>
              <xm:f>'Frutta e verdura'!I30:L30</xm:f>
              <xm:sqref>S30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S55"/>
  <sheetViews>
    <sheetView zoomScaleNormal="100" workbookViewId="0">
      <pane ySplit="11" topLeftCell="A12" activePane="bottomLeft" state="frozen"/>
      <selection activeCell="D15" sqref="D15:S16"/>
      <selection pane="bottomLeft" activeCell="A12" sqref="A12"/>
    </sheetView>
  </sheetViews>
  <sheetFormatPr baseColWidth="10" defaultColWidth="11.42578125" defaultRowHeight="14.25" outlineLevelCol="1" x14ac:dyDescent="0.2"/>
  <cols>
    <col min="1" max="1" width="11.42578125" style="131"/>
    <col min="2" max="2" width="24" style="131" customWidth="1"/>
    <col min="3" max="3" width="1.42578125" style="131" customWidth="1"/>
    <col min="4" max="4" width="12.7109375" style="131" customWidth="1"/>
    <col min="5" max="7" width="7.85546875" style="131" hidden="1" customWidth="1" outlineLevel="1"/>
    <col min="8" max="8" width="7.85546875" style="131" customWidth="1" collapsed="1"/>
    <col min="9" max="12" width="7.85546875" style="131" customWidth="1"/>
    <col min="13" max="13" width="1.42578125" style="131" customWidth="1"/>
    <col min="14" max="14" width="11.5703125" style="131" bestFit="1" customWidth="1"/>
    <col min="15" max="15" width="9.140625" style="131" bestFit="1" customWidth="1"/>
    <col min="16" max="16" width="1.42578125" style="132" customWidth="1"/>
    <col min="17" max="17" width="10.28515625" style="131" bestFit="1" customWidth="1"/>
    <col min="18" max="18" width="1.42578125" style="132" customWidth="1"/>
    <col min="19" max="19" width="13.140625" style="131" customWidth="1"/>
    <col min="20" max="16384" width="11.42578125" style="131"/>
  </cols>
  <sheetData>
    <row r="1" spans="1:18" s="209" customFormat="1" ht="15" x14ac:dyDescent="0.25">
      <c r="A1" s="171" t="s">
        <v>85</v>
      </c>
      <c r="B1" s="171"/>
      <c r="C1" s="171"/>
      <c r="D1" s="171"/>
      <c r="E1" s="171"/>
      <c r="G1" s="171"/>
      <c r="H1" s="172" t="s">
        <v>96</v>
      </c>
      <c r="I1" s="171"/>
      <c r="J1" s="173"/>
      <c r="K1" s="173"/>
      <c r="L1" s="173"/>
      <c r="M1" s="173"/>
      <c r="N1" s="173"/>
      <c r="O1" s="173"/>
      <c r="P1" s="173"/>
      <c r="Q1" s="173"/>
      <c r="R1" s="173"/>
    </row>
    <row r="2" spans="1:18" s="209" customFormat="1" ht="15" x14ac:dyDescent="0.25">
      <c r="A2" s="171"/>
      <c r="B2" s="171"/>
      <c r="C2" s="171"/>
      <c r="D2" s="171"/>
      <c r="E2" s="171"/>
      <c r="G2" s="171"/>
      <c r="H2" s="172" t="s">
        <v>97</v>
      </c>
      <c r="I2" s="171"/>
      <c r="J2" s="173"/>
      <c r="K2" s="173"/>
      <c r="L2" s="173"/>
      <c r="M2" s="173"/>
      <c r="N2" s="173"/>
      <c r="O2" s="173"/>
      <c r="P2" s="173"/>
      <c r="Q2" s="173"/>
      <c r="R2" s="173"/>
    </row>
    <row r="3" spans="1:18" s="209" customFormat="1" ht="15" x14ac:dyDescent="0.25">
      <c r="A3" s="171"/>
      <c r="B3" s="171"/>
      <c r="C3" s="171"/>
      <c r="D3" s="171"/>
      <c r="E3" s="171"/>
      <c r="G3" s="171"/>
      <c r="H3" s="174" t="s">
        <v>98</v>
      </c>
      <c r="I3" s="171"/>
      <c r="J3" s="173"/>
      <c r="K3" s="173"/>
      <c r="L3" s="173"/>
      <c r="M3" s="173"/>
      <c r="N3" s="173"/>
      <c r="O3" s="173"/>
      <c r="P3" s="173"/>
      <c r="Q3" s="173"/>
      <c r="R3" s="173"/>
    </row>
    <row r="4" spans="1:18" s="209" customFormat="1" ht="15" x14ac:dyDescent="0.25">
      <c r="A4" s="171"/>
      <c r="B4" s="171"/>
      <c r="C4" s="171"/>
      <c r="D4" s="171"/>
      <c r="E4" s="171"/>
      <c r="G4" s="171"/>
      <c r="H4" s="175" t="s">
        <v>99</v>
      </c>
      <c r="I4" s="171"/>
      <c r="J4" s="173"/>
      <c r="K4" s="173"/>
      <c r="L4" s="173"/>
      <c r="M4" s="173"/>
      <c r="N4" s="173"/>
      <c r="O4" s="173"/>
      <c r="P4" s="173"/>
      <c r="Q4" s="173"/>
      <c r="R4" s="173"/>
    </row>
    <row r="5" spans="1:18" s="209" customFormat="1" ht="18.75" x14ac:dyDescent="0.3">
      <c r="A5" s="176" t="s">
        <v>249</v>
      </c>
      <c r="B5" s="177"/>
      <c r="C5" s="177"/>
      <c r="D5" s="177"/>
      <c r="E5" s="177"/>
      <c r="F5" s="177"/>
      <c r="G5" s="177"/>
      <c r="H5" s="177"/>
      <c r="I5" s="177"/>
      <c r="J5" s="173"/>
      <c r="K5" s="173"/>
      <c r="L5" s="173"/>
      <c r="M5" s="173"/>
      <c r="N5" s="173"/>
      <c r="O5" s="173"/>
      <c r="P5" s="173"/>
      <c r="Q5" s="173"/>
      <c r="R5" s="173"/>
    </row>
    <row r="6" spans="1:18" s="209" customFormat="1" ht="18.75" x14ac:dyDescent="0.3">
      <c r="A6" s="178" t="s">
        <v>253</v>
      </c>
      <c r="B6" s="177"/>
      <c r="C6" s="177"/>
      <c r="D6" s="177"/>
      <c r="E6" s="177"/>
      <c r="F6" s="177"/>
      <c r="G6" s="177"/>
      <c r="H6" s="177"/>
      <c r="I6" s="177"/>
      <c r="J6" s="173"/>
      <c r="K6" s="173"/>
      <c r="L6" s="173"/>
      <c r="M6" s="173"/>
      <c r="N6" s="173"/>
      <c r="O6" s="173"/>
      <c r="P6" s="173"/>
      <c r="Q6" s="173"/>
      <c r="R6" s="173"/>
    </row>
    <row r="7" spans="1:18" s="209" customFormat="1" ht="15" x14ac:dyDescent="0.25">
      <c r="A7" s="178" t="s">
        <v>250</v>
      </c>
      <c r="B7" s="179"/>
      <c r="C7" s="179"/>
      <c r="D7" s="179"/>
      <c r="E7" s="179"/>
      <c r="F7" s="179"/>
      <c r="G7" s="179"/>
      <c r="H7" s="179"/>
      <c r="I7" s="179"/>
      <c r="J7" s="173"/>
      <c r="K7" s="173"/>
      <c r="L7" s="173"/>
      <c r="M7" s="173"/>
      <c r="N7" s="173"/>
      <c r="O7" s="173"/>
      <c r="P7" s="173"/>
      <c r="Q7" s="173"/>
      <c r="R7" s="173"/>
    </row>
    <row r="8" spans="1:18" s="209" customFormat="1" ht="15" x14ac:dyDescent="0.25">
      <c r="A8" s="178" t="s">
        <v>299</v>
      </c>
      <c r="B8" s="179"/>
      <c r="C8" s="179"/>
      <c r="D8" s="179"/>
      <c r="E8" s="179"/>
      <c r="F8" s="179"/>
      <c r="G8" s="179"/>
      <c r="H8" s="179"/>
      <c r="I8" s="179"/>
      <c r="J8" s="173"/>
      <c r="K8" s="173"/>
      <c r="L8" s="173"/>
      <c r="M8" s="173"/>
      <c r="N8" s="173"/>
      <c r="O8" s="173"/>
      <c r="P8" s="173"/>
      <c r="Q8" s="173"/>
      <c r="R8" s="173"/>
    </row>
    <row r="9" spans="1:18" s="209" customFormat="1" ht="15" x14ac:dyDescent="0.25">
      <c r="A9" s="180" t="s">
        <v>251</v>
      </c>
      <c r="B9" s="179"/>
      <c r="C9" s="179"/>
      <c r="D9" s="179"/>
      <c r="E9" s="179"/>
      <c r="F9" s="179"/>
      <c r="G9" s="179"/>
      <c r="H9" s="179"/>
      <c r="I9" s="179"/>
      <c r="J9" s="173"/>
      <c r="K9" s="173"/>
      <c r="L9" s="173"/>
      <c r="M9" s="173"/>
      <c r="N9" s="173"/>
      <c r="O9" s="173"/>
      <c r="P9" s="173"/>
      <c r="Q9" s="173"/>
      <c r="R9" s="173"/>
    </row>
    <row r="10" spans="1:18" s="209" customFormat="1" ht="15" x14ac:dyDescent="0.25">
      <c r="A10" s="181" t="s">
        <v>252</v>
      </c>
      <c r="B10" s="179"/>
      <c r="C10" s="179"/>
      <c r="D10" s="179"/>
      <c r="E10" s="179"/>
      <c r="F10" s="179"/>
      <c r="G10" s="179"/>
      <c r="H10" s="179"/>
      <c r="I10" s="179"/>
      <c r="J10" s="173"/>
      <c r="K10" s="173"/>
      <c r="L10" s="173"/>
      <c r="M10" s="173"/>
      <c r="N10" s="173"/>
      <c r="O10" s="173"/>
      <c r="P10" s="173"/>
      <c r="Q10" s="173"/>
      <c r="R10" s="173"/>
    </row>
    <row r="11" spans="1:18" s="209" customFormat="1" ht="15" x14ac:dyDescent="0.25">
      <c r="A11" s="182" t="s">
        <v>86</v>
      </c>
      <c r="B11" s="183"/>
      <c r="C11" s="179"/>
      <c r="D11" s="179"/>
      <c r="E11" s="179"/>
      <c r="F11" s="179"/>
      <c r="G11" s="179"/>
      <c r="H11" s="179"/>
      <c r="I11" s="179"/>
      <c r="J11" s="173"/>
      <c r="K11" s="173"/>
      <c r="L11" s="173"/>
      <c r="M11" s="173"/>
      <c r="N11" s="173"/>
      <c r="O11" s="173"/>
      <c r="P11" s="173"/>
      <c r="Q11" s="173"/>
      <c r="R11" s="173"/>
    </row>
    <row r="13" spans="1:18" ht="20.25" x14ac:dyDescent="0.25">
      <c r="B13" s="163" t="s">
        <v>201</v>
      </c>
      <c r="C13" s="127"/>
      <c r="D13" s="198"/>
      <c r="E13" s="188"/>
      <c r="F13" s="188"/>
      <c r="G13" s="188"/>
      <c r="H13" s="188"/>
      <c r="I13" s="188"/>
      <c r="J13" s="188"/>
      <c r="K13" s="188"/>
      <c r="L13" s="188"/>
      <c r="R13" s="131"/>
    </row>
    <row r="14" spans="1:18" ht="7.5" customHeight="1" x14ac:dyDescent="0.25"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R14" s="131"/>
    </row>
    <row r="15" spans="1:18" ht="15" customHeight="1" x14ac:dyDescent="0.25">
      <c r="B15" s="347" t="s">
        <v>189</v>
      </c>
      <c r="C15" s="192"/>
      <c r="D15" s="136" t="s">
        <v>100</v>
      </c>
      <c r="E15" s="159">
        <v>2019</v>
      </c>
      <c r="F15" s="159">
        <v>2019</v>
      </c>
      <c r="G15" s="159">
        <v>2019</v>
      </c>
      <c r="H15" s="159">
        <v>2019</v>
      </c>
      <c r="I15" s="137">
        <v>2020</v>
      </c>
      <c r="J15" s="137">
        <v>2020</v>
      </c>
      <c r="K15" s="137">
        <v>2020</v>
      </c>
      <c r="L15" s="137">
        <v>2020</v>
      </c>
      <c r="M15" s="308"/>
      <c r="N15" s="348" t="s">
        <v>289</v>
      </c>
      <c r="O15" s="348"/>
      <c r="P15" s="308"/>
      <c r="R15" s="131"/>
    </row>
    <row r="16" spans="1:18" ht="15" customHeight="1" x14ac:dyDescent="0.25">
      <c r="B16" s="347"/>
      <c r="C16" s="192"/>
      <c r="D16" s="136" t="s">
        <v>291</v>
      </c>
      <c r="E16" s="159">
        <v>1</v>
      </c>
      <c r="F16" s="159">
        <v>2</v>
      </c>
      <c r="G16" s="336" t="s">
        <v>308</v>
      </c>
      <c r="H16" s="159">
        <v>4</v>
      </c>
      <c r="I16" s="137">
        <v>1</v>
      </c>
      <c r="J16" s="137">
        <v>2</v>
      </c>
      <c r="K16" s="137" t="s">
        <v>308</v>
      </c>
      <c r="L16" s="137">
        <v>4</v>
      </c>
      <c r="M16" s="308"/>
      <c r="N16" s="359" t="s">
        <v>213</v>
      </c>
      <c r="O16" s="359"/>
      <c r="P16" s="308"/>
      <c r="R16" s="131"/>
    </row>
    <row r="17" spans="2:19" ht="8.25" customHeight="1" x14ac:dyDescent="0.25">
      <c r="B17" s="192"/>
      <c r="C17" s="192"/>
      <c r="D17" s="134"/>
      <c r="E17" s="138"/>
      <c r="F17" s="138"/>
      <c r="G17" s="138"/>
      <c r="H17" s="138"/>
      <c r="I17" s="138"/>
      <c r="J17" s="138"/>
      <c r="K17" s="138"/>
      <c r="L17" s="138"/>
      <c r="M17" s="138"/>
      <c r="N17" s="134"/>
      <c r="O17" s="134"/>
      <c r="P17" s="134"/>
      <c r="R17" s="131"/>
    </row>
    <row r="18" spans="2:19" ht="15" x14ac:dyDescent="0.25">
      <c r="B18" s="193" t="s">
        <v>202</v>
      </c>
      <c r="C18" s="192"/>
      <c r="D18" s="189" t="s">
        <v>216</v>
      </c>
      <c r="E18" s="194">
        <v>28649</v>
      </c>
      <c r="F18" s="194">
        <v>732</v>
      </c>
      <c r="G18" s="194"/>
      <c r="H18" s="194">
        <v>51546</v>
      </c>
      <c r="I18" s="194">
        <v>16456</v>
      </c>
      <c r="J18" s="194">
        <v>145</v>
      </c>
      <c r="K18" s="194"/>
      <c r="L18" s="194">
        <v>62481</v>
      </c>
      <c r="M18" s="142"/>
      <c r="N18" s="363">
        <f>L18/H18-1</f>
        <v>0.21214061226865333</v>
      </c>
      <c r="O18" s="363"/>
      <c r="P18" s="255"/>
      <c r="R18" s="131"/>
    </row>
    <row r="19" spans="2:19" s="251" customFormat="1" ht="30" x14ac:dyDescent="0.25">
      <c r="B19" s="245" t="s">
        <v>203</v>
      </c>
      <c r="C19" s="245"/>
      <c r="D19" s="190" t="s">
        <v>216</v>
      </c>
      <c r="E19" s="264">
        <v>35000</v>
      </c>
      <c r="F19" s="264">
        <v>1730</v>
      </c>
      <c r="G19" s="264"/>
      <c r="H19" s="264">
        <v>89022</v>
      </c>
      <c r="I19" s="264">
        <v>32036</v>
      </c>
      <c r="J19" s="264">
        <v>2148</v>
      </c>
      <c r="K19" s="264"/>
      <c r="L19" s="264">
        <v>90953</v>
      </c>
      <c r="M19" s="254"/>
      <c r="N19" s="364">
        <f>L19/H19-1</f>
        <v>2.1691267327177632E-2</v>
      </c>
      <c r="O19" s="364"/>
      <c r="P19" s="254"/>
    </row>
    <row r="20" spans="2:19" ht="7.5" customHeight="1" x14ac:dyDescent="0.25">
      <c r="B20" s="191"/>
      <c r="C20" s="191"/>
      <c r="D20" s="146"/>
      <c r="E20" s="145"/>
      <c r="F20" s="145"/>
      <c r="G20" s="145"/>
      <c r="H20" s="145"/>
      <c r="I20" s="145"/>
      <c r="J20" s="145"/>
      <c r="K20" s="145"/>
      <c r="L20" s="145"/>
      <c r="M20" s="145"/>
      <c r="N20" s="150"/>
      <c r="O20" s="150"/>
      <c r="P20" s="131"/>
      <c r="R20" s="131"/>
    </row>
    <row r="21" spans="2:19" ht="15" customHeight="1" x14ac:dyDescent="0.2">
      <c r="B21" s="343" t="s">
        <v>204</v>
      </c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131"/>
      <c r="R21" s="131"/>
    </row>
    <row r="22" spans="2:19" ht="14.25" customHeight="1" x14ac:dyDescent="0.2">
      <c r="B22" s="360" t="s">
        <v>321</v>
      </c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133"/>
      <c r="Q22" s="133"/>
      <c r="R22" s="131"/>
    </row>
    <row r="25" spans="2:19" ht="15" customHeight="1" x14ac:dyDescent="0.25">
      <c r="B25" s="347" t="s">
        <v>193</v>
      </c>
      <c r="C25" s="191"/>
      <c r="D25" s="136" t="s">
        <v>100</v>
      </c>
      <c r="E25" s="159">
        <v>2019</v>
      </c>
      <c r="F25" s="159">
        <v>2019</v>
      </c>
      <c r="G25" s="159">
        <v>2019</v>
      </c>
      <c r="H25" s="159">
        <v>2019</v>
      </c>
      <c r="I25" s="137">
        <v>2020</v>
      </c>
      <c r="J25" s="137">
        <v>2020</v>
      </c>
      <c r="K25" s="137">
        <v>2020</v>
      </c>
      <c r="L25" s="137">
        <v>2020</v>
      </c>
      <c r="M25" s="308"/>
      <c r="N25" s="348" t="s">
        <v>289</v>
      </c>
      <c r="O25" s="348"/>
      <c r="P25" s="308"/>
      <c r="Q25" s="310" t="s">
        <v>296</v>
      </c>
      <c r="R25" s="308"/>
      <c r="S25" s="349" t="s">
        <v>292</v>
      </c>
    </row>
    <row r="26" spans="2:19" ht="15" customHeight="1" x14ac:dyDescent="0.25">
      <c r="B26" s="347"/>
      <c r="C26" s="191"/>
      <c r="D26" s="136" t="s">
        <v>291</v>
      </c>
      <c r="E26" s="159">
        <v>1</v>
      </c>
      <c r="F26" s="159">
        <v>2</v>
      </c>
      <c r="G26" s="159">
        <v>3</v>
      </c>
      <c r="H26" s="159">
        <v>4</v>
      </c>
      <c r="I26" s="137">
        <v>1</v>
      </c>
      <c r="J26" s="137">
        <v>2</v>
      </c>
      <c r="K26" s="137">
        <v>3</v>
      </c>
      <c r="L26" s="137">
        <v>4</v>
      </c>
      <c r="M26" s="308"/>
      <c r="N26" s="250" t="s">
        <v>215</v>
      </c>
      <c r="O26" s="250" t="s">
        <v>213</v>
      </c>
      <c r="P26" s="308"/>
      <c r="Q26" s="250" t="s">
        <v>213</v>
      </c>
      <c r="R26" s="308"/>
      <c r="S26" s="349"/>
    </row>
    <row r="27" spans="2:19" ht="8.25" customHeight="1" x14ac:dyDescent="0.25">
      <c r="B27" s="192"/>
      <c r="C27" s="191"/>
      <c r="D27" s="134"/>
      <c r="E27" s="138"/>
      <c r="F27" s="138"/>
      <c r="G27" s="138"/>
      <c r="H27" s="138"/>
      <c r="I27" s="138"/>
      <c r="J27" s="138"/>
      <c r="K27" s="138"/>
      <c r="L27" s="138"/>
      <c r="M27" s="138"/>
      <c r="N27" s="134"/>
      <c r="O27" s="134"/>
      <c r="P27" s="134"/>
      <c r="Q27" s="134"/>
      <c r="R27" s="134"/>
      <c r="S27" s="139"/>
    </row>
    <row r="28" spans="2:19" ht="15" x14ac:dyDescent="0.25">
      <c r="B28" s="184" t="s">
        <v>202</v>
      </c>
      <c r="C28" s="191"/>
      <c r="D28" s="189"/>
      <c r="E28" s="141"/>
      <c r="F28" s="141"/>
      <c r="G28" s="141"/>
      <c r="H28" s="141"/>
      <c r="I28" s="141"/>
      <c r="J28" s="141"/>
      <c r="K28" s="141"/>
      <c r="L28" s="141"/>
      <c r="M28" s="142"/>
      <c r="N28" s="141"/>
      <c r="O28" s="141"/>
      <c r="P28" s="142"/>
      <c r="Q28" s="143"/>
      <c r="R28" s="142"/>
      <c r="S28" s="143"/>
    </row>
    <row r="29" spans="2:19" ht="15" x14ac:dyDescent="0.25">
      <c r="B29" s="187" t="s">
        <v>195</v>
      </c>
      <c r="C29" s="191"/>
      <c r="D29" s="187" t="s">
        <v>216</v>
      </c>
      <c r="E29" s="195">
        <v>33384</v>
      </c>
      <c r="F29" s="195">
        <v>27917</v>
      </c>
      <c r="G29" s="195"/>
      <c r="H29" s="195">
        <v>24026</v>
      </c>
      <c r="I29" s="195">
        <v>35090</v>
      </c>
      <c r="J29" s="195">
        <v>16311</v>
      </c>
      <c r="K29" s="195"/>
      <c r="L29" s="337">
        <v>22583</v>
      </c>
      <c r="M29" s="142"/>
      <c r="N29" s="148"/>
      <c r="O29" s="148">
        <f>L29/H29-1</f>
        <v>-6.0059935070340464E-2</v>
      </c>
      <c r="P29" s="145"/>
      <c r="Q29" s="148">
        <f>SUM(I29:L29)/SUM(E29:H29)-1</f>
        <v>-0.13293564756759291</v>
      </c>
      <c r="R29" s="145"/>
      <c r="S29" s="146"/>
    </row>
    <row r="30" spans="2:19" ht="15" x14ac:dyDescent="0.25">
      <c r="B30" s="187" t="s">
        <v>73</v>
      </c>
      <c r="C30" s="191"/>
      <c r="D30" s="187" t="s">
        <v>216</v>
      </c>
      <c r="E30" s="195">
        <v>2845.2712000000001</v>
      </c>
      <c r="F30" s="195">
        <v>5716.0587999999998</v>
      </c>
      <c r="G30" s="195">
        <v>49.851999999999997</v>
      </c>
      <c r="H30" s="195">
        <v>307.22120000000001</v>
      </c>
      <c r="I30" s="195">
        <v>4696.2349999999997</v>
      </c>
      <c r="J30" s="195">
        <v>13997.902599999999</v>
      </c>
      <c r="K30" s="195">
        <v>500.0154</v>
      </c>
      <c r="L30" s="195">
        <v>185.04810000000001</v>
      </c>
      <c r="M30" s="142"/>
      <c r="N30" s="148">
        <f t="shared" ref="N30" si="0">L30/K30-1</f>
        <v>-0.62991519861188272</v>
      </c>
      <c r="O30" s="148">
        <f t="shared" ref="O30" si="1">L30/H30-1</f>
        <v>-0.39767144975672253</v>
      </c>
      <c r="P30" s="145"/>
      <c r="Q30" s="148">
        <f t="shared" ref="Q30" si="2">SUM(I30:L30)/SUM(E30:H30)-1</f>
        <v>1.1729451635467654</v>
      </c>
      <c r="R30" s="145"/>
      <c r="S30" s="146"/>
    </row>
    <row r="31" spans="2:19" ht="15" x14ac:dyDescent="0.25">
      <c r="B31" s="187" t="s">
        <v>196</v>
      </c>
      <c r="C31" s="191"/>
      <c r="D31" s="187" t="s">
        <v>90</v>
      </c>
      <c r="E31" s="196">
        <v>0.94665600151498908</v>
      </c>
      <c r="F31" s="196">
        <v>0.98403844913371064</v>
      </c>
      <c r="G31" s="196">
        <v>0.92276562690768449</v>
      </c>
      <c r="H31" s="196">
        <v>0.89943670349755278</v>
      </c>
      <c r="I31" s="196">
        <v>0.94880605061067869</v>
      </c>
      <c r="J31" s="196">
        <v>0.99629949082590863</v>
      </c>
      <c r="K31" s="196">
        <v>0.93666012798832732</v>
      </c>
      <c r="L31" s="196">
        <v>0.90066397791522834</v>
      </c>
      <c r="M31" s="142"/>
      <c r="N31" s="148">
        <f>L31/K31-1</f>
        <v>-3.8430321733036954E-2</v>
      </c>
      <c r="O31" s="148">
        <f>L31/H31-1</f>
        <v>1.3644922571018903E-3</v>
      </c>
      <c r="P31" s="145"/>
      <c r="Q31" s="148">
        <f>SUM(I31:L31)/SUM(E31:H31)-1</f>
        <v>7.869352132277907E-3</v>
      </c>
      <c r="R31" s="145"/>
      <c r="S31" s="146"/>
    </row>
    <row r="32" spans="2:19" ht="15" x14ac:dyDescent="0.25">
      <c r="B32" s="187" t="s">
        <v>194</v>
      </c>
      <c r="C32" s="191"/>
      <c r="D32" s="187" t="s">
        <v>90</v>
      </c>
      <c r="E32" s="196">
        <v>0.96768730938548175</v>
      </c>
      <c r="F32" s="196">
        <v>0.98362611140389167</v>
      </c>
      <c r="G32" s="196">
        <v>1.526863917194897</v>
      </c>
      <c r="H32" s="196">
        <v>0.94904136823891061</v>
      </c>
      <c r="I32" s="196">
        <v>0.72492561807490496</v>
      </c>
      <c r="J32" s="196">
        <v>0.72220960703069781</v>
      </c>
      <c r="K32" s="196">
        <v>0.63687307230937296</v>
      </c>
      <c r="L32" s="196">
        <v>1.076740177283636</v>
      </c>
      <c r="M32" s="142"/>
      <c r="N32" s="148">
        <f t="shared" ref="N32" si="3">L32/K32-1</f>
        <v>0.69066682844551086</v>
      </c>
      <c r="O32" s="148">
        <f t="shared" ref="O32" si="4">L32/H32-1</f>
        <v>0.13455557715222666</v>
      </c>
      <c r="P32" s="145"/>
      <c r="Q32" s="148">
        <f t="shared" ref="Q32" si="5">SUM(I32:L32)/SUM(E32:H32)-1</f>
        <v>-0.28606452844634445</v>
      </c>
      <c r="R32" s="145"/>
      <c r="S32" s="146"/>
    </row>
    <row r="33" spans="2:19" ht="30" x14ac:dyDescent="0.25">
      <c r="B33" s="184" t="s">
        <v>203</v>
      </c>
      <c r="C33" s="191"/>
      <c r="D33" s="189"/>
      <c r="E33" s="197"/>
      <c r="F33" s="197"/>
      <c r="G33" s="197"/>
      <c r="H33" s="197"/>
      <c r="I33" s="197"/>
      <c r="J33" s="197"/>
      <c r="K33" s="197"/>
      <c r="L33" s="197"/>
      <c r="M33" s="142"/>
      <c r="N33" s="197"/>
      <c r="O33" s="197"/>
      <c r="P33" s="142"/>
      <c r="Q33" s="143"/>
      <c r="R33" s="142"/>
      <c r="S33" s="143"/>
    </row>
    <row r="34" spans="2:19" ht="15" x14ac:dyDescent="0.25">
      <c r="B34" s="187" t="s">
        <v>195</v>
      </c>
      <c r="C34" s="191"/>
      <c r="D34" s="187" t="s">
        <v>216</v>
      </c>
      <c r="E34" s="195">
        <v>51403</v>
      </c>
      <c r="F34" s="195">
        <v>33270</v>
      </c>
      <c r="G34" s="195"/>
      <c r="H34" s="195">
        <v>26113</v>
      </c>
      <c r="I34" s="195">
        <v>56986</v>
      </c>
      <c r="J34" s="195">
        <v>29888</v>
      </c>
      <c r="K34" s="195"/>
      <c r="L34" s="337">
        <v>35235</v>
      </c>
      <c r="M34" s="142"/>
      <c r="N34" s="148"/>
      <c r="O34" s="148">
        <f>L34/H34-1</f>
        <v>0.3493279209589093</v>
      </c>
      <c r="P34" s="145"/>
      <c r="Q34" s="148">
        <f>SUM(I34:L34)/SUM(E34:H34)-1</f>
        <v>0.10220605491668633</v>
      </c>
      <c r="R34" s="145"/>
      <c r="S34" s="146"/>
    </row>
    <row r="35" spans="2:19" ht="15" x14ac:dyDescent="0.25">
      <c r="B35" s="185" t="s">
        <v>73</v>
      </c>
      <c r="C35" s="191"/>
      <c r="D35" s="187" t="s">
        <v>216</v>
      </c>
      <c r="E35" s="195">
        <v>1054.8399999999999</v>
      </c>
      <c r="F35" s="195">
        <v>2792.7559999999999</v>
      </c>
      <c r="G35" s="195">
        <v>636.31100000000004</v>
      </c>
      <c r="H35" s="195">
        <v>1851.63</v>
      </c>
      <c r="I35" s="195">
        <v>3117.73</v>
      </c>
      <c r="J35" s="195">
        <v>4287.2160000000003</v>
      </c>
      <c r="K35" s="195"/>
      <c r="L35" s="195"/>
      <c r="M35" s="142"/>
      <c r="N35" s="148"/>
      <c r="O35" s="148"/>
      <c r="P35" s="145"/>
      <c r="Q35" s="148">
        <f>SUM(I35:L35)/SUM(E35:H35)-1</f>
        <v>0.16879532074392434</v>
      </c>
      <c r="R35" s="145"/>
      <c r="S35" s="146"/>
    </row>
    <row r="36" spans="2:19" ht="15" x14ac:dyDescent="0.25">
      <c r="B36" s="185" t="s">
        <v>205</v>
      </c>
      <c r="C36" s="191"/>
      <c r="D36" s="187" t="s">
        <v>90</v>
      </c>
      <c r="E36" s="196">
        <v>0.54797827158621215</v>
      </c>
      <c r="F36" s="196">
        <v>0.54564751091753116</v>
      </c>
      <c r="G36" s="196">
        <v>0.49543801694454448</v>
      </c>
      <c r="H36" s="196">
        <v>0.3979606076808001</v>
      </c>
      <c r="I36" s="196">
        <v>0.39899215134087929</v>
      </c>
      <c r="J36" s="196">
        <v>0.41295539109762608</v>
      </c>
      <c r="K36" s="196"/>
      <c r="L36" s="196"/>
      <c r="M36" s="142"/>
      <c r="N36" s="148"/>
      <c r="O36" s="148"/>
      <c r="P36" s="145"/>
      <c r="Q36" s="148">
        <f t="shared" ref="Q36" si="6">SUM(I36:L36)/SUM(E36:H36)-1</f>
        <v>-0.5913751539611779</v>
      </c>
      <c r="R36" s="145"/>
      <c r="S36" s="146"/>
    </row>
    <row r="37" spans="2:19" ht="15" x14ac:dyDescent="0.25">
      <c r="B37" s="184" t="s">
        <v>206</v>
      </c>
      <c r="C37" s="191"/>
      <c r="D37" s="189"/>
      <c r="E37" s="197"/>
      <c r="F37" s="197"/>
      <c r="G37" s="197"/>
      <c r="H37" s="197"/>
      <c r="I37" s="197"/>
      <c r="J37" s="197"/>
      <c r="K37" s="197"/>
      <c r="L37" s="197"/>
      <c r="M37" s="142"/>
      <c r="N37" s="197"/>
      <c r="O37" s="197"/>
      <c r="P37" s="142"/>
      <c r="Q37" s="143"/>
      <c r="R37" s="142"/>
      <c r="S37" s="143"/>
    </row>
    <row r="38" spans="2:19" ht="15" x14ac:dyDescent="0.25">
      <c r="B38" s="185" t="s">
        <v>73</v>
      </c>
      <c r="C38" s="191"/>
      <c r="D38" s="187" t="s">
        <v>216</v>
      </c>
      <c r="E38" s="195">
        <v>39.345485000000004</v>
      </c>
      <c r="F38" s="195">
        <v>18.950859000000001</v>
      </c>
      <c r="G38" s="195">
        <v>25.792158000000001</v>
      </c>
      <c r="H38" s="195">
        <v>13.548439999999999</v>
      </c>
      <c r="I38" s="195">
        <v>38.18468</v>
      </c>
      <c r="J38" s="195">
        <v>35.559801</v>
      </c>
      <c r="K38" s="195">
        <v>30.388999999999999</v>
      </c>
      <c r="L38" s="195">
        <v>36.892919999999997</v>
      </c>
      <c r="M38" s="142"/>
      <c r="N38" s="148">
        <f>L38/K38-1</f>
        <v>0.21402217907795573</v>
      </c>
      <c r="O38" s="338">
        <f>L38/H38-1</f>
        <v>1.7230382243269333</v>
      </c>
      <c r="P38" s="145"/>
      <c r="Q38" s="148">
        <f>SUM(I38:L38)/SUM(E38:H38)-1</f>
        <v>0.44439592342005119</v>
      </c>
      <c r="R38" s="145"/>
      <c r="S38" s="146"/>
    </row>
    <row r="39" spans="2:19" ht="15" x14ac:dyDescent="0.25">
      <c r="B39" s="185" t="s">
        <v>205</v>
      </c>
      <c r="C39" s="191"/>
      <c r="D39" s="187" t="s">
        <v>90</v>
      </c>
      <c r="E39" s="196">
        <v>3.6948052896031141</v>
      </c>
      <c r="F39" s="196">
        <v>2.7811995931160691</v>
      </c>
      <c r="G39" s="196">
        <v>2.8691989666006235</v>
      </c>
      <c r="H39" s="196">
        <v>3.715041318410091</v>
      </c>
      <c r="I39" s="196">
        <v>3.1523316890438786</v>
      </c>
      <c r="J39" s="196">
        <v>2.8772318568374442</v>
      </c>
      <c r="K39" s="196">
        <v>2.6899897989404065</v>
      </c>
      <c r="L39" s="196">
        <v>2.8392710362855533</v>
      </c>
      <c r="M39" s="142"/>
      <c r="N39" s="148">
        <f t="shared" ref="N39" si="7">L39/K39-1</f>
        <v>5.5495094220784358E-2</v>
      </c>
      <c r="O39" s="148">
        <f t="shared" ref="O39" si="8">L39/H39-1</f>
        <v>-0.23573635043696828</v>
      </c>
      <c r="P39" s="145"/>
      <c r="Q39" s="148">
        <f t="shared" ref="Q39" si="9">SUM(I39:L39)/SUM(E39:H39)-1</f>
        <v>-0.11496114868750107</v>
      </c>
      <c r="R39" s="145"/>
      <c r="S39" s="146"/>
    </row>
    <row r="40" spans="2:19" ht="15" x14ac:dyDescent="0.25">
      <c r="B40" s="184" t="s">
        <v>207</v>
      </c>
      <c r="C40" s="191"/>
      <c r="D40" s="189"/>
      <c r="E40" s="197"/>
      <c r="F40" s="197"/>
      <c r="G40" s="197"/>
      <c r="H40" s="197"/>
      <c r="I40" s="197"/>
      <c r="J40" s="197"/>
      <c r="K40" s="197"/>
      <c r="L40" s="197"/>
      <c r="M40" s="142"/>
      <c r="N40" s="197"/>
      <c r="O40" s="197"/>
      <c r="P40" s="142"/>
      <c r="Q40" s="143"/>
      <c r="R40" s="142"/>
      <c r="S40" s="143"/>
    </row>
    <row r="41" spans="2:19" ht="15" x14ac:dyDescent="0.25">
      <c r="B41" s="185" t="s">
        <v>73</v>
      </c>
      <c r="C41" s="191"/>
      <c r="D41" s="187" t="s">
        <v>216</v>
      </c>
      <c r="E41" s="195">
        <v>447.34744000000001</v>
      </c>
      <c r="F41" s="195">
        <v>444.23016299999995</v>
      </c>
      <c r="G41" s="195">
        <v>458.57590799999997</v>
      </c>
      <c r="H41" s="195">
        <v>509.94169600000009</v>
      </c>
      <c r="I41" s="195">
        <v>480.20755800000006</v>
      </c>
      <c r="J41" s="195">
        <v>349.24464800000004</v>
      </c>
      <c r="K41" s="195">
        <v>446.81994900000001</v>
      </c>
      <c r="L41" s="195">
        <v>433.9412440000001</v>
      </c>
      <c r="M41" s="142"/>
      <c r="N41" s="148">
        <f>L41/K41-1</f>
        <v>-2.8823030459635746E-2</v>
      </c>
      <c r="O41" s="148">
        <f>L41/H41-1</f>
        <v>-0.14903753232212646</v>
      </c>
      <c r="P41" s="145"/>
      <c r="Q41" s="148">
        <f>SUM(I41:L41)/SUM(E41:H41)-1</f>
        <v>-8.0577492719704602E-2</v>
      </c>
      <c r="R41" s="145"/>
      <c r="S41" s="146"/>
    </row>
    <row r="42" spans="2:19" ht="15" x14ac:dyDescent="0.25">
      <c r="B42" s="185" t="s">
        <v>205</v>
      </c>
      <c r="C42" s="191"/>
      <c r="D42" s="187" t="s">
        <v>90</v>
      </c>
      <c r="E42" s="196">
        <v>4.290983234865501</v>
      </c>
      <c r="F42" s="196">
        <v>4.2475665086704186</v>
      </c>
      <c r="G42" s="196">
        <v>4.3403711212844627</v>
      </c>
      <c r="H42" s="196">
        <v>4.4756420741872436</v>
      </c>
      <c r="I42" s="196">
        <v>4.2112672745563078</v>
      </c>
      <c r="J42" s="196">
        <v>4.1701856802684647</v>
      </c>
      <c r="K42" s="196">
        <v>4.0863917291213001</v>
      </c>
      <c r="L42" s="196">
        <v>4.309723553265199</v>
      </c>
      <c r="M42" s="142"/>
      <c r="N42" s="148">
        <f t="shared" ref="N42" si="10">L42/K42-1</f>
        <v>5.4652573455536535E-2</v>
      </c>
      <c r="O42" s="148">
        <f t="shared" ref="O42" si="11">L42/H42-1</f>
        <v>-3.7071445431027805E-2</v>
      </c>
      <c r="P42" s="145"/>
      <c r="Q42" s="148">
        <f t="shared" ref="Q42" si="12">SUM(I42:L42)/SUM(E42:H42)-1</f>
        <v>-3.3247434915197771E-2</v>
      </c>
      <c r="R42" s="145"/>
      <c r="S42" s="146"/>
    </row>
    <row r="43" spans="2:19" ht="15" x14ac:dyDescent="0.25">
      <c r="B43" s="184" t="s">
        <v>208</v>
      </c>
      <c r="C43" s="191"/>
      <c r="D43" s="189"/>
      <c r="E43" s="197"/>
      <c r="F43" s="197"/>
      <c r="G43" s="197"/>
      <c r="H43" s="197"/>
      <c r="I43" s="197"/>
      <c r="J43" s="197"/>
      <c r="K43" s="197"/>
      <c r="L43" s="197"/>
      <c r="M43" s="142"/>
      <c r="N43" s="197"/>
      <c r="O43" s="197"/>
      <c r="P43" s="142"/>
      <c r="Q43" s="143"/>
      <c r="R43" s="142"/>
      <c r="S43" s="143"/>
    </row>
    <row r="44" spans="2:19" ht="15" x14ac:dyDescent="0.25">
      <c r="B44" s="185" t="s">
        <v>73</v>
      </c>
      <c r="C44" s="191"/>
      <c r="D44" s="187" t="s">
        <v>216</v>
      </c>
      <c r="E44" s="195">
        <v>115.17617000000001</v>
      </c>
      <c r="F44" s="195">
        <v>136.76172400000002</v>
      </c>
      <c r="G44" s="195">
        <v>132.01571700000002</v>
      </c>
      <c r="H44" s="195">
        <v>171.88114899999999</v>
      </c>
      <c r="I44" s="195">
        <v>131.88188600000001</v>
      </c>
      <c r="J44" s="195">
        <v>187.60260700000001</v>
      </c>
      <c r="K44" s="195">
        <v>182.55160600000005</v>
      </c>
      <c r="L44" s="195">
        <v>167.59663</v>
      </c>
      <c r="M44" s="142"/>
      <c r="N44" s="148">
        <f>L44/K44-1</f>
        <v>-8.192190870125815E-2</v>
      </c>
      <c r="O44" s="148">
        <f>L44/H44-1</f>
        <v>-2.4927218749276503E-2</v>
      </c>
      <c r="P44" s="145"/>
      <c r="Q44" s="148">
        <f>SUM(I44:L44)/SUM(E44:H44)-1</f>
        <v>0.20473345171863699</v>
      </c>
      <c r="R44" s="145"/>
      <c r="S44" s="146"/>
    </row>
    <row r="45" spans="2:19" ht="15" x14ac:dyDescent="0.25">
      <c r="B45" s="185" t="s">
        <v>205</v>
      </c>
      <c r="C45" s="191"/>
      <c r="D45" s="187" t="s">
        <v>90</v>
      </c>
      <c r="E45" s="196">
        <v>9.4796818647468477</v>
      </c>
      <c r="F45" s="196">
        <v>9.0620979595138724</v>
      </c>
      <c r="G45" s="196">
        <v>8.1028154018964234</v>
      </c>
      <c r="H45" s="196">
        <v>7.702075403277644</v>
      </c>
      <c r="I45" s="196">
        <v>8.2652318529930628</v>
      </c>
      <c r="J45" s="196">
        <v>7.545993963719277</v>
      </c>
      <c r="K45" s="196">
        <v>7.6910716140180106</v>
      </c>
      <c r="L45" s="196">
        <v>9.1160510924354483</v>
      </c>
      <c r="M45" s="142"/>
      <c r="N45" s="148">
        <f t="shared" ref="N45" si="13">L45/K45-1</f>
        <v>0.18527710440508982</v>
      </c>
      <c r="O45" s="148">
        <f t="shared" ref="O45" si="14">L45/H45-1</f>
        <v>0.1835837245317129</v>
      </c>
      <c r="P45" s="145"/>
      <c r="Q45" s="148">
        <f t="shared" ref="Q45" si="15">SUM(I45:L45)/SUM(E45:H45)-1</f>
        <v>-5.0319931294529385E-2</v>
      </c>
      <c r="R45" s="145"/>
      <c r="S45" s="146"/>
    </row>
    <row r="46" spans="2:19" ht="15" x14ac:dyDescent="0.25">
      <c r="B46" s="184" t="s">
        <v>209</v>
      </c>
      <c r="C46" s="191"/>
      <c r="D46" s="189"/>
      <c r="E46" s="197"/>
      <c r="F46" s="197"/>
      <c r="G46" s="197"/>
      <c r="H46" s="197"/>
      <c r="I46" s="197"/>
      <c r="J46" s="197"/>
      <c r="K46" s="197"/>
      <c r="L46" s="197"/>
      <c r="M46" s="142"/>
      <c r="N46" s="197"/>
      <c r="O46" s="197"/>
      <c r="P46" s="142"/>
      <c r="Q46" s="143"/>
      <c r="R46" s="142"/>
      <c r="S46" s="143"/>
    </row>
    <row r="47" spans="2:19" ht="15" x14ac:dyDescent="0.25">
      <c r="B47" s="185" t="s">
        <v>73</v>
      </c>
      <c r="C47" s="191"/>
      <c r="D47" s="187" t="s">
        <v>216</v>
      </c>
      <c r="E47" s="195">
        <v>28.614740000000001</v>
      </c>
      <c r="F47" s="195">
        <v>28.266299999999998</v>
      </c>
      <c r="G47" s="195">
        <v>33.410197999999994</v>
      </c>
      <c r="H47" s="195">
        <v>28.593865000000001</v>
      </c>
      <c r="I47" s="195">
        <v>28.110379999999999</v>
      </c>
      <c r="J47" s="195">
        <v>20.144933000000002</v>
      </c>
      <c r="K47" s="195">
        <v>26.042069999999999</v>
      </c>
      <c r="L47" s="195">
        <v>24.232748000000001</v>
      </c>
      <c r="M47" s="142"/>
      <c r="N47" s="148">
        <f>L47/K47-1</f>
        <v>-6.9476888741947129E-2</v>
      </c>
      <c r="O47" s="148">
        <f>L47/H47-1</f>
        <v>-0.15251932538675694</v>
      </c>
      <c r="P47" s="145"/>
      <c r="Q47" s="148">
        <f>SUM(I47:L47)/SUM(E47:H47)-1</f>
        <v>-0.17121549703329941</v>
      </c>
      <c r="R47" s="145"/>
      <c r="S47" s="146"/>
    </row>
    <row r="48" spans="2:19" ht="15" x14ac:dyDescent="0.25">
      <c r="B48" s="185" t="s">
        <v>205</v>
      </c>
      <c r="C48" s="191"/>
      <c r="D48" s="187" t="s">
        <v>90</v>
      </c>
      <c r="E48" s="196">
        <v>6.5599612786976218</v>
      </c>
      <c r="F48" s="196">
        <v>8.0303717359541213</v>
      </c>
      <c r="G48" s="196">
        <v>6.9839100295065606</v>
      </c>
      <c r="H48" s="196">
        <v>7.1791641318863331</v>
      </c>
      <c r="I48" s="196">
        <v>6.6018459373370266</v>
      </c>
      <c r="J48" s="196">
        <v>6.8839793311797051</v>
      </c>
      <c r="K48" s="196">
        <v>7.0518079092791019</v>
      </c>
      <c r="L48" s="196">
        <v>7.5536120459800928</v>
      </c>
      <c r="M48" s="142"/>
      <c r="N48" s="148">
        <f t="shared" ref="N48" si="16">L48/K48-1</f>
        <v>7.115964347819137E-2</v>
      </c>
      <c r="O48" s="148">
        <f t="shared" ref="O48" si="17">L48/H48-1</f>
        <v>5.2157592055967372E-2</v>
      </c>
      <c r="P48" s="145"/>
      <c r="Q48" s="148">
        <f t="shared" ref="Q48" si="18">SUM(I48:L48)/SUM(E48:H48)-1</f>
        <v>-2.3028990902350666E-2</v>
      </c>
      <c r="R48" s="145"/>
      <c r="S48" s="146"/>
    </row>
    <row r="49" spans="2:19" ht="7.5" customHeight="1" x14ac:dyDescent="0.25">
      <c r="B49" s="185"/>
      <c r="C49" s="191"/>
      <c r="D49" s="146"/>
      <c r="E49" s="145"/>
      <c r="F49" s="145"/>
      <c r="G49" s="145"/>
      <c r="H49" s="145"/>
      <c r="I49" s="145"/>
      <c r="J49" s="145"/>
      <c r="K49" s="145"/>
      <c r="L49" s="145"/>
      <c r="M49" s="145"/>
      <c r="N49" s="150"/>
      <c r="O49" s="150"/>
      <c r="P49" s="150"/>
      <c r="Q49" s="150"/>
      <c r="R49" s="150"/>
      <c r="S49" s="146"/>
    </row>
    <row r="50" spans="2:19" ht="15" customHeight="1" x14ac:dyDescent="0.2">
      <c r="B50" s="361" t="s">
        <v>210</v>
      </c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</row>
    <row r="51" spans="2:19" ht="107.25" customHeight="1" x14ac:dyDescent="0.2">
      <c r="B51" s="362" t="s">
        <v>323</v>
      </c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</row>
    <row r="53" spans="2:19" ht="18.75" x14ac:dyDescent="0.3">
      <c r="B53" s="270" t="s">
        <v>231</v>
      </c>
    </row>
    <row r="54" spans="2:19" ht="15.75" x14ac:dyDescent="0.25">
      <c r="B54" s="271" t="s">
        <v>241</v>
      </c>
    </row>
    <row r="55" spans="2:19" ht="15.75" x14ac:dyDescent="0.25">
      <c r="B55" s="271" t="s">
        <v>242</v>
      </c>
    </row>
  </sheetData>
  <mergeCells count="12">
    <mergeCell ref="B51:S51"/>
    <mergeCell ref="B15:B16"/>
    <mergeCell ref="N15:O15"/>
    <mergeCell ref="B25:B26"/>
    <mergeCell ref="N25:O25"/>
    <mergeCell ref="S25:S26"/>
    <mergeCell ref="B50:S50"/>
    <mergeCell ref="B21:O21"/>
    <mergeCell ref="N18:O18"/>
    <mergeCell ref="N19:O19"/>
    <mergeCell ref="N16:O16"/>
    <mergeCell ref="B22:O22"/>
  </mergeCells>
  <hyperlinks>
    <hyperlink ref="B54" r:id="rId1" display="https://www.blw.admin.ch/blw/it/home/markt/marktbeobachtung/kartoffeln.html"/>
    <hyperlink ref="B55" r:id="rId2" display="https://www.blw.admin.ch/dam/blw/it/dokumente/Markt/Marktbeobachtung/Kartoffeln/Marktzahlen/marktzahlenkartoffeln.xlsx.download.xlsx/cifre%20di%20mercato%20delle%20patate.xlsx"/>
    <hyperlink ref="A11" r:id="rId3" display="http://www.disclaimer.admin.ch/"/>
  </hyperlinks>
  <pageMargins left="0.7" right="0.7" top="0.78740157499999996" bottom="0.78740157499999996" header="0.3" footer="0.3"/>
  <pageSetup paperSize="9" scale="54" orientation="portrait" r:id="rId4"/>
  <drawing r:id="rId5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Patate!I29:L29</xm:f>
              <xm:sqref>S29</xm:sqref>
            </x14:sparkline>
            <x14:sparkline>
              <xm:f>Patate!I30:L30</xm:f>
              <xm:sqref>S30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Patate!E49:L49</xm:f>
              <xm:sqref>S49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Patate!I31:L31</xm:f>
              <xm:sqref>S31</xm:sqref>
            </x14:sparkline>
            <x14:sparkline>
              <xm:f>Patate!I32:L32</xm:f>
              <xm:sqref>S32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Patate!I34:L34</xm:f>
              <xm:sqref>S34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Patate!I35:L35</xm:f>
              <xm:sqref>S35</xm:sqref>
            </x14:sparkline>
            <x14:sparkline>
              <xm:f>Patate!I36:L36</xm:f>
              <xm:sqref>S36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Patate!I38:L38</xm:f>
              <xm:sqref>S38</xm:sqref>
            </x14:sparkline>
            <x14:sparkline>
              <xm:f>Patate!I39:L39</xm:f>
              <xm:sqref>S39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Patate!I41:L41</xm:f>
              <xm:sqref>S41</xm:sqref>
            </x14:sparkline>
            <x14:sparkline>
              <xm:f>Patate!I42:L42</xm:f>
              <xm:sqref>S42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Patate!I44:L44</xm:f>
              <xm:sqref>S44</xm:sqref>
            </x14:sparkline>
            <x14:sparkline>
              <xm:f>Patate!I45:L45</xm:f>
              <xm:sqref>S45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Patate!I47:L47</xm:f>
              <xm:sqref>S47</xm:sqref>
            </x14:sparkline>
            <x14:sparkline>
              <xm:f>Patate!I48:L48</xm:f>
              <xm:sqref>S48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W49"/>
  <sheetViews>
    <sheetView zoomScaleNormal="100" workbookViewId="0">
      <pane ySplit="11" topLeftCell="A12" activePane="bottomLeft" state="frozen"/>
      <selection activeCell="D15" sqref="D15:S16"/>
      <selection pane="bottomLeft" activeCell="A12" sqref="A12"/>
    </sheetView>
  </sheetViews>
  <sheetFormatPr baseColWidth="10" defaultColWidth="11.140625" defaultRowHeight="15" outlineLevelCol="1" x14ac:dyDescent="0.25"/>
  <cols>
    <col min="1" max="1" width="11.42578125" style="188" customWidth="1"/>
    <col min="2" max="2" width="27.42578125" style="188" customWidth="1"/>
    <col min="3" max="3" width="1.42578125" style="188" customWidth="1"/>
    <col min="4" max="4" width="12.7109375" style="188" customWidth="1"/>
    <col min="5" max="7" width="7.85546875" style="188" hidden="1" customWidth="1" outlineLevel="1"/>
    <col min="8" max="8" width="7.85546875" style="188" customWidth="1" collapsed="1"/>
    <col min="9" max="12" width="7.85546875" style="188" customWidth="1"/>
    <col min="13" max="13" width="1.42578125" style="188" customWidth="1"/>
    <col min="14" max="14" width="11.5703125" style="188" bestFit="1" customWidth="1"/>
    <col min="15" max="15" width="9.140625" style="188" bestFit="1" customWidth="1"/>
    <col min="16" max="16" width="1.42578125" style="188" customWidth="1"/>
    <col min="17" max="17" width="10.28515625" style="188" bestFit="1" customWidth="1"/>
    <col min="18" max="18" width="1.42578125" style="203" customWidth="1"/>
    <col min="19" max="19" width="13.140625" style="188" customWidth="1"/>
    <col min="20" max="16384" width="11.140625" style="212"/>
  </cols>
  <sheetData>
    <row r="1" spans="1:20" s="209" customFormat="1" x14ac:dyDescent="0.25">
      <c r="A1" s="171" t="s">
        <v>85</v>
      </c>
      <c r="B1" s="171"/>
      <c r="C1" s="171"/>
      <c r="D1" s="171"/>
      <c r="E1" s="171"/>
      <c r="G1" s="171"/>
      <c r="H1" s="172" t="s">
        <v>96</v>
      </c>
      <c r="I1" s="171"/>
      <c r="J1" s="173"/>
      <c r="K1" s="173"/>
      <c r="L1" s="173"/>
      <c r="M1" s="173"/>
      <c r="N1" s="173"/>
      <c r="O1" s="173"/>
      <c r="P1" s="173"/>
      <c r="Q1" s="173"/>
      <c r="R1" s="173"/>
    </row>
    <row r="2" spans="1:20" s="209" customFormat="1" x14ac:dyDescent="0.25">
      <c r="A2" s="171"/>
      <c r="B2" s="171"/>
      <c r="C2" s="171"/>
      <c r="D2" s="171"/>
      <c r="E2" s="171"/>
      <c r="G2" s="171"/>
      <c r="H2" s="172" t="s">
        <v>97</v>
      </c>
      <c r="I2" s="171"/>
      <c r="J2" s="173"/>
      <c r="K2" s="173"/>
      <c r="L2" s="173"/>
      <c r="M2" s="173"/>
      <c r="N2" s="173"/>
      <c r="O2" s="173"/>
      <c r="P2" s="173"/>
      <c r="Q2" s="173"/>
      <c r="R2" s="173"/>
    </row>
    <row r="3" spans="1:20" s="209" customFormat="1" x14ac:dyDescent="0.25">
      <c r="A3" s="171"/>
      <c r="B3" s="171"/>
      <c r="C3" s="171"/>
      <c r="D3" s="171"/>
      <c r="E3" s="171"/>
      <c r="G3" s="171"/>
      <c r="H3" s="174" t="s">
        <v>98</v>
      </c>
      <c r="I3" s="171"/>
      <c r="J3" s="173"/>
      <c r="K3" s="173"/>
      <c r="L3" s="173"/>
      <c r="M3" s="173"/>
      <c r="N3" s="173"/>
      <c r="O3" s="173"/>
      <c r="P3" s="173"/>
      <c r="Q3" s="173"/>
      <c r="R3" s="173"/>
    </row>
    <row r="4" spans="1:20" s="209" customFormat="1" x14ac:dyDescent="0.25">
      <c r="A4" s="171"/>
      <c r="B4" s="171"/>
      <c r="C4" s="171"/>
      <c r="D4" s="171"/>
      <c r="E4" s="171"/>
      <c r="G4" s="171"/>
      <c r="H4" s="175" t="s">
        <v>99</v>
      </c>
      <c r="I4" s="171"/>
      <c r="J4" s="173"/>
      <c r="K4" s="173"/>
      <c r="L4" s="173"/>
      <c r="M4" s="173"/>
      <c r="N4" s="173"/>
      <c r="O4" s="173"/>
      <c r="P4" s="173"/>
      <c r="Q4" s="173"/>
      <c r="R4" s="173"/>
    </row>
    <row r="5" spans="1:20" s="209" customFormat="1" ht="18.75" x14ac:dyDescent="0.3">
      <c r="A5" s="176" t="s">
        <v>249</v>
      </c>
      <c r="B5" s="177"/>
      <c r="C5" s="177"/>
      <c r="D5" s="177"/>
      <c r="E5" s="177"/>
      <c r="F5" s="177"/>
      <c r="G5" s="177"/>
      <c r="H5" s="177"/>
      <c r="I5" s="177"/>
      <c r="J5" s="173"/>
      <c r="K5" s="173"/>
      <c r="L5" s="173"/>
      <c r="M5" s="173"/>
      <c r="N5" s="173"/>
      <c r="O5" s="173"/>
      <c r="P5" s="173"/>
      <c r="Q5" s="173"/>
      <c r="R5" s="173"/>
    </row>
    <row r="6" spans="1:20" s="209" customFormat="1" ht="18.75" x14ac:dyDescent="0.3">
      <c r="A6" s="178" t="s">
        <v>253</v>
      </c>
      <c r="B6" s="177"/>
      <c r="C6" s="177"/>
      <c r="D6" s="177"/>
      <c r="E6" s="177"/>
      <c r="F6" s="177"/>
      <c r="G6" s="177"/>
      <c r="H6" s="177"/>
      <c r="I6" s="177"/>
      <c r="J6" s="173"/>
      <c r="K6" s="173"/>
      <c r="L6" s="173"/>
      <c r="M6" s="173"/>
      <c r="N6" s="173"/>
      <c r="O6" s="173"/>
      <c r="P6" s="173"/>
      <c r="Q6" s="173"/>
      <c r="R6" s="173"/>
    </row>
    <row r="7" spans="1:20" s="209" customFormat="1" x14ac:dyDescent="0.25">
      <c r="A7" s="178" t="s">
        <v>250</v>
      </c>
      <c r="B7" s="179"/>
      <c r="C7" s="179"/>
      <c r="D7" s="179"/>
      <c r="E7" s="179"/>
      <c r="F7" s="179"/>
      <c r="G7" s="179"/>
      <c r="H7" s="179"/>
      <c r="I7" s="179"/>
      <c r="J7" s="173"/>
      <c r="K7" s="173"/>
      <c r="L7" s="173"/>
      <c r="M7" s="173"/>
      <c r="N7" s="173"/>
      <c r="O7" s="173"/>
      <c r="P7" s="173"/>
      <c r="Q7" s="173"/>
      <c r="R7" s="173"/>
    </row>
    <row r="8" spans="1:20" s="209" customFormat="1" x14ac:dyDescent="0.25">
      <c r="A8" s="178" t="s">
        <v>299</v>
      </c>
      <c r="B8" s="179"/>
      <c r="C8" s="179"/>
      <c r="D8" s="179"/>
      <c r="E8" s="179"/>
      <c r="F8" s="179"/>
      <c r="G8" s="179"/>
      <c r="H8" s="179"/>
      <c r="I8" s="179"/>
      <c r="J8" s="173"/>
      <c r="K8" s="173"/>
      <c r="L8" s="173"/>
      <c r="M8" s="173"/>
      <c r="N8" s="173"/>
      <c r="O8" s="173"/>
      <c r="P8" s="173"/>
      <c r="Q8" s="173"/>
      <c r="R8" s="173"/>
    </row>
    <row r="9" spans="1:20" s="209" customFormat="1" x14ac:dyDescent="0.25">
      <c r="A9" s="180" t="s">
        <v>251</v>
      </c>
      <c r="B9" s="179"/>
      <c r="C9" s="179"/>
      <c r="D9" s="179"/>
      <c r="E9" s="179"/>
      <c r="F9" s="179"/>
      <c r="G9" s="179"/>
      <c r="H9" s="179"/>
      <c r="I9" s="179"/>
      <c r="J9" s="173"/>
      <c r="K9" s="173"/>
      <c r="L9" s="173"/>
      <c r="M9" s="173"/>
      <c r="N9" s="173"/>
      <c r="O9" s="173"/>
      <c r="P9" s="173"/>
      <c r="Q9" s="173"/>
      <c r="R9" s="173"/>
    </row>
    <row r="10" spans="1:20" s="209" customFormat="1" x14ac:dyDescent="0.25">
      <c r="A10" s="181" t="s">
        <v>252</v>
      </c>
      <c r="B10" s="179"/>
      <c r="C10" s="179"/>
      <c r="D10" s="179"/>
      <c r="E10" s="179"/>
      <c r="F10" s="179"/>
      <c r="G10" s="179"/>
      <c r="H10" s="179"/>
      <c r="I10" s="179"/>
      <c r="J10" s="173"/>
      <c r="K10" s="173"/>
      <c r="L10" s="173"/>
      <c r="M10" s="173"/>
      <c r="N10" s="173"/>
      <c r="O10" s="173"/>
      <c r="P10" s="173"/>
      <c r="Q10" s="173"/>
      <c r="R10" s="173"/>
    </row>
    <row r="11" spans="1:20" s="209" customFormat="1" x14ac:dyDescent="0.25">
      <c r="A11" s="182" t="s">
        <v>86</v>
      </c>
      <c r="B11" s="183"/>
      <c r="C11" s="179"/>
      <c r="D11" s="179"/>
      <c r="E11" s="179"/>
      <c r="F11" s="179"/>
      <c r="G11" s="179"/>
      <c r="H11" s="179"/>
      <c r="I11" s="179"/>
      <c r="J11" s="173"/>
      <c r="K11" s="173"/>
      <c r="L11" s="173"/>
      <c r="M11" s="173"/>
      <c r="N11" s="173"/>
      <c r="O11" s="173"/>
      <c r="P11" s="173"/>
      <c r="Q11" s="173"/>
      <c r="R11" s="173"/>
    </row>
    <row r="12" spans="1:20" s="210" customFormat="1" x14ac:dyDescent="0.25">
      <c r="A12" s="131"/>
      <c r="B12" s="131"/>
      <c r="C12" s="131"/>
      <c r="D12" s="131"/>
      <c r="E12" s="188"/>
      <c r="F12" s="188"/>
      <c r="G12" s="188"/>
      <c r="H12" s="188"/>
      <c r="I12" s="188"/>
      <c r="J12" s="188"/>
      <c r="K12" s="188"/>
      <c r="L12" s="188"/>
      <c r="M12" s="131"/>
      <c r="N12" s="131"/>
      <c r="O12" s="131"/>
      <c r="P12" s="132"/>
      <c r="Q12" s="131"/>
      <c r="R12" s="131"/>
      <c r="S12" s="132"/>
    </row>
    <row r="13" spans="1:20" s="210" customFormat="1" ht="20.25" x14ac:dyDescent="0.25">
      <c r="A13" s="131"/>
      <c r="B13" s="163" t="s">
        <v>154</v>
      </c>
      <c r="C13" s="127"/>
      <c r="D13" s="162"/>
      <c r="E13" s="188"/>
      <c r="F13" s="188"/>
      <c r="G13" s="188"/>
      <c r="H13" s="188"/>
      <c r="I13" s="188"/>
      <c r="J13" s="188"/>
      <c r="K13" s="188"/>
      <c r="L13" s="188"/>
      <c r="M13" s="131"/>
      <c r="N13" s="131"/>
      <c r="O13" s="131"/>
      <c r="P13" s="132"/>
      <c r="Q13" s="131"/>
      <c r="R13" s="131"/>
      <c r="S13" s="132"/>
    </row>
    <row r="14" spans="1:20" s="210" customFormat="1" ht="7.5" customHeight="1" x14ac:dyDescent="0.25">
      <c r="A14" s="131"/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211"/>
    </row>
    <row r="15" spans="1:20" ht="15" customHeight="1" x14ac:dyDescent="0.25">
      <c r="B15" s="347" t="s">
        <v>155</v>
      </c>
      <c r="C15" s="201"/>
      <c r="D15" s="136" t="s">
        <v>100</v>
      </c>
      <c r="E15" s="159">
        <v>2019</v>
      </c>
      <c r="F15" s="159">
        <v>2019</v>
      </c>
      <c r="G15" s="159">
        <v>2019</v>
      </c>
      <c r="H15" s="159">
        <v>2019</v>
      </c>
      <c r="I15" s="137">
        <v>2020</v>
      </c>
      <c r="J15" s="137">
        <v>2020</v>
      </c>
      <c r="K15" s="137">
        <v>2020</v>
      </c>
      <c r="L15" s="137">
        <v>2020</v>
      </c>
      <c r="M15" s="308"/>
      <c r="N15" s="348" t="s">
        <v>289</v>
      </c>
      <c r="O15" s="348"/>
      <c r="P15" s="308"/>
      <c r="Q15" s="310" t="s">
        <v>296</v>
      </c>
      <c r="R15" s="308"/>
      <c r="S15" s="349" t="s">
        <v>292</v>
      </c>
    </row>
    <row r="16" spans="1:20" ht="15" customHeight="1" x14ac:dyDescent="0.25">
      <c r="B16" s="347"/>
      <c r="C16" s="201"/>
      <c r="D16" s="136" t="s">
        <v>291</v>
      </c>
      <c r="E16" s="159">
        <v>1</v>
      </c>
      <c r="F16" s="159">
        <v>2</v>
      </c>
      <c r="G16" s="159">
        <v>3</v>
      </c>
      <c r="H16" s="159">
        <v>4</v>
      </c>
      <c r="I16" s="137">
        <v>1</v>
      </c>
      <c r="J16" s="137">
        <v>2</v>
      </c>
      <c r="K16" s="137">
        <v>3</v>
      </c>
      <c r="L16" s="137">
        <v>4</v>
      </c>
      <c r="M16" s="308"/>
      <c r="N16" s="250" t="s">
        <v>215</v>
      </c>
      <c r="O16" s="250" t="s">
        <v>213</v>
      </c>
      <c r="P16" s="308"/>
      <c r="Q16" s="250" t="s">
        <v>213</v>
      </c>
      <c r="R16" s="308"/>
      <c r="S16" s="349"/>
    </row>
    <row r="17" spans="2:23" ht="8.25" customHeight="1" x14ac:dyDescent="0.25">
      <c r="B17" s="201"/>
      <c r="C17" s="201"/>
      <c r="D17" s="134"/>
      <c r="E17" s="138"/>
      <c r="F17" s="138"/>
      <c r="G17" s="138"/>
      <c r="H17" s="138"/>
      <c r="I17" s="138"/>
      <c r="J17" s="138"/>
      <c r="K17" s="138"/>
      <c r="L17" s="138"/>
      <c r="M17" s="138"/>
      <c r="N17" s="134"/>
      <c r="O17" s="134"/>
      <c r="P17" s="134"/>
      <c r="Q17" s="134"/>
      <c r="R17" s="134"/>
      <c r="S17" s="139"/>
    </row>
    <row r="18" spans="2:23" ht="30" x14ac:dyDescent="0.25">
      <c r="B18" s="184" t="s">
        <v>156</v>
      </c>
      <c r="C18" s="201"/>
      <c r="D18" s="189"/>
      <c r="E18" s="197"/>
      <c r="F18" s="197"/>
      <c r="G18" s="197"/>
      <c r="H18" s="197"/>
      <c r="I18" s="197"/>
      <c r="J18" s="197"/>
      <c r="K18" s="197"/>
      <c r="L18" s="197"/>
      <c r="M18" s="206"/>
      <c r="N18" s="208"/>
      <c r="O18" s="208"/>
      <c r="P18" s="206"/>
      <c r="Q18" s="208"/>
      <c r="R18" s="206"/>
      <c r="S18" s="189"/>
    </row>
    <row r="19" spans="2:23" ht="14.65" customHeight="1" x14ac:dyDescent="0.25">
      <c r="B19" s="185" t="s">
        <v>157</v>
      </c>
      <c r="C19" s="201"/>
      <c r="D19" s="187" t="s">
        <v>94</v>
      </c>
      <c r="E19" s="196">
        <v>57.20507320639777</v>
      </c>
      <c r="F19" s="196">
        <v>57.414709973898141</v>
      </c>
      <c r="G19" s="196">
        <v>54.895564044736254</v>
      </c>
      <c r="H19" s="196">
        <v>56.345848618040883</v>
      </c>
      <c r="I19" s="196">
        <v>57.011032514958195</v>
      </c>
      <c r="J19" s="196">
        <v>56.332983379633504</v>
      </c>
      <c r="K19" s="196">
        <v>55.248424438550778</v>
      </c>
      <c r="L19" s="196">
        <v>55.03768467321725</v>
      </c>
      <c r="M19" s="206"/>
      <c r="N19" s="148">
        <f>L19/K19-1</f>
        <v>-3.8144031703187808E-3</v>
      </c>
      <c r="O19" s="148">
        <f>L19/H19-1</f>
        <v>-2.321668724330439E-2</v>
      </c>
      <c r="P19" s="145"/>
      <c r="Q19" s="148">
        <f>SUM(I19:L19)/SUM(E19:H19)-1</f>
        <v>-9.8780617378092517E-3</v>
      </c>
      <c r="R19" s="145"/>
      <c r="S19" s="146"/>
    </row>
    <row r="20" spans="2:23" ht="14.65" customHeight="1" x14ac:dyDescent="0.25">
      <c r="B20" s="185" t="s">
        <v>158</v>
      </c>
      <c r="C20" s="201"/>
      <c r="D20" s="187" t="s">
        <v>94</v>
      </c>
      <c r="E20" s="196">
        <v>55.087243730080694</v>
      </c>
      <c r="F20" s="196">
        <v>55.381567775401145</v>
      </c>
      <c r="G20" s="196">
        <v>52.968260329469679</v>
      </c>
      <c r="H20" s="196">
        <v>54.09325087374134</v>
      </c>
      <c r="I20" s="196">
        <v>55.143066911759917</v>
      </c>
      <c r="J20" s="196">
        <v>54.570975088890613</v>
      </c>
      <c r="K20" s="196">
        <v>52.808885451559888</v>
      </c>
      <c r="L20" s="196">
        <v>54.081048600474141</v>
      </c>
      <c r="M20" s="202"/>
      <c r="N20" s="148">
        <f t="shared" ref="N20" si="0">L20/K20-1</f>
        <v>2.4089945054439177E-2</v>
      </c>
      <c r="O20" s="148">
        <f t="shared" ref="O20" si="1">L20/H20-1</f>
        <v>-2.2557847920212648E-4</v>
      </c>
      <c r="P20" s="145"/>
      <c r="Q20" s="148">
        <f t="shared" ref="Q20" si="2">SUM(I20:L20)/SUM(E20:H20)-1</f>
        <v>-4.2584713913601524E-3</v>
      </c>
      <c r="R20" s="145"/>
      <c r="S20" s="146"/>
    </row>
    <row r="21" spans="2:23" ht="8.25" customHeight="1" x14ac:dyDescent="0.25">
      <c r="B21" s="201"/>
      <c r="C21" s="201"/>
      <c r="D21" s="187"/>
      <c r="E21" s="202"/>
      <c r="F21" s="202"/>
      <c r="G21" s="202"/>
      <c r="H21" s="202"/>
      <c r="I21" s="202"/>
      <c r="J21" s="202"/>
      <c r="K21" s="202"/>
      <c r="L21" s="202"/>
      <c r="M21" s="202"/>
      <c r="N21" s="207"/>
      <c r="O21" s="207"/>
      <c r="P21" s="202"/>
      <c r="Q21" s="207"/>
      <c r="R21" s="207"/>
      <c r="S21" s="187"/>
    </row>
    <row r="22" spans="2:23" ht="14.65" customHeight="1" x14ac:dyDescent="0.25">
      <c r="B22" s="366" t="s">
        <v>159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</row>
    <row r="23" spans="2:23" ht="30.75" customHeight="1" x14ac:dyDescent="0.25">
      <c r="B23" s="350" t="s">
        <v>160</v>
      </c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</row>
    <row r="24" spans="2:23" ht="14.65" customHeight="1" x14ac:dyDescent="0.25"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</row>
    <row r="25" spans="2:23" ht="14.65" customHeight="1" x14ac:dyDescent="0.25"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</row>
    <row r="26" spans="2:23" ht="15" customHeight="1" x14ac:dyDescent="0.25">
      <c r="B26" s="347" t="s">
        <v>155</v>
      </c>
      <c r="C26" s="201"/>
      <c r="D26" s="136" t="s">
        <v>100</v>
      </c>
      <c r="E26" s="159">
        <v>2019</v>
      </c>
      <c r="F26" s="159">
        <v>2019</v>
      </c>
      <c r="G26" s="159">
        <v>2019</v>
      </c>
      <c r="H26" s="159">
        <v>2019</v>
      </c>
      <c r="I26" s="137">
        <v>2020</v>
      </c>
      <c r="J26" s="137">
        <v>2020</v>
      </c>
      <c r="K26" s="137">
        <v>2020</v>
      </c>
      <c r="L26" s="137">
        <v>2020</v>
      </c>
      <c r="M26" s="308"/>
      <c r="N26" s="348" t="s">
        <v>289</v>
      </c>
      <c r="O26" s="348"/>
      <c r="P26" s="308"/>
      <c r="Q26" s="310" t="s">
        <v>296</v>
      </c>
      <c r="R26" s="308"/>
      <c r="S26" s="349" t="s">
        <v>292</v>
      </c>
    </row>
    <row r="27" spans="2:23" ht="15" customHeight="1" x14ac:dyDescent="0.25">
      <c r="B27" s="347"/>
      <c r="C27" s="201"/>
      <c r="D27" s="136" t="s">
        <v>291</v>
      </c>
      <c r="E27" s="159">
        <v>1</v>
      </c>
      <c r="F27" s="159">
        <v>2</v>
      </c>
      <c r="G27" s="159">
        <v>3</v>
      </c>
      <c r="H27" s="159">
        <v>4</v>
      </c>
      <c r="I27" s="137">
        <v>1</v>
      </c>
      <c r="J27" s="137">
        <v>2</v>
      </c>
      <c r="K27" s="137">
        <v>3</v>
      </c>
      <c r="L27" s="137">
        <v>4</v>
      </c>
      <c r="M27" s="308"/>
      <c r="N27" s="250" t="s">
        <v>215</v>
      </c>
      <c r="O27" s="250" t="s">
        <v>213</v>
      </c>
      <c r="P27" s="308"/>
      <c r="Q27" s="250" t="s">
        <v>213</v>
      </c>
      <c r="R27" s="308"/>
      <c r="S27" s="349"/>
    </row>
    <row r="28" spans="2:23" ht="8.25" customHeight="1" x14ac:dyDescent="0.25">
      <c r="B28" s="201"/>
      <c r="C28" s="201"/>
      <c r="D28" s="166"/>
      <c r="E28" s="204"/>
      <c r="F28" s="204"/>
      <c r="G28" s="204"/>
      <c r="H28" s="204"/>
      <c r="I28" s="204"/>
      <c r="J28" s="204"/>
      <c r="K28" s="204"/>
      <c r="L28" s="204"/>
      <c r="M28" s="204"/>
      <c r="N28" s="166"/>
      <c r="O28" s="166"/>
      <c r="P28" s="204"/>
      <c r="Q28" s="166"/>
      <c r="R28" s="166"/>
      <c r="S28" s="205"/>
    </row>
    <row r="29" spans="2:23" ht="14.65" customHeight="1" x14ac:dyDescent="0.25">
      <c r="B29" s="184" t="s">
        <v>161</v>
      </c>
      <c r="C29" s="201"/>
      <c r="D29" s="189"/>
      <c r="E29" s="197"/>
      <c r="F29" s="197"/>
      <c r="G29" s="197"/>
      <c r="H29" s="197"/>
      <c r="I29" s="197"/>
      <c r="J29" s="197"/>
      <c r="K29" s="197"/>
      <c r="L29" s="197"/>
      <c r="M29" s="206"/>
      <c r="N29" s="208"/>
      <c r="O29" s="208"/>
      <c r="P29" s="206"/>
      <c r="Q29" s="208"/>
      <c r="R29" s="206"/>
      <c r="S29" s="189"/>
    </row>
    <row r="30" spans="2:23" ht="14.65" customHeight="1" x14ac:dyDescent="0.25">
      <c r="B30" s="185" t="s">
        <v>162</v>
      </c>
      <c r="C30" s="201"/>
      <c r="D30" s="187" t="s">
        <v>94</v>
      </c>
      <c r="E30" s="196">
        <v>91.603380494808718</v>
      </c>
      <c r="F30" s="196">
        <v>91.643609406689748</v>
      </c>
      <c r="G30" s="196">
        <v>91.201050437012881</v>
      </c>
      <c r="H30" s="196">
        <v>90.838965704055909</v>
      </c>
      <c r="I30" s="196">
        <v>90.917264333492724</v>
      </c>
      <c r="J30" s="196">
        <v>91.19757897813281</v>
      </c>
      <c r="K30" s="196">
        <v>90.747181638518725</v>
      </c>
      <c r="L30" s="196">
        <v>91.780814881692081</v>
      </c>
      <c r="M30" s="206"/>
      <c r="N30" s="148">
        <f>L30/K30-1</f>
        <v>1.1390251735758694E-2</v>
      </c>
      <c r="O30" s="148">
        <f>L30/H30-1</f>
        <v>1.0368338854766623E-2</v>
      </c>
      <c r="P30" s="145"/>
      <c r="Q30" s="148">
        <f>SUM(I30:L30)/SUM(E30:H30)-1</f>
        <v>-1.7634522993568158E-3</v>
      </c>
      <c r="R30" s="145"/>
      <c r="S30" s="146"/>
    </row>
    <row r="31" spans="2:23" ht="8.25" customHeight="1" x14ac:dyDescent="0.25">
      <c r="B31" s="201"/>
      <c r="C31" s="201"/>
      <c r="D31" s="187"/>
      <c r="E31" s="202"/>
      <c r="F31" s="202"/>
      <c r="G31" s="202"/>
      <c r="H31" s="202"/>
      <c r="I31" s="202"/>
      <c r="J31" s="202"/>
      <c r="K31" s="202"/>
      <c r="L31" s="202"/>
      <c r="M31" s="202"/>
      <c r="N31" s="207"/>
      <c r="O31" s="207"/>
      <c r="P31" s="202"/>
      <c r="Q31" s="207"/>
      <c r="R31" s="207"/>
      <c r="S31" s="187"/>
      <c r="V31" s="213"/>
      <c r="W31" s="213"/>
    </row>
    <row r="32" spans="2:23" ht="14.65" customHeight="1" x14ac:dyDescent="0.25">
      <c r="B32" s="351" t="s">
        <v>159</v>
      </c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</row>
    <row r="33" spans="2:19" ht="29.25" customHeight="1" x14ac:dyDescent="0.25">
      <c r="B33" s="350" t="s">
        <v>211</v>
      </c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</row>
    <row r="34" spans="2:19" ht="14.65" customHeight="1" x14ac:dyDescent="0.25"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</row>
    <row r="35" spans="2:19" ht="14.65" customHeight="1" x14ac:dyDescent="0.25"/>
    <row r="36" spans="2:19" ht="15" customHeight="1" x14ac:dyDescent="0.25">
      <c r="B36" s="365" t="s">
        <v>163</v>
      </c>
      <c r="C36" s="201"/>
      <c r="D36" s="136" t="s">
        <v>100</v>
      </c>
      <c r="E36" s="159">
        <v>2019</v>
      </c>
      <c r="F36" s="159">
        <v>2019</v>
      </c>
      <c r="G36" s="159">
        <v>2019</v>
      </c>
      <c r="H36" s="159">
        <v>2019</v>
      </c>
      <c r="I36" s="137">
        <v>2020</v>
      </c>
      <c r="J36" s="137">
        <v>2020</v>
      </c>
      <c r="K36" s="137">
        <v>2020</v>
      </c>
      <c r="L36" s="137">
        <v>2020</v>
      </c>
      <c r="M36" s="308"/>
      <c r="N36" s="348" t="s">
        <v>289</v>
      </c>
      <c r="O36" s="348"/>
      <c r="P36" s="308"/>
      <c r="Q36" s="310" t="s">
        <v>296</v>
      </c>
      <c r="R36" s="308"/>
      <c r="S36" s="349" t="s">
        <v>292</v>
      </c>
    </row>
    <row r="37" spans="2:19" ht="15" customHeight="1" x14ac:dyDescent="0.25">
      <c r="B37" s="365"/>
      <c r="C37" s="201"/>
      <c r="D37" s="136" t="s">
        <v>291</v>
      </c>
      <c r="E37" s="159">
        <v>1</v>
      </c>
      <c r="F37" s="159">
        <v>2</v>
      </c>
      <c r="G37" s="159">
        <v>3</v>
      </c>
      <c r="H37" s="159">
        <v>4</v>
      </c>
      <c r="I37" s="137">
        <v>1</v>
      </c>
      <c r="J37" s="137">
        <v>2</v>
      </c>
      <c r="K37" s="137">
        <v>3</v>
      </c>
      <c r="L37" s="137">
        <v>4</v>
      </c>
      <c r="M37" s="308"/>
      <c r="N37" s="250" t="s">
        <v>215</v>
      </c>
      <c r="O37" s="250" t="s">
        <v>213</v>
      </c>
      <c r="P37" s="308"/>
      <c r="Q37" s="250" t="s">
        <v>213</v>
      </c>
      <c r="R37" s="308"/>
      <c r="S37" s="349"/>
    </row>
    <row r="38" spans="2:19" ht="8.25" customHeight="1" x14ac:dyDescent="0.25">
      <c r="B38" s="201"/>
      <c r="C38" s="201"/>
      <c r="D38" s="166"/>
      <c r="E38" s="204"/>
      <c r="F38" s="204"/>
      <c r="G38" s="204"/>
      <c r="H38" s="204"/>
      <c r="I38" s="204"/>
      <c r="J38" s="204"/>
      <c r="K38" s="204"/>
      <c r="L38" s="204"/>
      <c r="M38" s="204"/>
      <c r="N38" s="166"/>
      <c r="O38" s="166"/>
      <c r="P38" s="204"/>
      <c r="Q38" s="166"/>
      <c r="R38" s="166"/>
      <c r="S38" s="205"/>
    </row>
    <row r="39" spans="2:19" ht="14.65" customHeight="1" x14ac:dyDescent="0.25">
      <c r="B39" s="184" t="s">
        <v>164</v>
      </c>
      <c r="C39" s="201"/>
      <c r="D39" s="189"/>
      <c r="E39" s="197"/>
      <c r="F39" s="197"/>
      <c r="G39" s="197"/>
      <c r="H39" s="197"/>
      <c r="I39" s="197"/>
      <c r="J39" s="197"/>
      <c r="K39" s="197"/>
      <c r="L39" s="197"/>
      <c r="M39" s="206"/>
      <c r="N39" s="208"/>
      <c r="O39" s="208"/>
      <c r="P39" s="206"/>
      <c r="Q39" s="208"/>
      <c r="R39" s="206"/>
      <c r="S39" s="189"/>
    </row>
    <row r="40" spans="2:19" ht="14.65" customHeight="1" x14ac:dyDescent="0.25">
      <c r="B40" s="185" t="s">
        <v>165</v>
      </c>
      <c r="C40" s="201"/>
      <c r="D40" s="187" t="s">
        <v>221</v>
      </c>
      <c r="E40" s="196">
        <v>197.05270562770565</v>
      </c>
      <c r="F40" s="196">
        <v>182.05416666666667</v>
      </c>
      <c r="G40" s="196">
        <v>170.64518633540374</v>
      </c>
      <c r="H40" s="196">
        <v>181.29837819185641</v>
      </c>
      <c r="I40" s="196">
        <v>190.77992424242424</v>
      </c>
      <c r="J40" s="196">
        <v>189.74962121212124</v>
      </c>
      <c r="K40" s="196">
        <v>185.77489961729091</v>
      </c>
      <c r="L40" s="196">
        <v>207.60137085137089</v>
      </c>
      <c r="M40" s="206"/>
      <c r="N40" s="148">
        <f>L40/K40-1</f>
        <v>0.11748880650208404</v>
      </c>
      <c r="O40" s="148">
        <f>L40/H40-1</f>
        <v>0.14508123526444194</v>
      </c>
      <c r="P40" s="145"/>
      <c r="Q40" s="148">
        <f>SUM(I40:L40)/SUM(E40:H40)-1</f>
        <v>5.8621644886631907E-2</v>
      </c>
      <c r="R40" s="145"/>
      <c r="S40" s="146"/>
    </row>
    <row r="41" spans="2:19" ht="14.65" customHeight="1" x14ac:dyDescent="0.25">
      <c r="B41" s="185" t="s">
        <v>166</v>
      </c>
      <c r="C41" s="201"/>
      <c r="D41" s="187" t="s">
        <v>95</v>
      </c>
      <c r="E41" s="196">
        <v>472.02234753550539</v>
      </c>
      <c r="F41" s="196">
        <v>433.65357142857141</v>
      </c>
      <c r="G41" s="196">
        <v>410.4314393939394</v>
      </c>
      <c r="H41" s="196">
        <v>429.90656487232576</v>
      </c>
      <c r="I41" s="196">
        <v>469.63554720133669</v>
      </c>
      <c r="J41" s="196">
        <v>463.26482683982681</v>
      </c>
      <c r="K41" s="196">
        <v>452.90818903318905</v>
      </c>
      <c r="L41" s="196">
        <v>555.11780303030298</v>
      </c>
      <c r="M41" s="202"/>
      <c r="N41" s="148">
        <f t="shared" ref="N41" si="3">L41/K41-1</f>
        <v>0.22567402504975242</v>
      </c>
      <c r="O41" s="148">
        <f t="shared" ref="O41" si="4">L41/H41-1</f>
        <v>0.29125221243170052</v>
      </c>
      <c r="P41" s="145"/>
      <c r="Q41" s="148">
        <f t="shared" ref="Q41" si="5">SUM(I41:L41)/SUM(E41:H41)-1</f>
        <v>0.11163281133159675</v>
      </c>
      <c r="R41" s="145"/>
      <c r="S41" s="146"/>
    </row>
    <row r="42" spans="2:19" ht="8.25" customHeight="1" x14ac:dyDescent="0.25">
      <c r="B42" s="201"/>
      <c r="C42" s="201"/>
      <c r="D42" s="187"/>
      <c r="E42" s="202"/>
      <c r="F42" s="202"/>
      <c r="G42" s="202"/>
      <c r="H42" s="202"/>
      <c r="I42" s="202"/>
      <c r="J42" s="202"/>
      <c r="K42" s="202"/>
      <c r="L42" s="202"/>
      <c r="M42" s="202"/>
      <c r="N42" s="207"/>
      <c r="O42" s="207"/>
      <c r="P42" s="202"/>
      <c r="Q42" s="207"/>
      <c r="R42" s="207"/>
      <c r="S42" s="187"/>
    </row>
    <row r="43" spans="2:19" ht="14.65" customHeight="1" x14ac:dyDescent="0.25">
      <c r="B43" s="351" t="s">
        <v>167</v>
      </c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</row>
    <row r="44" spans="2:19" ht="14.65" customHeight="1" x14ac:dyDescent="0.25">
      <c r="B44" s="350" t="s">
        <v>168</v>
      </c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</row>
    <row r="45" spans="2:19" ht="14.65" customHeight="1" x14ac:dyDescent="0.25"/>
    <row r="46" spans="2:19" ht="14.65" customHeight="1" x14ac:dyDescent="0.3">
      <c r="B46" s="270" t="s">
        <v>231</v>
      </c>
    </row>
    <row r="47" spans="2:19" ht="15.75" x14ac:dyDescent="0.25">
      <c r="B47" s="271" t="s">
        <v>243</v>
      </c>
    </row>
    <row r="48" spans="2:19" ht="15.75" x14ac:dyDescent="0.25">
      <c r="B48" s="271" t="s">
        <v>244</v>
      </c>
    </row>
    <row r="49" spans="2:2" ht="15.75" x14ac:dyDescent="0.25">
      <c r="B49" s="271" t="s">
        <v>245</v>
      </c>
    </row>
  </sheetData>
  <mergeCells count="15">
    <mergeCell ref="B15:B16"/>
    <mergeCell ref="N15:O15"/>
    <mergeCell ref="S15:S16"/>
    <mergeCell ref="B22:S22"/>
    <mergeCell ref="B23:S23"/>
    <mergeCell ref="B43:S43"/>
    <mergeCell ref="B44:S44"/>
    <mergeCell ref="B26:B27"/>
    <mergeCell ref="N26:O26"/>
    <mergeCell ref="S26:S27"/>
    <mergeCell ref="B32:S32"/>
    <mergeCell ref="B33:S33"/>
    <mergeCell ref="B36:B37"/>
    <mergeCell ref="N36:O36"/>
    <mergeCell ref="S36:S37"/>
  </mergeCells>
  <hyperlinks>
    <hyperlink ref="B49" r:id="rId1" display="https://www.blw.admin.ch/blw/it/home/markt/marktbeobachtung/oelsaaten.html"/>
    <hyperlink ref="B48" r:id="rId2" display="https://www.blw.admin.ch/dam/blw/it/dokumente/Markt/Marktbeobachtung/Brot%20und%20Getreide/Marktzahlen/marktzahlen_brot_und_getreide.xlsx.download.xlsx/Cifre_di_mercato_del_pane_dei_cereali.xlsx"/>
    <hyperlink ref="B47" r:id="rId3" display="https://www.blw.admin.ch/blw/it/home/markt/marktbeobachtung/brot-und-getreide.html"/>
    <hyperlink ref="A11" r:id="rId4" display="http://www.disclaimer.admin.ch/"/>
  </hyperlinks>
  <pageMargins left="0.7" right="0.7" top="0.78740157499999996" bottom="0.78740157499999996" header="0.3" footer="0.3"/>
  <pageSetup paperSize="9" scale="53" orientation="portrait" r:id="rId5"/>
  <drawing r:id="rId6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Cereali!J18:L18</xm:f>
              <xm:sqref>S18</xm:sqref>
            </x14:sparkline>
            <x14:sparkline>
              <xm:f>Cereali!J21:L21</xm:f>
              <xm:sqref>S21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Cereali!J39:L39</xm:f>
              <xm:sqref>S39</xm:sqref>
            </x14:sparkline>
            <x14:sparkline>
              <xm:f>Cereali!J42:L42</xm:f>
              <xm:sqref>S42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Cereali!I29:L29</xm:f>
              <xm:sqref>S29</xm:sqref>
            </x14:sparkline>
            <x14:sparkline>
              <xm:f>Cereali!I31:L31</xm:f>
              <xm:sqref>S31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Cereali!I40:L40</xm:f>
              <xm:sqref>S40</xm:sqref>
            </x14:sparkline>
            <x14:sparkline>
              <xm:f>Cereali!I41:L41</xm:f>
              <xm:sqref>S41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Cereali!I30:L30</xm:f>
              <xm:sqref>S30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Cereali!I19:L19</xm:f>
              <xm:sqref>S19</xm:sqref>
            </x14:sparkline>
            <x14:sparkline>
              <xm:f>Cereali!I20:L20</xm:f>
              <xm:sqref>S20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zoomScaleNormal="100" zoomScaleSheetLayoutView="91" workbookViewId="0">
      <pane ySplit="16" topLeftCell="A17" activePane="bottomLeft" state="frozen"/>
      <selection activeCell="I1" sqref="I1:I1048576"/>
      <selection pane="bottomLeft" activeCell="A12" sqref="A12"/>
    </sheetView>
  </sheetViews>
  <sheetFormatPr baseColWidth="10" defaultColWidth="11.42578125" defaultRowHeight="15" outlineLevelCol="1" x14ac:dyDescent="0.25"/>
  <cols>
    <col min="1" max="1" width="11.42578125" style="188"/>
    <col min="2" max="2" width="24" style="188" customWidth="1"/>
    <col min="3" max="3" width="1.42578125" style="188" customWidth="1"/>
    <col min="4" max="4" width="12.7109375" style="188" customWidth="1"/>
    <col min="5" max="7" width="7.85546875" style="188" hidden="1" customWidth="1" outlineLevel="1"/>
    <col min="8" max="8" width="7.85546875" style="188" customWidth="1" collapsed="1"/>
    <col min="9" max="12" width="7.85546875" style="188" customWidth="1"/>
    <col min="13" max="13" width="1.42578125" style="188" customWidth="1"/>
    <col min="14" max="14" width="11.5703125" style="188" bestFit="1" customWidth="1"/>
    <col min="15" max="15" width="9.140625" style="188" bestFit="1" customWidth="1"/>
    <col min="16" max="16" width="1.42578125" style="188" customWidth="1"/>
    <col min="17" max="17" width="10.28515625" style="188" bestFit="1" customWidth="1"/>
    <col min="18" max="18" width="1.42578125" style="188" customWidth="1"/>
    <col min="19" max="19" width="13.140625" style="188" customWidth="1"/>
    <col min="20" max="20" width="11.42578125" style="188"/>
    <col min="21" max="21" width="14.140625" style="188" bestFit="1" customWidth="1"/>
    <col min="22" max="16384" width="11.42578125" style="188"/>
  </cols>
  <sheetData>
    <row r="1" spans="1:19" s="209" customFormat="1" x14ac:dyDescent="0.25">
      <c r="A1" s="171" t="s">
        <v>85</v>
      </c>
      <c r="B1" s="171"/>
      <c r="C1" s="171"/>
      <c r="D1" s="171"/>
      <c r="E1" s="171"/>
      <c r="G1" s="171"/>
      <c r="H1" s="172" t="s">
        <v>96</v>
      </c>
      <c r="I1" s="171"/>
      <c r="J1" s="173"/>
      <c r="K1" s="173"/>
      <c r="L1" s="173"/>
      <c r="M1" s="173"/>
      <c r="N1" s="173"/>
      <c r="O1" s="173"/>
      <c r="P1" s="173"/>
      <c r="Q1" s="173"/>
      <c r="R1" s="173"/>
    </row>
    <row r="2" spans="1:19" s="209" customFormat="1" x14ac:dyDescent="0.25">
      <c r="A2" s="171"/>
      <c r="B2" s="171"/>
      <c r="C2" s="171"/>
      <c r="D2" s="171"/>
      <c r="E2" s="171"/>
      <c r="G2" s="171"/>
      <c r="H2" s="172" t="s">
        <v>97</v>
      </c>
      <c r="I2" s="171"/>
      <c r="J2" s="173"/>
      <c r="K2" s="173"/>
      <c r="L2" s="173"/>
      <c r="M2" s="173"/>
      <c r="N2" s="173"/>
      <c r="O2" s="173"/>
      <c r="P2" s="173"/>
      <c r="Q2" s="173"/>
      <c r="R2" s="173"/>
    </row>
    <row r="3" spans="1:19" s="209" customFormat="1" x14ac:dyDescent="0.25">
      <c r="A3" s="171"/>
      <c r="B3" s="171"/>
      <c r="C3" s="171"/>
      <c r="D3" s="171"/>
      <c r="E3" s="171"/>
      <c r="G3" s="171"/>
      <c r="H3" s="174" t="s">
        <v>98</v>
      </c>
      <c r="I3" s="171"/>
      <c r="J3" s="173"/>
      <c r="K3" s="173"/>
      <c r="L3" s="173"/>
      <c r="M3" s="173"/>
      <c r="N3" s="173"/>
      <c r="O3" s="173"/>
      <c r="P3" s="173"/>
      <c r="Q3" s="173"/>
      <c r="R3" s="173"/>
    </row>
    <row r="4" spans="1:19" s="209" customFormat="1" x14ac:dyDescent="0.25">
      <c r="A4" s="171"/>
      <c r="B4" s="171"/>
      <c r="C4" s="171"/>
      <c r="D4" s="171"/>
      <c r="E4" s="171"/>
      <c r="G4" s="171"/>
      <c r="H4" s="175" t="s">
        <v>99</v>
      </c>
      <c r="I4" s="171"/>
      <c r="J4" s="173"/>
      <c r="K4" s="173"/>
      <c r="L4" s="173"/>
      <c r="M4" s="173"/>
      <c r="N4" s="173"/>
      <c r="O4" s="173"/>
      <c r="P4" s="173"/>
      <c r="Q4" s="173"/>
      <c r="R4" s="173"/>
    </row>
    <row r="5" spans="1:19" s="209" customFormat="1" ht="18.75" x14ac:dyDescent="0.3">
      <c r="A5" s="176" t="s">
        <v>249</v>
      </c>
      <c r="B5" s="177"/>
      <c r="C5" s="177"/>
      <c r="D5" s="177"/>
      <c r="E5" s="177"/>
      <c r="F5" s="177"/>
      <c r="G5" s="177"/>
      <c r="H5" s="177"/>
      <c r="I5" s="177"/>
      <c r="J5" s="173"/>
      <c r="K5" s="173"/>
      <c r="L5" s="173"/>
      <c r="M5" s="173"/>
      <c r="N5" s="173"/>
      <c r="O5" s="173"/>
      <c r="P5" s="173"/>
      <c r="Q5" s="173"/>
      <c r="R5" s="173"/>
    </row>
    <row r="6" spans="1:19" s="209" customFormat="1" ht="18.75" x14ac:dyDescent="0.3">
      <c r="A6" s="178" t="s">
        <v>253</v>
      </c>
      <c r="B6" s="177"/>
      <c r="C6" s="177"/>
      <c r="D6" s="177"/>
      <c r="E6" s="177"/>
      <c r="F6" s="177"/>
      <c r="G6" s="177"/>
      <c r="H6" s="177"/>
      <c r="I6" s="177"/>
      <c r="J6" s="173"/>
      <c r="K6" s="173"/>
      <c r="L6" s="173"/>
      <c r="M6" s="173"/>
      <c r="N6" s="173"/>
      <c r="O6" s="173"/>
      <c r="P6" s="173"/>
      <c r="Q6" s="173"/>
      <c r="R6" s="173"/>
    </row>
    <row r="7" spans="1:19" s="209" customFormat="1" x14ac:dyDescent="0.25">
      <c r="A7" s="178" t="s">
        <v>250</v>
      </c>
      <c r="B7" s="179"/>
      <c r="C7" s="179"/>
      <c r="D7" s="179"/>
      <c r="E7" s="179"/>
      <c r="F7" s="179"/>
      <c r="G7" s="179"/>
      <c r="H7" s="179"/>
      <c r="I7" s="179"/>
      <c r="J7" s="173"/>
      <c r="K7" s="173"/>
      <c r="L7" s="173"/>
      <c r="M7" s="173"/>
      <c r="N7" s="173"/>
      <c r="O7" s="173"/>
      <c r="P7" s="173"/>
      <c r="Q7" s="173"/>
      <c r="R7" s="173"/>
    </row>
    <row r="8" spans="1:19" s="209" customFormat="1" x14ac:dyDescent="0.25">
      <c r="A8" s="178" t="s">
        <v>299</v>
      </c>
      <c r="B8" s="179"/>
      <c r="C8" s="179"/>
      <c r="D8" s="179"/>
      <c r="E8" s="179"/>
      <c r="F8" s="179"/>
      <c r="G8" s="179"/>
      <c r="H8" s="179"/>
      <c r="I8" s="179"/>
      <c r="J8" s="173"/>
      <c r="K8" s="173"/>
      <c r="L8" s="173"/>
      <c r="M8" s="173"/>
      <c r="N8" s="173"/>
      <c r="O8" s="173"/>
      <c r="P8" s="173"/>
      <c r="Q8" s="173"/>
      <c r="R8" s="173"/>
    </row>
    <row r="9" spans="1:19" s="209" customFormat="1" x14ac:dyDescent="0.25">
      <c r="A9" s="180" t="s">
        <v>251</v>
      </c>
      <c r="B9" s="179"/>
      <c r="C9" s="179"/>
      <c r="D9" s="179"/>
      <c r="E9" s="179"/>
      <c r="F9" s="179"/>
      <c r="G9" s="179"/>
      <c r="H9" s="179"/>
      <c r="I9" s="179"/>
      <c r="J9" s="173"/>
      <c r="K9" s="173"/>
      <c r="L9" s="173"/>
      <c r="M9" s="173"/>
      <c r="N9" s="173"/>
      <c r="O9" s="173"/>
      <c r="P9" s="173"/>
      <c r="Q9" s="173"/>
      <c r="R9" s="173"/>
    </row>
    <row r="10" spans="1:19" s="209" customFormat="1" x14ac:dyDescent="0.25">
      <c r="A10" s="181" t="s">
        <v>252</v>
      </c>
      <c r="B10" s="179"/>
      <c r="C10" s="179"/>
      <c r="D10" s="179"/>
      <c r="E10" s="179"/>
      <c r="F10" s="179"/>
      <c r="G10" s="179"/>
      <c r="H10" s="179"/>
      <c r="I10" s="179"/>
      <c r="J10" s="173"/>
      <c r="K10" s="173"/>
      <c r="L10" s="173"/>
      <c r="M10" s="173"/>
      <c r="N10" s="173"/>
      <c r="O10" s="173"/>
      <c r="P10" s="173"/>
      <c r="Q10" s="173"/>
      <c r="R10" s="173"/>
    </row>
    <row r="11" spans="1:19" s="209" customFormat="1" x14ac:dyDescent="0.25">
      <c r="A11" s="182" t="s">
        <v>86</v>
      </c>
      <c r="B11" s="183"/>
      <c r="C11" s="179"/>
      <c r="D11" s="179"/>
      <c r="E11" s="179"/>
      <c r="F11" s="179"/>
      <c r="G11" s="179"/>
      <c r="H11" s="179"/>
      <c r="I11" s="179"/>
      <c r="J11" s="173"/>
      <c r="K11" s="173"/>
      <c r="L11" s="173"/>
      <c r="M11" s="173"/>
      <c r="N11" s="173"/>
      <c r="O11" s="173"/>
      <c r="P11" s="173"/>
      <c r="Q11" s="173"/>
      <c r="R11" s="173"/>
    </row>
    <row r="13" spans="1:19" s="283" customFormat="1" ht="18.75" customHeight="1" x14ac:dyDescent="0.2">
      <c r="B13" s="369" t="s">
        <v>271</v>
      </c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</row>
    <row r="14" spans="1:19" s="283" customFormat="1" ht="8.1" customHeight="1" x14ac:dyDescent="0.2"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5"/>
      <c r="Q14" s="284"/>
      <c r="R14" s="286"/>
    </row>
    <row r="15" spans="1:19" s="283" customFormat="1" ht="15" customHeight="1" x14ac:dyDescent="0.25">
      <c r="B15" s="347" t="s">
        <v>134</v>
      </c>
      <c r="C15" s="287"/>
      <c r="D15" s="136" t="s">
        <v>100</v>
      </c>
      <c r="E15" s="159">
        <v>2019</v>
      </c>
      <c r="F15" s="159">
        <v>2019</v>
      </c>
      <c r="G15" s="159">
        <v>2019</v>
      </c>
      <c r="H15" s="159">
        <v>2019</v>
      </c>
      <c r="I15" s="137">
        <v>2020</v>
      </c>
      <c r="J15" s="137">
        <v>2020</v>
      </c>
      <c r="K15" s="137">
        <v>2020</v>
      </c>
      <c r="L15" s="137">
        <v>2020</v>
      </c>
      <c r="M15" s="308"/>
      <c r="N15" s="348" t="s">
        <v>289</v>
      </c>
      <c r="O15" s="348"/>
      <c r="P15" s="308"/>
      <c r="Q15" s="310" t="s">
        <v>296</v>
      </c>
      <c r="R15" s="308"/>
      <c r="S15" s="349" t="s">
        <v>292</v>
      </c>
    </row>
    <row r="16" spans="1:19" s="283" customFormat="1" ht="15" customHeight="1" x14ac:dyDescent="0.25">
      <c r="B16" s="347"/>
      <c r="C16" s="287"/>
      <c r="D16" s="136" t="s">
        <v>291</v>
      </c>
      <c r="E16" s="159">
        <v>1</v>
      </c>
      <c r="F16" s="159">
        <v>2</v>
      </c>
      <c r="G16" s="159">
        <v>3</v>
      </c>
      <c r="H16" s="159">
        <v>4</v>
      </c>
      <c r="I16" s="137">
        <v>1</v>
      </c>
      <c r="J16" s="137">
        <v>2</v>
      </c>
      <c r="K16" s="137">
        <v>3</v>
      </c>
      <c r="L16" s="137">
        <v>4</v>
      </c>
      <c r="M16" s="308"/>
      <c r="N16" s="250" t="s">
        <v>215</v>
      </c>
      <c r="O16" s="250" t="s">
        <v>213</v>
      </c>
      <c r="P16" s="308"/>
      <c r="Q16" s="250" t="s">
        <v>213</v>
      </c>
      <c r="R16" s="308"/>
      <c r="S16" s="349"/>
    </row>
    <row r="17" spans="2:19" s="283" customFormat="1" ht="8.1" customHeight="1" x14ac:dyDescent="0.25">
      <c r="B17" s="287"/>
      <c r="C17" s="287"/>
      <c r="D17" s="134"/>
      <c r="E17" s="138"/>
      <c r="F17" s="138"/>
      <c r="G17" s="138"/>
      <c r="H17" s="138"/>
      <c r="I17" s="138"/>
      <c r="J17" s="138"/>
      <c r="K17" s="138"/>
      <c r="L17" s="138"/>
      <c r="M17" s="138"/>
      <c r="N17" s="134"/>
      <c r="O17" s="134"/>
      <c r="P17" s="134"/>
      <c r="Q17" s="134"/>
      <c r="R17" s="134"/>
      <c r="S17" s="139"/>
    </row>
    <row r="18" spans="2:19" s="283" customFormat="1" ht="31.5" customHeight="1" x14ac:dyDescent="0.2">
      <c r="B18" s="151" t="s">
        <v>272</v>
      </c>
      <c r="C18" s="287"/>
      <c r="D18" s="289" t="s">
        <v>266</v>
      </c>
      <c r="E18" s="265">
        <v>146.89906492229093</v>
      </c>
      <c r="F18" s="265">
        <v>162.37419520790931</v>
      </c>
      <c r="G18" s="265">
        <v>161.39250264574551</v>
      </c>
      <c r="H18" s="265">
        <v>171.47837214736444</v>
      </c>
      <c r="I18" s="265">
        <v>139.87874265087527</v>
      </c>
      <c r="J18" s="265">
        <v>115.28463726532178</v>
      </c>
      <c r="K18" s="265">
        <v>161.63458744857627</v>
      </c>
      <c r="L18" s="265">
        <v>133.18204227063219</v>
      </c>
      <c r="M18" s="266"/>
      <c r="N18" s="315">
        <f t="shared" ref="N18:N24" si="0">L18/K18-1</f>
        <v>-0.17603005413056283</v>
      </c>
      <c r="O18" s="315">
        <f t="shared" ref="O18:O24" si="1">L18/H18-1</f>
        <v>-0.22333037920269783</v>
      </c>
      <c r="P18" s="255"/>
      <c r="Q18" s="315">
        <f t="shared" ref="Q18:Q24" si="2">SUM(I18:L18)/SUM(E18:H18)-1</f>
        <v>-0.14352560472877574</v>
      </c>
      <c r="R18" s="255"/>
      <c r="S18" s="316"/>
    </row>
    <row r="19" spans="2:19" s="283" customFormat="1" x14ac:dyDescent="0.25">
      <c r="B19" s="133" t="s">
        <v>121</v>
      </c>
      <c r="C19" s="287"/>
      <c r="D19" s="292" t="s">
        <v>266</v>
      </c>
      <c r="E19" s="273">
        <v>8.7529080654868636</v>
      </c>
      <c r="F19" s="273">
        <v>9.7830772740208207</v>
      </c>
      <c r="G19" s="273">
        <v>11.731911475945868</v>
      </c>
      <c r="H19" s="273">
        <v>14.298539557316907</v>
      </c>
      <c r="I19" s="273">
        <v>13.425830102293588</v>
      </c>
      <c r="J19" s="273">
        <v>9.3758771494489643</v>
      </c>
      <c r="K19" s="273">
        <v>12.852217924629223</v>
      </c>
      <c r="L19" s="273">
        <v>11.277866355361322</v>
      </c>
      <c r="M19" s="266"/>
      <c r="N19" s="148">
        <f t="shared" si="0"/>
        <v>-0.12249648881621489</v>
      </c>
      <c r="O19" s="148">
        <f t="shared" si="1"/>
        <v>-0.21125746373235954</v>
      </c>
      <c r="P19" s="142"/>
      <c r="Q19" s="148">
        <f t="shared" si="2"/>
        <v>5.3074810361275482E-2</v>
      </c>
      <c r="R19" s="142"/>
      <c r="S19" s="146"/>
    </row>
    <row r="20" spans="2:19" s="283" customFormat="1" ht="30" x14ac:dyDescent="0.2">
      <c r="B20" s="151" t="s">
        <v>273</v>
      </c>
      <c r="C20" s="287"/>
      <c r="D20" s="289" t="s">
        <v>266</v>
      </c>
      <c r="E20" s="265">
        <v>13.199634212685924</v>
      </c>
      <c r="F20" s="265">
        <v>16.360657104670807</v>
      </c>
      <c r="G20" s="265">
        <v>16.510023435167984</v>
      </c>
      <c r="H20" s="265">
        <v>18.02784016694298</v>
      </c>
      <c r="I20" s="265">
        <v>14.74943151468848</v>
      </c>
      <c r="J20" s="265">
        <v>12.591776416748344</v>
      </c>
      <c r="K20" s="265">
        <v>17.675014662222992</v>
      </c>
      <c r="L20" s="265">
        <v>14.240775767671689</v>
      </c>
      <c r="M20" s="266"/>
      <c r="N20" s="315">
        <f t="shared" si="0"/>
        <v>-0.1942990690633678</v>
      </c>
      <c r="O20" s="315">
        <f t="shared" si="1"/>
        <v>-0.21006756018480233</v>
      </c>
      <c r="P20" s="255"/>
      <c r="Q20" s="315">
        <f t="shared" si="2"/>
        <v>-7.5527237316246665E-2</v>
      </c>
      <c r="R20" s="255"/>
      <c r="S20" s="316"/>
    </row>
    <row r="21" spans="2:19" s="283" customFormat="1" ht="15" customHeight="1" x14ac:dyDescent="0.25">
      <c r="B21" s="133" t="s">
        <v>274</v>
      </c>
      <c r="C21" s="287"/>
      <c r="D21" s="292" t="s">
        <v>266</v>
      </c>
      <c r="E21" s="273">
        <v>88.209031686176232</v>
      </c>
      <c r="F21" s="273">
        <v>91.546420418159542</v>
      </c>
      <c r="G21" s="273">
        <v>95.431967779621289</v>
      </c>
      <c r="H21" s="273">
        <v>106.97975298537683</v>
      </c>
      <c r="I21" s="273">
        <v>102.06626542454106</v>
      </c>
      <c r="J21" s="273">
        <v>77.844012738891578</v>
      </c>
      <c r="K21" s="273">
        <v>111.84224478138408</v>
      </c>
      <c r="L21" s="273">
        <v>93.188373529260218</v>
      </c>
      <c r="M21" s="266"/>
      <c r="N21" s="148">
        <f t="shared" si="0"/>
        <v>-0.16678734666481554</v>
      </c>
      <c r="O21" s="148">
        <f t="shared" si="1"/>
        <v>-0.12891579080390825</v>
      </c>
      <c r="P21" s="142"/>
      <c r="Q21" s="148">
        <f t="shared" si="2"/>
        <v>7.2578803247744794E-3</v>
      </c>
      <c r="R21" s="142"/>
      <c r="S21" s="146"/>
    </row>
    <row r="22" spans="2:19" s="283" customFormat="1" ht="45" x14ac:dyDescent="0.2">
      <c r="B22" s="151" t="s">
        <v>275</v>
      </c>
      <c r="C22" s="287"/>
      <c r="D22" s="289" t="s">
        <v>266</v>
      </c>
      <c r="E22" s="265">
        <v>62.416376453628949</v>
      </c>
      <c r="F22" s="265">
        <v>72.975115399299057</v>
      </c>
      <c r="G22" s="265">
        <v>73.467997072263529</v>
      </c>
      <c r="H22" s="265">
        <v>69.284879304688857</v>
      </c>
      <c r="I22" s="265">
        <v>60.103255825938454</v>
      </c>
      <c r="J22" s="265">
        <v>51.308102414108298</v>
      </c>
      <c r="K22" s="265">
        <v>69.725679201654955</v>
      </c>
      <c r="L22" s="265">
        <v>50.488230310934746</v>
      </c>
      <c r="M22" s="266"/>
      <c r="N22" s="315">
        <f t="shared" si="0"/>
        <v>-0.27590192180248574</v>
      </c>
      <c r="O22" s="315">
        <f t="shared" si="1"/>
        <v>-0.27129511059828093</v>
      </c>
      <c r="P22" s="255"/>
      <c r="Q22" s="315">
        <f t="shared" si="2"/>
        <v>-0.16724804019327444</v>
      </c>
      <c r="R22" s="255"/>
      <c r="S22" s="316"/>
    </row>
    <row r="23" spans="2:19" s="283" customFormat="1" x14ac:dyDescent="0.25">
      <c r="B23" s="133" t="s">
        <v>276</v>
      </c>
      <c r="C23" s="287"/>
      <c r="D23" s="292" t="s">
        <v>266</v>
      </c>
      <c r="E23" s="273">
        <v>25.139108246816065</v>
      </c>
      <c r="F23" s="273">
        <v>24.221039423779697</v>
      </c>
      <c r="G23" s="273">
        <v>24.885043743695945</v>
      </c>
      <c r="H23" s="273">
        <v>27.729068195519183</v>
      </c>
      <c r="I23" s="273">
        <v>22.838185778166086</v>
      </c>
      <c r="J23" s="273">
        <v>14.100096649036116</v>
      </c>
      <c r="K23" s="273">
        <v>22.974154713643095</v>
      </c>
      <c r="L23" s="273">
        <v>20.610383827422414</v>
      </c>
      <c r="M23" s="266"/>
      <c r="N23" s="148">
        <f t="shared" si="0"/>
        <v>-0.10288826360244574</v>
      </c>
      <c r="O23" s="148">
        <f t="shared" si="1"/>
        <v>-0.25672281224534965</v>
      </c>
      <c r="P23" s="142"/>
      <c r="Q23" s="148">
        <f t="shared" si="2"/>
        <v>-0.21036130807542885</v>
      </c>
      <c r="R23" s="142"/>
      <c r="S23" s="146"/>
    </row>
    <row r="24" spans="2:19" s="283" customFormat="1" x14ac:dyDescent="0.2">
      <c r="B24" s="151" t="s">
        <v>277</v>
      </c>
      <c r="C24" s="287"/>
      <c r="D24" s="289" t="s">
        <v>266</v>
      </c>
      <c r="E24" s="265">
        <v>352.56302030735878</v>
      </c>
      <c r="F24" s="265">
        <v>369.6802508752113</v>
      </c>
      <c r="G24" s="265">
        <v>374.15415858068263</v>
      </c>
      <c r="H24" s="265">
        <v>396.60043406890122</v>
      </c>
      <c r="I24" s="265">
        <v>335.41803110700835</v>
      </c>
      <c r="J24" s="265">
        <v>238.1891006016036</v>
      </c>
      <c r="K24" s="265">
        <v>347.96341216119066</v>
      </c>
      <c r="L24" s="265">
        <v>291.79467718514081</v>
      </c>
      <c r="M24" s="266"/>
      <c r="N24" s="315">
        <f t="shared" si="0"/>
        <v>-0.16142138228610725</v>
      </c>
      <c r="O24" s="315">
        <f t="shared" si="1"/>
        <v>-0.26426031814567441</v>
      </c>
      <c r="P24" s="255"/>
      <c r="Q24" s="315">
        <f t="shared" si="2"/>
        <v>-0.18729607694110351</v>
      </c>
      <c r="R24" s="255"/>
      <c r="S24" s="316"/>
    </row>
    <row r="25" spans="2:19" s="283" customFormat="1" ht="3.95" customHeight="1" x14ac:dyDescent="0.25">
      <c r="B25" s="133"/>
      <c r="C25" s="287"/>
      <c r="D25" s="292"/>
      <c r="E25" s="273"/>
      <c r="F25" s="273"/>
      <c r="G25" s="273"/>
      <c r="H25" s="273"/>
      <c r="I25" s="273"/>
      <c r="J25" s="273"/>
      <c r="K25" s="273"/>
      <c r="L25" s="273"/>
      <c r="M25" s="266"/>
      <c r="N25" s="274"/>
      <c r="O25" s="274"/>
      <c r="P25" s="266"/>
      <c r="Q25" s="274"/>
      <c r="R25" s="224"/>
      <c r="S25" s="229"/>
    </row>
    <row r="26" spans="2:19" s="283" customFormat="1" ht="30" x14ac:dyDescent="0.2">
      <c r="B26" s="151" t="s">
        <v>152</v>
      </c>
      <c r="C26" s="287"/>
      <c r="D26" s="289" t="s">
        <v>266</v>
      </c>
      <c r="E26" s="265">
        <v>697.17914389444377</v>
      </c>
      <c r="F26" s="265">
        <v>746.94075570305063</v>
      </c>
      <c r="G26" s="265">
        <v>757.57360473312281</v>
      </c>
      <c r="H26" s="265">
        <v>804.39888642611038</v>
      </c>
      <c r="I26" s="265">
        <v>688.4797424035113</v>
      </c>
      <c r="J26" s="265">
        <v>518.69360323515866</v>
      </c>
      <c r="K26" s="265">
        <v>744.66731089330119</v>
      </c>
      <c r="L26" s="265">
        <v>614.78234924642345</v>
      </c>
      <c r="M26" s="266"/>
      <c r="N26" s="315">
        <f t="shared" ref="N26" si="3">L26/K26-1</f>
        <v>-0.17442011989363149</v>
      </c>
      <c r="O26" s="315">
        <f>L26/H26-1</f>
        <v>-0.23572451476423639</v>
      </c>
      <c r="P26" s="255"/>
      <c r="Q26" s="315">
        <f t="shared" ref="Q26" si="4">SUM(I26:L26)/SUM(E26:H26)-1</f>
        <v>-0.14619290688790332</v>
      </c>
      <c r="R26" s="255"/>
      <c r="S26" s="316"/>
    </row>
    <row r="27" spans="2:19" s="283" customFormat="1" ht="3.95" customHeight="1" x14ac:dyDescent="0.25">
      <c r="B27" s="295"/>
      <c r="C27" s="287"/>
      <c r="D27" s="294"/>
      <c r="E27" s="296"/>
      <c r="F27" s="296"/>
      <c r="G27" s="296"/>
      <c r="H27" s="296"/>
      <c r="I27" s="296"/>
      <c r="J27" s="296"/>
      <c r="K27" s="296"/>
      <c r="L27" s="296"/>
      <c r="M27" s="290"/>
      <c r="N27" s="293"/>
      <c r="O27" s="293"/>
      <c r="P27" s="297"/>
      <c r="Q27" s="293"/>
      <c r="R27" s="298"/>
      <c r="S27" s="294"/>
    </row>
    <row r="28" spans="2:19" s="283" customFormat="1" ht="15" customHeight="1" x14ac:dyDescent="0.2">
      <c r="B28" s="370" t="s">
        <v>278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</row>
    <row r="29" spans="2:19" s="283" customFormat="1" ht="31.5" customHeight="1" x14ac:dyDescent="0.2">
      <c r="B29" s="367" t="s">
        <v>279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</row>
    <row r="35" spans="2:16" ht="17.25" customHeight="1" x14ac:dyDescent="0.25">
      <c r="B35" s="368" t="s">
        <v>295</v>
      </c>
      <c r="D35" s="136" t="s">
        <v>100</v>
      </c>
      <c r="E35" s="336">
        <v>2020</v>
      </c>
      <c r="F35" s="336">
        <v>2020</v>
      </c>
      <c r="G35" s="336">
        <v>2020</v>
      </c>
      <c r="H35" s="336">
        <v>2020</v>
      </c>
      <c r="I35" s="137">
        <v>2020</v>
      </c>
      <c r="J35" s="137">
        <v>2020</v>
      </c>
      <c r="K35" s="137">
        <v>2020</v>
      </c>
      <c r="L35" s="137">
        <v>2020</v>
      </c>
      <c r="N35" s="339" t="s">
        <v>317</v>
      </c>
      <c r="O35" s="339" t="s">
        <v>318</v>
      </c>
      <c r="P35" s="339"/>
    </row>
    <row r="36" spans="2:16" ht="17.25" customHeight="1" x14ac:dyDescent="0.25">
      <c r="B36" s="368"/>
      <c r="D36" s="136" t="s">
        <v>101</v>
      </c>
      <c r="E36" s="336" t="s">
        <v>267</v>
      </c>
      <c r="F36" s="336" t="s">
        <v>268</v>
      </c>
      <c r="G36" s="336" t="s">
        <v>311</v>
      </c>
      <c r="H36" s="336" t="s">
        <v>312</v>
      </c>
      <c r="I36" s="137" t="s">
        <v>313</v>
      </c>
      <c r="J36" s="137" t="s">
        <v>314</v>
      </c>
      <c r="K36" s="137" t="s">
        <v>315</v>
      </c>
      <c r="L36" s="137" t="s">
        <v>316</v>
      </c>
      <c r="N36" s="250" t="s">
        <v>213</v>
      </c>
      <c r="O36" s="250" t="s">
        <v>213</v>
      </c>
      <c r="P36" s="136"/>
    </row>
    <row r="37" spans="2:16" ht="8.1" customHeight="1" x14ac:dyDescent="0.25">
      <c r="B37" s="299"/>
      <c r="H37" s="311"/>
      <c r="I37" s="311"/>
      <c r="J37" s="311"/>
      <c r="K37" s="311"/>
      <c r="N37" s="340"/>
      <c r="O37" s="340"/>
    </row>
    <row r="38" spans="2:16" x14ac:dyDescent="0.25">
      <c r="B38" s="288" t="s">
        <v>257</v>
      </c>
      <c r="D38" s="312"/>
      <c r="E38" s="312">
        <v>-55.2</v>
      </c>
      <c r="F38" s="312">
        <v>-10.6</v>
      </c>
      <c r="G38" s="312">
        <v>10.1</v>
      </c>
      <c r="H38" s="312">
        <v>-6.7</v>
      </c>
      <c r="I38" s="312">
        <v>-3.5</v>
      </c>
      <c r="J38" s="312">
        <v>-25.8</v>
      </c>
      <c r="K38" s="312">
        <v>-58</v>
      </c>
      <c r="L38" s="312">
        <v>-67.5</v>
      </c>
      <c r="N38" s="315">
        <v>-4.0000000000000001E-3</v>
      </c>
      <c r="O38" s="315">
        <v>-0.313</v>
      </c>
      <c r="P38" s="315"/>
    </row>
    <row r="39" spans="2:16" x14ac:dyDescent="0.25">
      <c r="B39" s="291" t="s">
        <v>258</v>
      </c>
      <c r="D39" s="313"/>
      <c r="E39" s="313">
        <v>-52.6</v>
      </c>
      <c r="F39" s="313">
        <v>-30.099999999999998</v>
      </c>
      <c r="G39" s="313">
        <v>-4</v>
      </c>
      <c r="H39" s="313">
        <v>-12.2</v>
      </c>
      <c r="I39" s="313">
        <v>-4.5</v>
      </c>
      <c r="J39" s="313">
        <v>-23.7</v>
      </c>
      <c r="K39" s="313">
        <v>-49.6</v>
      </c>
      <c r="L39" s="313">
        <v>-43.2</v>
      </c>
      <c r="N39" s="148">
        <v>6.8000000000000005E-2</v>
      </c>
      <c r="O39" s="148">
        <v>-0.26200000000000001</v>
      </c>
      <c r="P39" s="148"/>
    </row>
    <row r="40" spans="2:16" x14ac:dyDescent="0.25">
      <c r="B40" s="288" t="s">
        <v>259</v>
      </c>
      <c r="D40" s="312"/>
      <c r="E40" s="312">
        <v>-37.799999999999997</v>
      </c>
      <c r="F40" s="312">
        <v>-5.3</v>
      </c>
      <c r="G40" s="312">
        <v>10.5</v>
      </c>
      <c r="H40" s="312">
        <v>-3.7</v>
      </c>
      <c r="I40" s="312">
        <v>4.4000000000000004</v>
      </c>
      <c r="J40" s="312">
        <v>-14.4</v>
      </c>
      <c r="K40" s="312">
        <v>-39.9</v>
      </c>
      <c r="L40" s="312">
        <v>-46.1</v>
      </c>
      <c r="N40" s="315">
        <v>3.6999999999999998E-2</v>
      </c>
      <c r="O40" s="315">
        <v>-0.20100000000000001</v>
      </c>
      <c r="P40" s="315"/>
    </row>
    <row r="41" spans="2:16" x14ac:dyDescent="0.25">
      <c r="B41" s="291" t="s">
        <v>260</v>
      </c>
      <c r="D41" s="313"/>
      <c r="E41" s="313">
        <v>-59.599999999999994</v>
      </c>
      <c r="F41" s="313">
        <v>-38.800000000000004</v>
      </c>
      <c r="G41" s="313">
        <v>-30.7</v>
      </c>
      <c r="H41" s="313">
        <v>-23.8</v>
      </c>
      <c r="I41" s="313">
        <v>-19.7</v>
      </c>
      <c r="J41" s="313">
        <v>-23.5</v>
      </c>
      <c r="K41" s="313">
        <v>-40.299999999999997</v>
      </c>
      <c r="L41" s="313">
        <v>-30.6</v>
      </c>
      <c r="N41" s="148">
        <v>-3.3000000000000002E-2</v>
      </c>
      <c r="O41" s="148">
        <v>-0.29399999999999998</v>
      </c>
      <c r="P41" s="148"/>
    </row>
    <row r="42" spans="2:16" x14ac:dyDescent="0.25">
      <c r="B42" s="288" t="s">
        <v>261</v>
      </c>
      <c r="D42" s="312"/>
      <c r="E42" s="312">
        <v>-37.6</v>
      </c>
      <c r="F42" s="312">
        <v>-32.200000000000003</v>
      </c>
      <c r="G42" s="312">
        <v>-25.1</v>
      </c>
      <c r="H42" s="312">
        <v>-31.3</v>
      </c>
      <c r="I42" s="312">
        <v>-36.799999999999997</v>
      </c>
      <c r="J42" s="312">
        <v>-45.5</v>
      </c>
      <c r="K42" s="312">
        <v>-47.7</v>
      </c>
      <c r="L42" s="312">
        <v>-44.1</v>
      </c>
      <c r="N42" s="315">
        <v>0.112</v>
      </c>
      <c r="O42" s="315">
        <v>-0.313</v>
      </c>
      <c r="P42" s="315"/>
    </row>
    <row r="43" spans="2:16" x14ac:dyDescent="0.25">
      <c r="B43" s="291" t="s">
        <v>255</v>
      </c>
      <c r="D43" s="313"/>
      <c r="E43" s="313">
        <v>-45.7</v>
      </c>
      <c r="F43" s="313">
        <v>-39.800000000000004</v>
      </c>
      <c r="G43" s="313">
        <v>-28.1</v>
      </c>
      <c r="H43" s="313">
        <v>-30.3</v>
      </c>
      <c r="I43" s="313">
        <v>-16.899999999999999</v>
      </c>
      <c r="J43" s="313">
        <v>-25.5</v>
      </c>
      <c r="K43" s="313">
        <v>-42.8</v>
      </c>
      <c r="L43" s="313">
        <v>-28.8</v>
      </c>
      <c r="N43" s="148">
        <v>3.5000000000000003E-2</v>
      </c>
      <c r="O43" s="148">
        <v>-0.255</v>
      </c>
      <c r="P43" s="148"/>
    </row>
    <row r="44" spans="2:16" x14ac:dyDescent="0.25">
      <c r="B44" s="288" t="s">
        <v>256</v>
      </c>
      <c r="D44" s="312"/>
      <c r="E44" s="312">
        <v>-3.1</v>
      </c>
      <c r="F44" s="312">
        <v>-7.9</v>
      </c>
      <c r="G44" s="312">
        <v>7.4</v>
      </c>
      <c r="H44" s="312">
        <v>-6.6</v>
      </c>
      <c r="I44" s="312">
        <v>7.4</v>
      </c>
      <c r="J44" s="312">
        <v>4.3</v>
      </c>
      <c r="K44" s="312">
        <v>-13.1</v>
      </c>
      <c r="L44" s="312">
        <v>-2.2000000000000002</v>
      </c>
      <c r="N44" s="315">
        <v>0.06</v>
      </c>
      <c r="O44" s="315">
        <v>-2.7E-2</v>
      </c>
      <c r="P44" s="315"/>
    </row>
    <row r="45" spans="2:16" ht="45" x14ac:dyDescent="0.25">
      <c r="B45" s="291" t="s">
        <v>262</v>
      </c>
      <c r="D45" s="313"/>
      <c r="E45" s="313">
        <v>-1.3</v>
      </c>
      <c r="F45" s="313">
        <v>-0.89999999999999991</v>
      </c>
      <c r="G45" s="313">
        <v>5.7</v>
      </c>
      <c r="H45" s="313">
        <v>0.7</v>
      </c>
      <c r="I45" s="313">
        <v>4.8</v>
      </c>
      <c r="J45" s="313">
        <v>-4.2</v>
      </c>
      <c r="K45" s="313">
        <v>-17.399999999999999</v>
      </c>
      <c r="L45" s="313">
        <v>-15.9</v>
      </c>
      <c r="N45" s="274">
        <v>3.4000000000000002E-2</v>
      </c>
      <c r="O45" s="274">
        <v>-1.9E-2</v>
      </c>
      <c r="P45" s="274"/>
    </row>
    <row r="46" spans="2:16" ht="30" x14ac:dyDescent="0.25">
      <c r="B46" s="288" t="s">
        <v>263</v>
      </c>
      <c r="D46" s="312"/>
      <c r="E46" s="312">
        <v>-11.799999999999999</v>
      </c>
      <c r="F46" s="312">
        <v>5.0999999999999996</v>
      </c>
      <c r="G46" s="312">
        <v>5.7</v>
      </c>
      <c r="H46" s="312">
        <v>2.9</v>
      </c>
      <c r="I46" s="312">
        <v>10.3</v>
      </c>
      <c r="J46" s="312">
        <v>0.6</v>
      </c>
      <c r="K46" s="312">
        <v>-2.1</v>
      </c>
      <c r="L46" s="312">
        <v>4.4000000000000004</v>
      </c>
      <c r="N46" s="315">
        <v>5.8999999999999997E-2</v>
      </c>
      <c r="O46" s="315">
        <v>4.7E-2</v>
      </c>
      <c r="P46" s="315"/>
    </row>
    <row r="47" spans="2:16" ht="3.95" customHeight="1" x14ac:dyDescent="0.25"/>
    <row r="48" spans="2:16" x14ac:dyDescent="0.25">
      <c r="B48" s="300" t="s">
        <v>280</v>
      </c>
      <c r="C48" s="288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</row>
    <row r="60" spans="2:3" x14ac:dyDescent="0.25">
      <c r="B60" s="301"/>
      <c r="C60" s="301"/>
    </row>
    <row r="61" spans="2:3" x14ac:dyDescent="0.25">
      <c r="B61" s="301"/>
      <c r="C61" s="301"/>
    </row>
    <row r="62" spans="2:3" x14ac:dyDescent="0.25">
      <c r="B62" s="301"/>
      <c r="C62" s="301"/>
    </row>
    <row r="63" spans="2:3" x14ac:dyDescent="0.25">
      <c r="B63" s="301"/>
      <c r="C63" s="301"/>
    </row>
    <row r="64" spans="2:3" x14ac:dyDescent="0.25">
      <c r="B64" s="301"/>
      <c r="C64" s="301"/>
    </row>
    <row r="65" spans="2:5" x14ac:dyDescent="0.25">
      <c r="B65" s="301"/>
      <c r="C65" s="301"/>
    </row>
    <row r="66" spans="2:5" x14ac:dyDescent="0.25">
      <c r="B66" s="301"/>
      <c r="C66" s="301"/>
    </row>
    <row r="67" spans="2:5" x14ac:dyDescent="0.25">
      <c r="B67" s="301"/>
      <c r="C67" s="301"/>
      <c r="D67" s="302"/>
      <c r="E67" s="302"/>
    </row>
    <row r="68" spans="2:5" x14ac:dyDescent="0.25">
      <c r="B68" s="301"/>
      <c r="C68" s="301"/>
      <c r="D68" s="302"/>
      <c r="E68" s="302"/>
    </row>
  </sheetData>
  <mergeCells count="7">
    <mergeCell ref="B29:S29"/>
    <mergeCell ref="B35:B36"/>
    <mergeCell ref="B13:S13"/>
    <mergeCell ref="B15:B16"/>
    <mergeCell ref="N15:O15"/>
    <mergeCell ref="S15:S16"/>
    <mergeCell ref="B28:S28"/>
  </mergeCells>
  <hyperlinks>
    <hyperlink ref="A11" r:id="rId1" display="http://www.disclaimer.admin.ch/"/>
  </hyperlinks>
  <pageMargins left="0.7" right="0.7" top="0.78740157499999996" bottom="0.78740157499999996" header="0.3" footer="0.3"/>
  <pageSetup paperSize="9" scale="44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'Fornitori all’ingrosso'!I18:L18</xm:f>
              <xm:sqref>S18</xm:sqref>
            </x14:sparkline>
            <x14:sparkline>
              <xm:f>'Fornitori all’ingrosso'!I19:L19</xm:f>
              <xm:sqref>S19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'Fornitori all’ingrosso'!J27:L27</xm:f>
              <xm:sqref>S27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'Fornitori all’ingrosso'!I20:L20</xm:f>
              <xm:sqref>S20</xm:sqref>
            </x14:sparkline>
            <x14:sparkline>
              <xm:f>'Fornitori all’ingrosso'!I21:L21</xm:f>
              <xm:sqref>S21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'Fornitori all’ingrosso'!I22:L22</xm:f>
              <xm:sqref>S22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'Fornitori all’ingrosso'!I24:L24</xm:f>
              <xm:sqref>S24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'Fornitori all’ingrosso'!I23:L23</xm:f>
              <xm:sqref>S23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'Fornitori all’ingrosso'!I26:L26</xm:f>
              <xm:sqref>S26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'Fornitori all’ingrosso'!J25:L25</xm:f>
              <xm:sqref>S25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17</vt:i4>
      </vt:variant>
    </vt:vector>
  </HeadingPairs>
  <TitlesOfParts>
    <vt:vector size="30" baseType="lpstr">
      <vt:lpstr>Fleisch_Eier_Jahr</vt:lpstr>
      <vt:lpstr>Vorlagen</vt:lpstr>
      <vt:lpstr>Carne</vt:lpstr>
      <vt:lpstr>Uova</vt:lpstr>
      <vt:lpstr>Latte</vt:lpstr>
      <vt:lpstr>Frutta e verdura</vt:lpstr>
      <vt:lpstr>Patate</vt:lpstr>
      <vt:lpstr>Cereali</vt:lpstr>
      <vt:lpstr>Fornitori all’ingrosso</vt:lpstr>
      <vt:lpstr>Turismo degli acquisti</vt:lpstr>
      <vt:lpstr>Commercio online</vt:lpstr>
      <vt:lpstr>Commercio al dettaglio svizzero</vt:lpstr>
      <vt:lpstr>Tabellen</vt:lpstr>
      <vt:lpstr>Carne!Druckbereich</vt:lpstr>
      <vt:lpstr>Cereali!Druckbereich</vt:lpstr>
      <vt:lpstr>'Commercio al dettaglio svizzero'!Druckbereich</vt:lpstr>
      <vt:lpstr>'Commercio online'!Druckbereich</vt:lpstr>
      <vt:lpstr>'Fornitori all’ingrosso'!Druckbereich</vt:lpstr>
      <vt:lpstr>'Frutta e verdura'!Druckbereich</vt:lpstr>
      <vt:lpstr>Latte!Druckbereich</vt:lpstr>
      <vt:lpstr>Patate!Druckbereich</vt:lpstr>
      <vt:lpstr>'Turismo degli acquisti'!Druckbereich</vt:lpstr>
      <vt:lpstr>Uova!Druckbereich</vt:lpstr>
      <vt:lpstr>Carne!Print_Area</vt:lpstr>
      <vt:lpstr>Cereali!Print_Area</vt:lpstr>
      <vt:lpstr>'Commercio al dettaglio svizzero'!Print_Area</vt:lpstr>
      <vt:lpstr>'Frutta e verdura'!Print_Area</vt:lpstr>
      <vt:lpstr>Latte!Print_Area</vt:lpstr>
      <vt:lpstr>Patate!Print_Area</vt:lpstr>
      <vt:lpstr>Uova!Print_Area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2021-02-19T10:23:21Z</dcterms:modified>
</cp:coreProperties>
</file>