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b.intra.admin.ch\Userhome$\All\config\Desktop\Website 2021\"/>
    </mc:Choice>
  </mc:AlternateContent>
  <bookViews>
    <workbookView xWindow="0" yWindow="0" windowWidth="28800" windowHeight="12020"/>
  </bookViews>
  <sheets>
    <sheet name="Vorabklärung TP xy" sheetId="1" r:id="rId1"/>
    <sheet name="Beispiel Annahmen" sheetId="9" r:id="rId2"/>
    <sheet name="Dropdown input" sheetId="11" state="hidden" r:id="rId3"/>
  </sheets>
  <definedNames>
    <definedName name="_xlnm.Print_Area" localSheetId="1">'Beispiel Annahmen'!$A$1:$P$128</definedName>
    <definedName name="_xlnm.Print_Area" localSheetId="0">'Vorabklärung TP xy'!$A$1:$O$80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8" i="1" l="1"/>
  <c r="O38" i="1"/>
  <c r="M38" i="1"/>
  <c r="N25" i="1"/>
  <c r="O25" i="1"/>
  <c r="M25" i="1"/>
  <c r="N15" i="1"/>
  <c r="O15" i="1"/>
  <c r="M15" i="1"/>
  <c r="E71" i="1" l="1"/>
  <c r="J71" i="1" s="1"/>
  <c r="K71" i="1" s="1"/>
  <c r="L71" i="1" s="1"/>
  <c r="C15" i="1" l="1"/>
  <c r="M20" i="1" s="1"/>
  <c r="D15" i="1"/>
  <c r="N20" i="1" s="1"/>
  <c r="E15" i="1"/>
  <c r="E62" i="1" s="1"/>
  <c r="F15" i="1"/>
  <c r="G15" i="1"/>
  <c r="H15" i="1"/>
  <c r="H62" i="1" s="1"/>
  <c r="I15" i="1"/>
  <c r="O23" i="1" s="1"/>
  <c r="J15" i="1"/>
  <c r="K16" i="1"/>
  <c r="M16" i="1"/>
  <c r="N16" i="1"/>
  <c r="K17" i="1"/>
  <c r="M17" i="1"/>
  <c r="N17" i="1"/>
  <c r="K18" i="1"/>
  <c r="M18" i="1"/>
  <c r="N18" i="1"/>
  <c r="M19" i="1"/>
  <c r="N19" i="1"/>
  <c r="O19" i="1"/>
  <c r="M23" i="1"/>
  <c r="N23" i="1"/>
  <c r="C25" i="1"/>
  <c r="M32" i="1" s="1"/>
  <c r="D25" i="1"/>
  <c r="N30" i="1" s="1"/>
  <c r="E25" i="1"/>
  <c r="E63" i="1" s="1"/>
  <c r="F25" i="1"/>
  <c r="F63" i="1" s="1"/>
  <c r="G25" i="1"/>
  <c r="G34" i="1" s="1"/>
  <c r="G37" i="1" s="1"/>
  <c r="H25" i="1"/>
  <c r="H34" i="1" s="1"/>
  <c r="H37" i="1" s="1"/>
  <c r="I25" i="1"/>
  <c r="O31" i="1" s="1"/>
  <c r="J25" i="1"/>
  <c r="K26" i="1"/>
  <c r="M26" i="1"/>
  <c r="K27" i="1"/>
  <c r="K28" i="1"/>
  <c r="M29" i="1"/>
  <c r="M30" i="1"/>
  <c r="K35" i="1"/>
  <c r="K36" i="1"/>
  <c r="C38" i="1"/>
  <c r="M39" i="1" s="1"/>
  <c r="D38" i="1"/>
  <c r="N43" i="1" s="1"/>
  <c r="E38" i="1"/>
  <c r="F38" i="1"/>
  <c r="F65" i="1" s="1"/>
  <c r="G38" i="1"/>
  <c r="G65" i="1" s="1"/>
  <c r="H38" i="1"/>
  <c r="H65" i="1" s="1"/>
  <c r="I38" i="1"/>
  <c r="I65" i="1" s="1"/>
  <c r="J38" i="1"/>
  <c r="O39" i="1" s="1"/>
  <c r="K39" i="1"/>
  <c r="K40" i="1"/>
  <c r="K41" i="1"/>
  <c r="K42" i="1"/>
  <c r="K43" i="1"/>
  <c r="K44" i="1"/>
  <c r="K45" i="1"/>
  <c r="O45" i="1"/>
  <c r="K53" i="1"/>
  <c r="K55" i="1"/>
  <c r="C62" i="1"/>
  <c r="D62" i="1"/>
  <c r="G62" i="1"/>
  <c r="J63" i="1"/>
  <c r="C64" i="1"/>
  <c r="D64" i="1"/>
  <c r="E64" i="1"/>
  <c r="F64" i="1"/>
  <c r="G64" i="1"/>
  <c r="H64" i="1"/>
  <c r="I64" i="1"/>
  <c r="J64" i="1"/>
  <c r="E65" i="1"/>
  <c r="I79" i="1"/>
  <c r="H79" i="1"/>
  <c r="G79" i="1"/>
  <c r="F79" i="1"/>
  <c r="G63" i="1" l="1"/>
  <c r="N24" i="1"/>
  <c r="M33" i="1"/>
  <c r="M24" i="1"/>
  <c r="O18" i="1"/>
  <c r="O17" i="1"/>
  <c r="O16" i="1"/>
  <c r="M31" i="1"/>
  <c r="M27" i="1"/>
  <c r="J34" i="1"/>
  <c r="J37" i="1" s="1"/>
  <c r="F34" i="1"/>
  <c r="F37" i="1" s="1"/>
  <c r="F49" i="1" s="1"/>
  <c r="F51" i="1" s="1"/>
  <c r="F56" i="1" s="1"/>
  <c r="J65" i="1"/>
  <c r="N39" i="1"/>
  <c r="O33" i="1"/>
  <c r="O26" i="1"/>
  <c r="I62" i="1"/>
  <c r="I63" i="1"/>
  <c r="N41" i="1"/>
  <c r="O29" i="1"/>
  <c r="O27" i="1"/>
  <c r="O32" i="1"/>
  <c r="O28" i="1"/>
  <c r="D65" i="1"/>
  <c r="N44" i="1"/>
  <c r="N42" i="1"/>
  <c r="H49" i="1"/>
  <c r="H51" i="1" s="1"/>
  <c r="H56" i="1" s="1"/>
  <c r="H58" i="1" s="1"/>
  <c r="N40" i="1"/>
  <c r="N45" i="1"/>
  <c r="O41" i="1"/>
  <c r="K38" i="1"/>
  <c r="O42" i="1"/>
  <c r="O43" i="1"/>
  <c r="M28" i="1"/>
  <c r="O24" i="1"/>
  <c r="J49" i="1"/>
  <c r="J51" i="1" s="1"/>
  <c r="J56" i="1" s="1"/>
  <c r="C63" i="1"/>
  <c r="O44" i="1"/>
  <c r="C34" i="1"/>
  <c r="C37" i="1" s="1"/>
  <c r="C49" i="1" s="1"/>
  <c r="C51" i="1" s="1"/>
  <c r="C56" i="1" s="1"/>
  <c r="N29" i="1"/>
  <c r="H63" i="1"/>
  <c r="D63" i="1"/>
  <c r="N32" i="1"/>
  <c r="K15" i="1"/>
  <c r="K25" i="1"/>
  <c r="K50" i="1"/>
  <c r="G49" i="1"/>
  <c r="G51" i="1" s="1"/>
  <c r="G56" i="1" s="1"/>
  <c r="G66" i="1" s="1"/>
  <c r="N33" i="1"/>
  <c r="J62" i="1"/>
  <c r="F62" i="1"/>
  <c r="D34" i="1"/>
  <c r="D37" i="1" s="1"/>
  <c r="D49" i="1" s="1"/>
  <c r="D51" i="1" s="1"/>
  <c r="D56" i="1" s="1"/>
  <c r="N31" i="1"/>
  <c r="N28" i="1"/>
  <c r="N27" i="1"/>
  <c r="N26" i="1"/>
  <c r="K52" i="1"/>
  <c r="O40" i="1"/>
  <c r="I34" i="1"/>
  <c r="I37" i="1" s="1"/>
  <c r="I49" i="1" s="1"/>
  <c r="I51" i="1" s="1"/>
  <c r="I56" i="1" s="1"/>
  <c r="E34" i="1"/>
  <c r="E37" i="1" s="1"/>
  <c r="E49" i="1" s="1"/>
  <c r="E51" i="1" s="1"/>
  <c r="E56" i="1" s="1"/>
  <c r="O30" i="1"/>
  <c r="O20" i="1"/>
  <c r="C65" i="1"/>
  <c r="M45" i="1"/>
  <c r="M44" i="1"/>
  <c r="M43" i="1"/>
  <c r="M42" i="1"/>
  <c r="M41" i="1"/>
  <c r="M40" i="1"/>
  <c r="K34" i="1" l="1"/>
  <c r="K49" i="1" s="1"/>
  <c r="K51" i="1" s="1"/>
  <c r="K56" i="1" s="1"/>
  <c r="D66" i="1"/>
  <c r="J66" i="1"/>
  <c r="J58" i="1"/>
  <c r="F66" i="1"/>
  <c r="H66" i="1"/>
  <c r="G58" i="1"/>
  <c r="F58" i="1"/>
  <c r="K37" i="1"/>
  <c r="I66" i="1"/>
  <c r="D58" i="1"/>
  <c r="C58" i="1"/>
  <c r="C59" i="1" s="1"/>
  <c r="E66" i="1"/>
  <c r="E78" i="1"/>
  <c r="D59" i="1" l="1"/>
  <c r="E58" i="1"/>
  <c r="I58" i="1"/>
  <c r="K57" i="1"/>
  <c r="K58" i="1" s="1"/>
  <c r="E74" i="1"/>
  <c r="C66" i="1"/>
  <c r="E72" i="1"/>
  <c r="J72" i="1" s="1"/>
  <c r="K72" i="1" s="1"/>
  <c r="L72" i="1" s="1"/>
  <c r="D79" i="1"/>
  <c r="C79" i="1"/>
  <c r="E76" i="1"/>
  <c r="J78" i="1"/>
  <c r="K78" i="1" s="1"/>
  <c r="L78" i="1" s="1"/>
  <c r="E73" i="1"/>
  <c r="E77" i="1"/>
  <c r="E59" i="1" l="1"/>
  <c r="F59" i="1" s="1"/>
  <c r="G59" i="1" s="1"/>
  <c r="H59" i="1" s="1"/>
  <c r="J59" i="1" s="1"/>
  <c r="E75" i="1"/>
  <c r="E79" i="1" s="1"/>
  <c r="J73" i="1"/>
  <c r="K73" i="1" s="1"/>
  <c r="L73" i="1" s="1"/>
  <c r="J76" i="1"/>
  <c r="K76" i="1" s="1"/>
  <c r="L76" i="1" s="1"/>
  <c r="J74" i="1"/>
  <c r="K74" i="1" s="1"/>
  <c r="L74" i="1" s="1"/>
  <c r="J77" i="1"/>
  <c r="K77" i="1" s="1"/>
  <c r="L77" i="1" s="1"/>
  <c r="I59" i="1" l="1"/>
  <c r="J75" i="1"/>
  <c r="K75" i="1" s="1"/>
  <c r="L75" i="1" s="1"/>
  <c r="K79" i="1" l="1"/>
  <c r="L79" i="1" s="1"/>
  <c r="J79" i="1"/>
  <c r="I27" i="9" l="1"/>
  <c r="D47" i="9"/>
  <c r="E47" i="9"/>
  <c r="F47" i="9"/>
  <c r="G47" i="9"/>
  <c r="H47" i="9"/>
  <c r="I47" i="9"/>
  <c r="J47" i="9"/>
  <c r="C47" i="9"/>
  <c r="D34" i="9"/>
  <c r="E34" i="9"/>
  <c r="F34" i="9"/>
  <c r="G34" i="9"/>
  <c r="H34" i="9"/>
  <c r="I34" i="9"/>
  <c r="J34" i="9"/>
  <c r="C34" i="9"/>
  <c r="J36" i="9"/>
  <c r="J39" i="9"/>
  <c r="J42" i="9" s="1"/>
  <c r="J44" i="9" s="1"/>
  <c r="J43" i="9"/>
  <c r="J20" i="9"/>
  <c r="J22" i="9" s="1"/>
  <c r="J27" i="9" s="1"/>
  <c r="J29" i="9" s="1"/>
  <c r="J31" i="9" s="1"/>
  <c r="J21" i="9"/>
  <c r="J30" i="9"/>
  <c r="J13" i="9"/>
  <c r="I16" i="9"/>
  <c r="J16" i="9"/>
  <c r="D11" i="9"/>
  <c r="E11" i="9"/>
  <c r="F11" i="9"/>
  <c r="G11" i="9"/>
  <c r="H11" i="9"/>
  <c r="I11" i="9"/>
  <c r="J11" i="9"/>
  <c r="C11" i="9"/>
  <c r="J84" i="9" l="1"/>
  <c r="H84" i="9"/>
  <c r="G84" i="9"/>
  <c r="F84" i="9"/>
  <c r="E84" i="9"/>
  <c r="D84" i="9"/>
  <c r="C84" i="9"/>
  <c r="J119" i="9" l="1"/>
  <c r="H119" i="9"/>
  <c r="G119" i="9"/>
  <c r="F119" i="9"/>
  <c r="E119" i="9"/>
  <c r="D119" i="9"/>
  <c r="C119" i="9"/>
  <c r="J117" i="9"/>
  <c r="J115" i="9" s="1"/>
  <c r="H117" i="9"/>
  <c r="H115" i="9" s="1"/>
  <c r="G117" i="9"/>
  <c r="G115" i="9" s="1"/>
  <c r="F117" i="9"/>
  <c r="F115" i="9" s="1"/>
  <c r="E117" i="9"/>
  <c r="E115" i="9" s="1"/>
  <c r="D117" i="9"/>
  <c r="D115" i="9" s="1"/>
  <c r="C115" i="9"/>
  <c r="J109" i="9"/>
  <c r="H109" i="9"/>
  <c r="G109" i="9"/>
  <c r="F109" i="9"/>
  <c r="E109" i="9"/>
  <c r="D109" i="9"/>
  <c r="C109" i="9"/>
  <c r="J107" i="9"/>
  <c r="J105" i="9" s="1"/>
  <c r="H107" i="9"/>
  <c r="H105" i="9" s="1"/>
  <c r="G107" i="9"/>
  <c r="G105" i="9" s="1"/>
  <c r="F107" i="9"/>
  <c r="F105" i="9" s="1"/>
  <c r="E107" i="9"/>
  <c r="E105" i="9" s="1"/>
  <c r="D107" i="9"/>
  <c r="D105" i="9" s="1"/>
  <c r="C105" i="9"/>
  <c r="J100" i="9"/>
  <c r="J99" i="9" s="1"/>
  <c r="H100" i="9"/>
  <c r="G100" i="9"/>
  <c r="G99" i="9" s="1"/>
  <c r="F100" i="9"/>
  <c r="F99" i="9" s="1"/>
  <c r="E100" i="9"/>
  <c r="E99" i="9" s="1"/>
  <c r="D100" i="9"/>
  <c r="D99" i="9" s="1"/>
  <c r="H99" i="9"/>
  <c r="C99" i="9"/>
  <c r="J94" i="9"/>
  <c r="H94" i="9"/>
  <c r="G94" i="9"/>
  <c r="F94" i="9"/>
  <c r="E94" i="9"/>
  <c r="D94" i="9"/>
  <c r="C94" i="9"/>
  <c r="J89" i="9"/>
  <c r="H89" i="9"/>
  <c r="G89" i="9"/>
  <c r="F89" i="9"/>
  <c r="E89" i="9"/>
  <c r="D89" i="9"/>
  <c r="C89" i="9"/>
  <c r="J74" i="9"/>
  <c r="H74" i="9"/>
  <c r="G74" i="9"/>
  <c r="F74" i="9"/>
  <c r="E74" i="9"/>
  <c r="D74" i="9"/>
  <c r="C74" i="9"/>
  <c r="J57" i="9"/>
  <c r="H57" i="9"/>
  <c r="G57" i="9"/>
  <c r="F57" i="9"/>
  <c r="E57" i="9"/>
  <c r="D57" i="9"/>
  <c r="C57" i="9"/>
  <c r="J56" i="9"/>
  <c r="H56" i="9"/>
  <c r="G56" i="9"/>
  <c r="F56" i="9"/>
  <c r="E56" i="9"/>
  <c r="D56" i="9"/>
  <c r="C56" i="9"/>
  <c r="C43" i="9"/>
  <c r="C42" i="9"/>
  <c r="K40" i="9"/>
  <c r="I39" i="9"/>
  <c r="H39" i="9"/>
  <c r="G39" i="9"/>
  <c r="F39" i="9"/>
  <c r="E39" i="9"/>
  <c r="D39" i="9"/>
  <c r="K38" i="9"/>
  <c r="K37" i="9"/>
  <c r="D36" i="9"/>
  <c r="E36" i="9" s="1"/>
  <c r="E43" i="9" s="1"/>
  <c r="K26" i="9"/>
  <c r="K24" i="9"/>
  <c r="C22" i="9"/>
  <c r="I21" i="9"/>
  <c r="K21" i="9" s="1"/>
  <c r="D20" i="9"/>
  <c r="D22" i="9" s="1"/>
  <c r="D27" i="9" s="1"/>
  <c r="K19" i="9"/>
  <c r="C16" i="9"/>
  <c r="C30" i="9" s="1"/>
  <c r="K15" i="9"/>
  <c r="K14" i="9"/>
  <c r="D13" i="9"/>
  <c r="C114" i="9" l="1"/>
  <c r="E114" i="9"/>
  <c r="E103" i="9" s="1"/>
  <c r="C44" i="9"/>
  <c r="C58" i="9"/>
  <c r="H114" i="9"/>
  <c r="H103" i="9" s="1"/>
  <c r="D42" i="9"/>
  <c r="C103" i="9"/>
  <c r="J114" i="9"/>
  <c r="J103" i="9" s="1"/>
  <c r="D43" i="9"/>
  <c r="G58" i="9"/>
  <c r="D58" i="9"/>
  <c r="H58" i="9"/>
  <c r="F114" i="9"/>
  <c r="F103" i="9" s="1"/>
  <c r="E20" i="9"/>
  <c r="K39" i="9"/>
  <c r="E58" i="9"/>
  <c r="J58" i="9"/>
  <c r="G114" i="9"/>
  <c r="G103" i="9" s="1"/>
  <c r="D114" i="9"/>
  <c r="D103" i="9" s="1"/>
  <c r="C27" i="9"/>
  <c r="F58" i="9"/>
  <c r="E42" i="9"/>
  <c r="D16" i="9"/>
  <c r="D30" i="9" s="1"/>
  <c r="E13" i="9"/>
  <c r="F36" i="9"/>
  <c r="D44" i="9" l="1"/>
  <c r="E22" i="9"/>
  <c r="E27" i="9" s="1"/>
  <c r="F20" i="9"/>
  <c r="F13" i="9"/>
  <c r="E16" i="9"/>
  <c r="C29" i="9"/>
  <c r="D29" i="9"/>
  <c r="F43" i="9"/>
  <c r="F42" i="9"/>
  <c r="G36" i="9"/>
  <c r="E44" i="9"/>
  <c r="E29" i="9" l="1"/>
  <c r="E30" i="9"/>
  <c r="F22" i="9"/>
  <c r="F27" i="9" s="1"/>
  <c r="G20" i="9"/>
  <c r="D31" i="9"/>
  <c r="F44" i="9"/>
  <c r="F16" i="9"/>
  <c r="G13" i="9"/>
  <c r="C31" i="9"/>
  <c r="G43" i="9"/>
  <c r="G42" i="9"/>
  <c r="H36" i="9"/>
  <c r="E31" i="9" l="1"/>
  <c r="G22" i="9"/>
  <c r="G27" i="9" s="1"/>
  <c r="H20" i="9"/>
  <c r="G44" i="9"/>
  <c r="G16" i="9"/>
  <c r="H13" i="9"/>
  <c r="F29" i="9"/>
  <c r="I36" i="9"/>
  <c r="H42" i="9"/>
  <c r="H43" i="9"/>
  <c r="F30" i="9"/>
  <c r="G29" i="9" l="1"/>
  <c r="I20" i="9"/>
  <c r="I22" i="9" s="1"/>
  <c r="H22" i="9"/>
  <c r="G30" i="9"/>
  <c r="H44" i="9"/>
  <c r="I42" i="9"/>
  <c r="I43" i="9"/>
  <c r="K36" i="9"/>
  <c r="F31" i="9"/>
  <c r="H16" i="9"/>
  <c r="I13" i="9"/>
  <c r="K20" i="9" l="1"/>
  <c r="H27" i="9"/>
  <c r="K27" i="9" s="1"/>
  <c r="K22" i="9"/>
  <c r="I30" i="9"/>
  <c r="K13" i="9"/>
  <c r="I44" i="9"/>
  <c r="K44" i="9" s="1"/>
  <c r="K42" i="9"/>
  <c r="K43" i="9"/>
  <c r="H30" i="9"/>
  <c r="G31" i="9"/>
  <c r="H29" i="9" l="1"/>
  <c r="I29" i="9"/>
  <c r="K16" i="9"/>
  <c r="K30" i="9"/>
  <c r="H31" i="9" l="1"/>
  <c r="I31" i="9"/>
  <c r="K29" i="9"/>
  <c r="K31" i="9" l="1"/>
  <c r="D125" i="9" l="1"/>
  <c r="D123" i="9" s="1"/>
  <c r="D81" i="9"/>
  <c r="D79" i="9" s="1"/>
  <c r="C125" i="9" l="1"/>
  <c r="C123" i="9" s="1"/>
  <c r="C81" i="9"/>
  <c r="C79" i="9" s="1"/>
  <c r="E125" i="9" l="1"/>
  <c r="E123" i="9" s="1"/>
  <c r="E81" i="9"/>
  <c r="E79" i="9" s="1"/>
  <c r="F81" i="9" l="1"/>
  <c r="F79" i="9" s="1"/>
  <c r="F125" i="9"/>
  <c r="F123" i="9" s="1"/>
  <c r="G125" i="9" l="1"/>
  <c r="G123" i="9" s="1"/>
  <c r="G81" i="9"/>
  <c r="G79" i="9" s="1"/>
  <c r="H125" i="9" l="1"/>
  <c r="H123" i="9" s="1"/>
  <c r="H81" i="9"/>
  <c r="H79" i="9" s="1"/>
  <c r="J125" i="9"/>
  <c r="J123" i="9" s="1"/>
  <c r="J81" i="9"/>
  <c r="J79" i="9" s="1"/>
</calcChain>
</file>

<file path=xl/comments1.xml><?xml version="1.0" encoding="utf-8"?>
<comments xmlns="http://schemas.openxmlformats.org/spreadsheetml/2006/main">
  <authors>
    <author>Beerli Anna BLW</author>
  </authors>
  <commentList>
    <comment ref="A29" authorId="0" shapeId="0">
      <text>
        <r>
          <rPr>
            <b/>
            <sz val="9"/>
            <color indexed="81"/>
            <rFont val="Segoe UI"/>
            <family val="2"/>
          </rPr>
          <t>Beerli Anna BLW:</t>
        </r>
        <r>
          <rPr>
            <sz val="9"/>
            <color indexed="81"/>
            <rFont val="Segoe UI"/>
            <family val="2"/>
          </rPr>
          <t xml:space="preserve">
= Verkaufsmenge * Verkaufspreis</t>
        </r>
      </text>
    </comment>
    <comment ref="A30"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 ref="A42" authorId="0" shapeId="0">
      <text>
        <r>
          <rPr>
            <b/>
            <sz val="9"/>
            <color indexed="81"/>
            <rFont val="Segoe UI"/>
            <family val="2"/>
          </rPr>
          <t>Beerli Anna BLW:</t>
        </r>
        <r>
          <rPr>
            <sz val="9"/>
            <color indexed="81"/>
            <rFont val="Segoe UI"/>
            <family val="2"/>
          </rPr>
          <t xml:space="preserve">
= Verkaufsmenge * Verkaufspreis</t>
        </r>
      </text>
    </comment>
    <comment ref="A43"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 ref="A56" authorId="0" shapeId="0">
      <text>
        <r>
          <rPr>
            <b/>
            <sz val="9"/>
            <color indexed="81"/>
            <rFont val="Segoe UI"/>
            <family val="2"/>
          </rPr>
          <t>Beerli Anna BLW:</t>
        </r>
        <r>
          <rPr>
            <sz val="9"/>
            <color indexed="81"/>
            <rFont val="Segoe UI"/>
            <family val="2"/>
          </rPr>
          <t xml:space="preserve">
= Verkaufsmenge * Verkaufspreis</t>
        </r>
      </text>
    </comment>
    <comment ref="A57"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List>
</comments>
</file>

<file path=xl/comments2.xml><?xml version="1.0" encoding="utf-8"?>
<comments xmlns="http://schemas.openxmlformats.org/spreadsheetml/2006/main">
  <authors>
    <author>Beerli Anna BLW</author>
  </authors>
  <commentList>
    <comment ref="B14" authorId="0" shapeId="0">
      <text>
        <r>
          <rPr>
            <b/>
            <sz val="9"/>
            <color indexed="81"/>
            <rFont val="Segoe UI"/>
            <family val="2"/>
          </rPr>
          <t>Beerli Anna BLW:</t>
        </r>
        <r>
          <rPr>
            <sz val="9"/>
            <color indexed="81"/>
            <rFont val="Segoe UI"/>
            <family val="2"/>
          </rPr>
          <t xml:space="preserve">
Alp: auch wenn einzelbetrieblich
</t>
        </r>
      </text>
    </comment>
  </commentList>
</comments>
</file>

<file path=xl/sharedStrings.xml><?xml version="1.0" encoding="utf-8"?>
<sst xmlns="http://schemas.openxmlformats.org/spreadsheetml/2006/main" count="390" uniqueCount="256">
  <si>
    <t>…</t>
  </si>
  <si>
    <t>n = Vorjahr</t>
  </si>
  <si>
    <t>n+1</t>
  </si>
  <si>
    <t>n+2</t>
  </si>
  <si>
    <t>n+3</t>
  </si>
  <si>
    <t>n+4</t>
  </si>
  <si>
    <t>n+5</t>
  </si>
  <si>
    <t>n+6</t>
  </si>
  <si>
    <t>Verwaltungs- &amp; Informatikaufwand</t>
  </si>
  <si>
    <t>Abschreibungen</t>
  </si>
  <si>
    <t>Datum</t>
  </si>
  <si>
    <t>Finanzaufwand (Zinsen)</t>
  </si>
  <si>
    <t>Finanzertrag</t>
  </si>
  <si>
    <t>Steuern</t>
  </si>
  <si>
    <t>Person 1</t>
  </si>
  <si>
    <t>Person 2</t>
  </si>
  <si>
    <t>Marketingaufwand</t>
  </si>
  <si>
    <t>Sozialversicherungen &amp; Overhead (exkl. Miete)</t>
  </si>
  <si>
    <t>fixer Betrag / Monat</t>
  </si>
  <si>
    <t>Total</t>
  </si>
  <si>
    <t>Steuersatz</t>
  </si>
  <si>
    <t>Eigenkapital</t>
  </si>
  <si>
    <t>Bankdarlehen</t>
  </si>
  <si>
    <t>Investitionskredit</t>
  </si>
  <si>
    <t>unbekannte Restfinanzierung</t>
  </si>
  <si>
    <t>Investition</t>
  </si>
  <si>
    <t>Hypothek</t>
  </si>
  <si>
    <t>Unterhalt &amp; Reparaturkosten</t>
  </si>
  <si>
    <t>Arbeitstage</t>
  </si>
  <si>
    <t>Tagesantsatz inkl. Arbeitsplatz &amp; Spesen</t>
  </si>
  <si>
    <t>Mitglieder-Beitrag an Dach-Verein PRE</t>
  </si>
  <si>
    <t>Projekt-Koordination</t>
  </si>
  <si>
    <t>Anteil an Gesamtkoordination</t>
  </si>
  <si>
    <t>Kosten Gesamtkoordination</t>
  </si>
  <si>
    <t>… durch PRE Dach-Verein intern</t>
  </si>
  <si>
    <t>ausserord. Aufwand</t>
  </si>
  <si>
    <t>Einheit</t>
  </si>
  <si>
    <t xml:space="preserve">… durch externer Coach </t>
  </si>
  <si>
    <t>n+1 = 1. PRE-Jahr</t>
  </si>
  <si>
    <t>%</t>
  </si>
  <si>
    <t>Verkaufsmenge</t>
  </si>
  <si>
    <t>jährliche Zunahme</t>
  </si>
  <si>
    <t>Einkaufsmenge</t>
  </si>
  <si>
    <t>CHF</t>
  </si>
  <si>
    <t>Marge</t>
  </si>
  <si>
    <t>Produkt 1</t>
  </si>
  <si>
    <t>Produkt 2</t>
  </si>
  <si>
    <t>Verkaufspreis</t>
  </si>
  <si>
    <t>Produkt 3</t>
  </si>
  <si>
    <t>n</t>
  </si>
  <si>
    <t>CHF / mt</t>
  </si>
  <si>
    <t>Nettoergebnis kumuliert</t>
  </si>
  <si>
    <t>Nettoergebnis jährlich</t>
  </si>
  <si>
    <t>Beitragssatz Bund</t>
  </si>
  <si>
    <t>Tal</t>
  </si>
  <si>
    <t>Bundesbeitrag</t>
  </si>
  <si>
    <t>Kantonsbeitrag</t>
  </si>
  <si>
    <t>z.B. kg Milch</t>
  </si>
  <si>
    <t>Mengen</t>
  </si>
  <si>
    <t>Umrechnungsfaktor</t>
  </si>
  <si>
    <t>Preisgestaltung</t>
  </si>
  <si>
    <t>z.B. kg Käse</t>
  </si>
  <si>
    <t>Einkaufspreis TP in Verkaufseinheit</t>
  </si>
  <si>
    <t>Angbot 1 z.B Übernachtungen</t>
  </si>
  <si>
    <t>[ 1 ]</t>
  </si>
  <si>
    <t>Marge TP-Träger</t>
  </si>
  <si>
    <t>CHF / Angebotseinheit</t>
  </si>
  <si>
    <t>Projektname Teilprojekt (TP)</t>
  </si>
  <si>
    <t>Angebot 1 z.B. Übernachtung</t>
  </si>
  <si>
    <t>z.B. CHF / kg Milch</t>
  </si>
  <si>
    <t>z.B. CHF / kg Käse</t>
  </si>
  <si>
    <t>IK</t>
  </si>
  <si>
    <t>Darlehen</t>
  </si>
  <si>
    <t>Restfinanzierung</t>
  </si>
  <si>
    <t>in Erfolgsrechnung übertragen</t>
  </si>
  <si>
    <t>CHF / Monat</t>
  </si>
  <si>
    <t>CHF/ Jahr</t>
  </si>
  <si>
    <t>Tage</t>
  </si>
  <si>
    <t>CHF/Tag</t>
  </si>
  <si>
    <t>Bemerkungen</t>
  </si>
  <si>
    <t>CHF / Jahr</t>
  </si>
  <si>
    <t>Produktionskosten in Landwirtschaft</t>
  </si>
  <si>
    <t>jährliche Veränderung Einkaufspreis ggü Vorjahr</t>
  </si>
  <si>
    <t>jährliche Veränderung Einkaufsmenge ggü Vorjahr</t>
  </si>
  <si>
    <t>weitere direkte variable Produktionskosten für TP</t>
  </si>
  <si>
    <t>Zunahme dank erhöhter Verarbeitungskapazität</t>
  </si>
  <si>
    <t>Angebotseinheit (Nächte / Jahr)</t>
  </si>
  <si>
    <t>variable Kosten für Angebot</t>
  </si>
  <si>
    <t>Anteil am Gesamtergebnis</t>
  </si>
  <si>
    <t>automatisch aus "Mittelflussrechnung"</t>
  </si>
  <si>
    <t>ca. 15% des Bruttolohnes</t>
  </si>
  <si>
    <t>REFLEX Agridea</t>
  </si>
  <si>
    <t>Grundlagenbericht Agroscope</t>
  </si>
  <si>
    <t>Miete / Pacht / Immobilienkosten</t>
  </si>
  <si>
    <t>CHF / VZÄ pro Jahr</t>
  </si>
  <si>
    <t>VZÄ</t>
  </si>
  <si>
    <t>Angebot 3 z.B. gemeinschaftliche Kommunikation des PRE (Marketing)</t>
  </si>
  <si>
    <t>Kosten für Kommunikation über Social Media</t>
  </si>
  <si>
    <t>CHF/Jahr</t>
  </si>
  <si>
    <t>% für Betriebszweig</t>
  </si>
  <si>
    <t>Kosten / Jahr für gesamten Betrieb</t>
  </si>
  <si>
    <t>Betrachtungseinheit der Finanzplanung</t>
  </si>
  <si>
    <t>z.B. ganzer Betrieb oder nur Betriebszweig xy</t>
  </si>
  <si>
    <t>Sensitivitätsanalyse</t>
  </si>
  <si>
    <t>Info-Quellen</t>
  </si>
  <si>
    <t>Beschäftigungsanteil für Betriebszweig</t>
  </si>
  <si>
    <t>Lohn gesamt</t>
  </si>
  <si>
    <t>Miete / Monat für gesamten Betrieb</t>
  </si>
  <si>
    <t>Aufwand / VZÄ</t>
  </si>
  <si>
    <t>Anzahl VZÄ</t>
  </si>
  <si>
    <t>Erläuterungen der Annahmen</t>
  </si>
  <si>
    <t>Richtwerte BLW</t>
  </si>
  <si>
    <t>Einkaufspreis TP / Einkaufseinheit</t>
  </si>
  <si>
    <t>EPA Honorarliste</t>
  </si>
  <si>
    <t>Sonstiger betrieblicher Aufwand</t>
  </si>
  <si>
    <t>URE (Unterhalt, Reparaturen, Ersatz)</t>
  </si>
  <si>
    <t>Sachversicherungen</t>
  </si>
  <si>
    <t>Verwaltungsaufwand</t>
  </si>
  <si>
    <t>ausserord. Ertrag</t>
  </si>
  <si>
    <t>Ersatzkosten</t>
  </si>
  <si>
    <t>% Anteil für Betriebszweig</t>
  </si>
  <si>
    <t xml:space="preserve">100% bei Planung für ganzen Betrieb </t>
  </si>
  <si>
    <r>
      <t>Sachversicherungen</t>
    </r>
    <r>
      <rPr>
        <sz val="10"/>
        <rFont val="Arial Narrow"/>
        <family val="2"/>
      </rPr>
      <t xml:space="preserve"> (inkl. Betriebshaftpflicht)</t>
    </r>
  </si>
  <si>
    <t>Strom, Energie- &amp; Entsorgungsaufwand</t>
  </si>
  <si>
    <t xml:space="preserve">Finanzplanung: Annahmen der Erfolgsrechnung </t>
  </si>
  <si>
    <t>Produkt 1 - Bsp. landwirtschaftliche Produktion, Verarbeitung &amp; Veredelung</t>
  </si>
  <si>
    <t>Produkt 2 - Bsp. agrotouristische Angebote</t>
  </si>
  <si>
    <t>Produkt 3 - Bsp. nicht-produktorientierte Projekte</t>
  </si>
  <si>
    <t>Investition 2</t>
  </si>
  <si>
    <t>Investition 3</t>
  </si>
  <si>
    <t>Investition 4</t>
  </si>
  <si>
    <t>Veränderung der jährlichen Personalkosten</t>
  </si>
  <si>
    <t>URE (Unterhalt, Reparaturen, Ersatz) von mobilen Sachanlagen</t>
  </si>
  <si>
    <t>Fahrzeug- &amp; Transportaufwand</t>
  </si>
  <si>
    <t>Wert für "x" mit Vorzeichen eingeben</t>
  </si>
  <si>
    <t>Veränderung des jährlichen Direktaufwandes um x%</t>
  </si>
  <si>
    <t>Verwaltungs- &amp; Werbeaufwand</t>
  </si>
  <si>
    <t>Hat die Trägerschaft bereits vor PRE existiert?</t>
  </si>
  <si>
    <t>Personalaufwand - exkl. Projektkoordination</t>
  </si>
  <si>
    <t>Kontrolle (Restfinanzierung = Lücke)</t>
  </si>
  <si>
    <t>nur gelbe Felder befüllen</t>
  </si>
  <si>
    <t>Investition 5</t>
  </si>
  <si>
    <t>NUR gelbe Felder befüllen</t>
  </si>
  <si>
    <t>nicht zuteilbare Kosten</t>
  </si>
  <si>
    <t>Erlös und zuteilbare Kosten</t>
  </si>
  <si>
    <t xml:space="preserve">Deckungsbeitrag </t>
  </si>
  <si>
    <t xml:space="preserve">nicht direkt zuteilbarer Aufwand </t>
  </si>
  <si>
    <t>Veränderung des Ertrages jährlich um x%</t>
  </si>
  <si>
    <t>Massnahme</t>
  </si>
  <si>
    <t>Aufbau eines Betriebszweigs auf dem landwirtschaftlichen Betrieb (Diversifizierung)</t>
  </si>
  <si>
    <t>Weitere Massnahmen im Interesse des Gesamtprojekts</t>
  </si>
  <si>
    <t>Investition 6</t>
  </si>
  <si>
    <t>Investition 7</t>
  </si>
  <si>
    <t>Investition 8</t>
  </si>
  <si>
    <t>Reduktion der beitragsberechtigten Kosten in Prozent</t>
  </si>
  <si>
    <t>BZ II - IV</t>
  </si>
  <si>
    <t>HZ / BZ I</t>
  </si>
  <si>
    <t>ungesicherte Restfinanzierung</t>
  </si>
  <si>
    <t>Produktion</t>
  </si>
  <si>
    <t>Verarbeitung</t>
  </si>
  <si>
    <t>Vermarktung</t>
  </si>
  <si>
    <t>Diversifizierung</t>
  </si>
  <si>
    <t>Früchte &amp; Gemüse (F &amp; G)</t>
  </si>
  <si>
    <t xml:space="preserve">F &amp; G -Verarbeitung </t>
  </si>
  <si>
    <t>Agrotourismus: Übernachtung, Gastronomie</t>
  </si>
  <si>
    <t>Milch</t>
  </si>
  <si>
    <t>Agrotourismus: Erlebnisse</t>
  </si>
  <si>
    <t>Mast</t>
  </si>
  <si>
    <t>Alp</t>
  </si>
  <si>
    <t>Pädagogische Angebote</t>
  </si>
  <si>
    <t>Ackerbau</t>
  </si>
  <si>
    <t>Mühlen, Getreidesammelstelle, Reinigung</t>
  </si>
  <si>
    <t>Erneuerbare Energien</t>
  </si>
  <si>
    <t>Vinifizierung</t>
  </si>
  <si>
    <t>Betrachtungseinheit</t>
  </si>
  <si>
    <t>Betrieb</t>
  </si>
  <si>
    <t>Betriebszweig</t>
  </si>
  <si>
    <t>ja</t>
  </si>
  <si>
    <t>nein</t>
  </si>
  <si>
    <t>aus dropdown-Liste auswählen</t>
  </si>
  <si>
    <r>
      <t xml:space="preserve">ANLEITUNG  
* </t>
    </r>
    <r>
      <rPr>
        <sz val="12"/>
        <rFont val="Arial Narrow"/>
        <family val="2"/>
      </rPr>
      <t xml:space="preserve">Dieses Blatt des Excel ist ein </t>
    </r>
    <r>
      <rPr>
        <b/>
        <sz val="12"/>
        <rFont val="Arial Narrow"/>
        <family val="2"/>
      </rPr>
      <t>Vorschlag / Beispiel</t>
    </r>
    <r>
      <rPr>
        <sz val="12"/>
        <rFont val="Arial Narrow"/>
        <family val="2"/>
      </rPr>
      <t xml:space="preserve">, wie die Annahmen hinter der Erfolgsrechnung skizziert werden könnten. Sie können das Format aber vollständig ändern, </t>
    </r>
    <r>
      <rPr>
        <sz val="12"/>
        <color rgb="FFFF0000"/>
        <rFont val="Arial Narrow"/>
        <family val="2"/>
      </rPr>
      <t>solange die Zahlen der Erfolgsrechnung verständlich und schlüssig hergeleitet werden</t>
    </r>
    <r>
      <rPr>
        <sz val="12"/>
        <rFont val="Arial Narrow"/>
        <family val="2"/>
      </rPr>
      <t>.</t>
    </r>
  </si>
  <si>
    <t>PRE-Typ</t>
  </si>
  <si>
    <t>Betreibslage</t>
  </si>
  <si>
    <t>Kantonale Beteiligung am Bundesbeitrag</t>
  </si>
  <si>
    <t>Investitionskosten total</t>
  </si>
  <si>
    <t>Personalaufwand (kann auch unter Driektaufwand berücksichtigt werden)</t>
  </si>
  <si>
    <t>% des Gesamtbetrieb</t>
  </si>
  <si>
    <t>afp Dritter (Berghilfe, Stiftungen, Gemeinde, etc.)</t>
  </si>
  <si>
    <t>VP 2021</t>
  </si>
  <si>
    <t>umfassend</t>
  </si>
  <si>
    <t>einzel</t>
  </si>
  <si>
    <t>gemeinschaftlich</t>
  </si>
  <si>
    <t>MEL</t>
  </si>
  <si>
    <t>TP in LW</t>
  </si>
  <si>
    <t xml:space="preserve">TP </t>
  </si>
  <si>
    <t>Verarbeitung: Alp</t>
  </si>
  <si>
    <t>Verarbeitung gemeinschaftlich HZ/BZ, BZ</t>
  </si>
  <si>
    <t>Verarbeitung Kleingewerbe HZ/BZ, BZ</t>
  </si>
  <si>
    <t>Gemeinschaftliche Stallbauten</t>
  </si>
  <si>
    <t>Verarbeitung im Talgebiet</t>
  </si>
  <si>
    <t>Gemeinschaftliche Investitionen (Hardware) im Interesse des Gesamtprojekts</t>
  </si>
  <si>
    <t>nach Beitragslage</t>
  </si>
  <si>
    <t>bitte spezifisch mit BLW abklären</t>
  </si>
  <si>
    <t>Bonus PRE</t>
  </si>
  <si>
    <t>aus Vorlage Hochbau übertragen</t>
  </si>
  <si>
    <t>je nachdem ob gemeinschaftlich od. einzelbetrieblich</t>
  </si>
  <si>
    <t>Einzelbetreibliche Massnahmen Meliorationen</t>
  </si>
  <si>
    <t>Einzelbetriebliche Massnahmen ökologischer Ziele (SVV Art.18 Abs 3, IBLV Anhang VI)</t>
  </si>
  <si>
    <t>…bitte Massnahme auswählen</t>
  </si>
  <si>
    <t>Einzelbetriebliche Stallbauten Raufutterverzehrer</t>
  </si>
  <si>
    <t>Total öffentliche Beiträge</t>
  </si>
  <si>
    <t>1. Jahr nach Umsetzung</t>
  </si>
  <si>
    <t>Ertrag</t>
  </si>
  <si>
    <t>Direktaufwand</t>
  </si>
  <si>
    <t>Deckungsbeitrag Produkt 1</t>
  </si>
  <si>
    <t>Deckungsbeitrag Produkt 2</t>
  </si>
  <si>
    <t>Deckungsbeitrag Produkt 3</t>
  </si>
  <si>
    <t>n+1 
(1. PRE-Jahr)</t>
  </si>
  <si>
    <t>...andere Einnahmen</t>
  </si>
  <si>
    <t>Deckungsbeitrag nach Personalaufwand</t>
  </si>
  <si>
    <t>Finanzierungsquellen</t>
  </si>
  <si>
    <t>Gesichert?</t>
  </si>
  <si>
    <t>sektorübergreifend</t>
  </si>
  <si>
    <t>wertschöpfungskettenorientiert</t>
  </si>
  <si>
    <t>Gemeinschaftliche Investitionen im Interesse des Gesamtprojekts</t>
  </si>
  <si>
    <t>…bitte Finanzierungsquelle auswählen</t>
  </si>
  <si>
    <t>…bitte auswählen</t>
  </si>
  <si>
    <t>Darlehen von Dritten</t>
  </si>
  <si>
    <t>Veränderung der nicht zuteilbaren Kosten um x%</t>
  </si>
  <si>
    <t>Investition 1 (z.B. Verkaufseinrichtung)</t>
  </si>
  <si>
    <t xml:space="preserve">Erläuterungen </t>
  </si>
  <si>
    <t>B) Schätzung der Finanzierungsquellen</t>
  </si>
  <si>
    <t>Finanzplanung: Vorabklärung</t>
  </si>
  <si>
    <t>auswählen</t>
  </si>
  <si>
    <t>Anleitung</t>
  </si>
  <si>
    <t>A) Plan-Erfolgsrechnung Übersicht [CHF]</t>
  </si>
  <si>
    <t>Diverses</t>
  </si>
  <si>
    <t>Verkauf nicht durch LW-Betrieb</t>
  </si>
  <si>
    <t>Logistik &amp; Lagerung</t>
  </si>
  <si>
    <t>Kommunikation, Marketing</t>
  </si>
  <si>
    <t>Alp (Milch, Mast, Stall)</t>
  </si>
  <si>
    <t>Reben</t>
  </si>
  <si>
    <t xml:space="preserve">Ausrichtung </t>
  </si>
  <si>
    <t xml:space="preserve">Projekttyp </t>
  </si>
  <si>
    <t>Weiteres</t>
  </si>
  <si>
    <t>Aufwertung der Region</t>
  </si>
  <si>
    <t>PRE-Geschäftsführung (gilt nicht als TP)</t>
  </si>
  <si>
    <t xml:space="preserve">Gastronomie </t>
  </si>
  <si>
    <t>Direktvermarktung</t>
  </si>
  <si>
    <t>Fleisch</t>
  </si>
  <si>
    <r>
      <rPr>
        <sz val="28"/>
        <color theme="1"/>
        <rFont val="Arial Narrow"/>
        <family val="2"/>
      </rPr>
      <t xml:space="preserve">* </t>
    </r>
    <r>
      <rPr>
        <b/>
        <sz val="28"/>
        <color theme="1"/>
        <rFont val="Arial Narrow"/>
        <family val="2"/>
      </rPr>
      <t>Excel-Blatt vollständig öffnen:</t>
    </r>
    <r>
      <rPr>
        <sz val="28"/>
        <color theme="1"/>
        <rFont val="Arial Narrow"/>
        <family val="2"/>
      </rPr>
      <t xml:space="preserve"> durch Klick auf die "+"-Zeichen im linken grauen Rand des Excels (neben den Zeilen-/ Spaltenbeschriftungen) können Sie das ganze Blatt öffnen bzw. mit dem "-"-Zeichen Teile davon wieder schliessen
* </t>
    </r>
    <r>
      <rPr>
        <b/>
        <sz val="28"/>
        <color theme="1"/>
        <rFont val="Arial Narrow"/>
        <family val="2"/>
      </rPr>
      <t xml:space="preserve">Vorgehen: </t>
    </r>
    <r>
      <rPr>
        <sz val="28"/>
        <color theme="1"/>
        <rFont val="Arial Narrow"/>
        <family val="2"/>
      </rPr>
      <t xml:space="preserve">die "Erfolgsrechnung" und "Schätzung der Finanzierungsquellen" </t>
    </r>
    <r>
      <rPr>
        <i/>
        <u/>
        <sz val="28"/>
        <color theme="1"/>
        <rFont val="Arial Narrow"/>
        <family val="2"/>
      </rPr>
      <t>müssen</t>
    </r>
    <r>
      <rPr>
        <sz val="28"/>
        <color theme="1"/>
        <rFont val="Arial Narrow"/>
        <family val="2"/>
      </rPr>
      <t xml:space="preserve"> ausgefüllt werden. Die Herleitung der Erfolgsrechnung, d.h. die Annahmen, die hinter den Zahlen stehen, können in der Spalte "Erläuterungen" erwähnt werden oder in einem separaten Blatt "Annahmen" hergeleitet werden (diese detaillierte Herleitung ist aber erst in der Grundlagenetappe obligatorisch, das Blatt "Annahmen-ER" ist ein Beispiel wie diese Herleitung aussehen könnte)
</t>
    </r>
    <r>
      <rPr>
        <b/>
        <sz val="28"/>
        <color theme="1"/>
        <rFont val="Arial Narrow"/>
        <family val="2"/>
      </rPr>
      <t xml:space="preserve">* Wertschöpfung in der Landwirtschaft: </t>
    </r>
    <r>
      <rPr>
        <sz val="28"/>
        <color theme="1"/>
        <rFont val="Arial Narrow"/>
        <family val="2"/>
      </rPr>
      <t xml:space="preserve">ist ein zentrales Element der PRE und sollte spätenstens in der Grundlagenetappe spezifiziert werden
</t>
    </r>
  </si>
  <si>
    <r>
      <t xml:space="preserve">Ertrag </t>
    </r>
    <r>
      <rPr>
        <sz val="20"/>
        <rFont val="Arial Narrow"/>
        <family val="2"/>
      </rPr>
      <t>(aus Verkäufen, Dienstleistungen, DZ, etc.)</t>
    </r>
  </si>
  <si>
    <r>
      <t xml:space="preserve">Direktaufwand </t>
    </r>
    <r>
      <rPr>
        <sz val="20"/>
        <rFont val="Arial Narrow"/>
        <family val="2"/>
      </rPr>
      <t>(Aufwand für Material, Waren, Drittleistungen)</t>
    </r>
  </si>
  <si>
    <r>
      <t>EBITDA</t>
    </r>
    <r>
      <rPr>
        <i/>
        <sz val="20"/>
        <color theme="1"/>
        <rFont val="Arial Narrow"/>
        <family val="2"/>
      </rPr>
      <t xml:space="preserve"> (Ergebnis vor Abschreibungen, Zinsen &amp; Steuern)</t>
    </r>
  </si>
  <si>
    <r>
      <t xml:space="preserve">EBIT </t>
    </r>
    <r>
      <rPr>
        <i/>
        <sz val="20"/>
        <color theme="1"/>
        <rFont val="Arial Narrow"/>
        <family val="2"/>
      </rPr>
      <t>(Ergebnis vor Zinsen und Steuern)</t>
    </r>
  </si>
  <si>
    <r>
      <t xml:space="preserve">EBT </t>
    </r>
    <r>
      <rPr>
        <i/>
        <sz val="20"/>
        <color theme="1"/>
        <rFont val="Arial Narrow"/>
        <family val="2"/>
      </rPr>
      <t>(Ergebnis vor Steuern)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</si>
</sst>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7" x14ac:knownFonts="1">
    <font>
      <sz val="11"/>
      <color theme="1"/>
      <name val="Arial"/>
      <family val="2"/>
    </font>
    <font>
      <sz val="11"/>
      <color theme="1"/>
      <name val="Arial"/>
      <family val="2"/>
    </font>
    <font>
      <sz val="11"/>
      <color theme="1"/>
      <name val="Arial Narrow"/>
      <family val="2"/>
    </font>
    <font>
      <sz val="10"/>
      <color theme="1"/>
      <name val="Arial Narrow"/>
      <family val="2"/>
    </font>
    <font>
      <b/>
      <sz val="11"/>
      <color theme="1"/>
      <name val="Arial Narrow"/>
      <family val="2"/>
    </font>
    <font>
      <b/>
      <sz val="10"/>
      <name val="Arial Narrow"/>
      <family val="2"/>
    </font>
    <font>
      <sz val="11"/>
      <color rgb="FF00B050"/>
      <name val="Arial Narrow"/>
      <family val="2"/>
    </font>
    <font>
      <sz val="10"/>
      <color rgb="FFFF0000"/>
      <name val="Arial Narrow"/>
      <family val="2"/>
    </font>
    <font>
      <sz val="11"/>
      <color rgb="FFFF0000"/>
      <name val="Arial Narrow"/>
      <family val="2"/>
    </font>
    <font>
      <sz val="10"/>
      <name val="Arial Narrow"/>
      <family val="2"/>
    </font>
    <font>
      <b/>
      <sz val="11"/>
      <name val="Arial Narrow"/>
      <family val="2"/>
    </font>
    <font>
      <sz val="11"/>
      <name val="Arial Narrow"/>
      <family val="2"/>
    </font>
    <font>
      <sz val="9"/>
      <color indexed="81"/>
      <name val="Segoe UI"/>
      <family val="2"/>
    </font>
    <font>
      <b/>
      <sz val="9"/>
      <color indexed="81"/>
      <name val="Segoe UI"/>
      <family val="2"/>
    </font>
    <font>
      <i/>
      <sz val="9"/>
      <name val="Arial Narrow"/>
      <family val="2"/>
    </font>
    <font>
      <b/>
      <sz val="12"/>
      <name val="Arial Narrow"/>
      <family val="2"/>
    </font>
    <font>
      <sz val="12"/>
      <name val="Arial Narrow"/>
      <family val="2"/>
    </font>
    <font>
      <sz val="12"/>
      <color rgb="FFFF0000"/>
      <name val="Arial Narrow"/>
      <family val="2"/>
    </font>
    <font>
      <sz val="10"/>
      <color rgb="FF7030A0"/>
      <name val="Arial Narrow"/>
      <family val="2"/>
    </font>
    <font>
      <sz val="9"/>
      <name val="Arial Narrow"/>
      <family val="2"/>
    </font>
    <font>
      <sz val="9"/>
      <color theme="1"/>
      <name val="Arial Narrow"/>
      <family val="2"/>
    </font>
    <font>
      <b/>
      <sz val="18"/>
      <color theme="1"/>
      <name val="Arial Narrow"/>
      <family val="2"/>
    </font>
    <font>
      <b/>
      <sz val="20"/>
      <name val="Arial Narrow"/>
      <family val="2"/>
    </font>
    <font>
      <sz val="18"/>
      <color theme="1"/>
      <name val="Arial Narrow"/>
      <family val="2"/>
    </font>
    <font>
      <sz val="14"/>
      <color theme="1"/>
      <name val="Arial Narrow"/>
      <family val="2"/>
    </font>
    <font>
      <b/>
      <sz val="14"/>
      <color theme="1"/>
      <name val="Arial Narrow"/>
      <family val="2"/>
    </font>
    <font>
      <b/>
      <sz val="14"/>
      <name val="Arial Narrow"/>
      <family val="2"/>
    </font>
    <font>
      <sz val="14"/>
      <name val="Arial Narrow"/>
      <family val="2"/>
    </font>
    <font>
      <b/>
      <i/>
      <sz val="14"/>
      <color theme="1"/>
      <name val="Arial Narrow"/>
      <family val="2"/>
    </font>
    <font>
      <b/>
      <sz val="16"/>
      <name val="Arial Narrow"/>
      <family val="2"/>
    </font>
    <font>
      <sz val="16"/>
      <color theme="1"/>
      <name val="Arial Narrow"/>
      <family val="2"/>
    </font>
    <font>
      <sz val="9"/>
      <color rgb="FF000000"/>
      <name val="Arial Narrow"/>
      <family val="2"/>
    </font>
    <font>
      <b/>
      <sz val="26"/>
      <name val="Arial Narrow"/>
      <family val="2"/>
    </font>
    <font>
      <sz val="26"/>
      <name val="Arial Narrow"/>
      <family val="2"/>
    </font>
    <font>
      <sz val="26"/>
      <color theme="1"/>
      <name val="Arial Narrow"/>
      <family val="2"/>
    </font>
    <font>
      <b/>
      <sz val="32"/>
      <name val="Arial Narrow"/>
      <family val="2"/>
    </font>
    <font>
      <b/>
      <sz val="20"/>
      <color theme="1"/>
      <name val="Arial Narrow"/>
      <family val="2"/>
    </font>
    <font>
      <sz val="20"/>
      <color theme="1"/>
      <name val="Arial Narrow"/>
      <family val="2"/>
    </font>
    <font>
      <sz val="22"/>
      <color theme="1"/>
      <name val="Arial Narrow"/>
      <family val="2"/>
    </font>
    <font>
      <b/>
      <sz val="28"/>
      <color theme="1"/>
      <name val="Arial Narrow"/>
      <family val="2"/>
    </font>
    <font>
      <sz val="28"/>
      <color theme="1"/>
      <name val="Arial Narrow"/>
      <family val="2"/>
    </font>
    <font>
      <i/>
      <u/>
      <sz val="28"/>
      <color theme="1"/>
      <name val="Arial Narrow"/>
      <family val="2"/>
    </font>
    <font>
      <b/>
      <sz val="16"/>
      <color theme="1"/>
      <name val="Arial Narrow"/>
      <family val="2"/>
    </font>
    <font>
      <sz val="20"/>
      <name val="Arial Narrow"/>
      <family val="2"/>
    </font>
    <font>
      <b/>
      <i/>
      <sz val="20"/>
      <color theme="1"/>
      <name val="Arial Narrow"/>
      <family val="2"/>
    </font>
    <font>
      <i/>
      <sz val="20"/>
      <color theme="1"/>
      <name val="Arial Narrow"/>
      <family val="2"/>
    </font>
    <font>
      <sz val="22"/>
      <name val="Arial Narrow"/>
      <family val="2"/>
    </font>
  </fonts>
  <fills count="12">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5"/>
      </patternFill>
    </fill>
    <fill>
      <patternFill patternType="solid">
        <fgColor rgb="FFFFFFCC"/>
        <bgColor theme="9" tint="0.79998168889431442"/>
      </patternFill>
    </fill>
    <fill>
      <patternFill patternType="solid">
        <fgColor rgb="FFFFFF00"/>
        <bgColor indexed="64"/>
      </patternFill>
    </fill>
    <fill>
      <patternFill patternType="solid">
        <fgColor rgb="FFDDEBF7"/>
        <bgColor indexed="64"/>
      </patternFill>
    </fill>
  </fills>
  <borders count="6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dotted">
        <color indexed="64"/>
      </right>
      <top/>
      <bottom/>
      <diagonal/>
    </border>
    <border>
      <left/>
      <right style="dotted">
        <color indexed="64"/>
      </right>
      <top style="thin">
        <color indexed="64"/>
      </top>
      <bottom style="double">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style="double">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ck">
        <color theme="7" tint="0.79998168889431442"/>
      </left>
      <right/>
      <top style="thick">
        <color theme="7" tint="0.79998168889431442"/>
      </top>
      <bottom/>
      <diagonal/>
    </border>
    <border>
      <left/>
      <right/>
      <top style="thick">
        <color theme="7" tint="0.79998168889431442"/>
      </top>
      <bottom/>
      <diagonal/>
    </border>
    <border>
      <left/>
      <right style="thick">
        <color theme="7" tint="0.79998168889431442"/>
      </right>
      <top style="thick">
        <color theme="7" tint="0.79998168889431442"/>
      </top>
      <bottom/>
      <diagonal/>
    </border>
    <border>
      <left style="thick">
        <color theme="7" tint="0.79998168889431442"/>
      </left>
      <right/>
      <top/>
      <bottom/>
      <diagonal/>
    </border>
    <border>
      <left/>
      <right style="thick">
        <color theme="7" tint="0.79998168889431442"/>
      </right>
      <top/>
      <bottom/>
      <diagonal/>
    </border>
    <border>
      <left style="thick">
        <color theme="7" tint="0.79998168889431442"/>
      </left>
      <right/>
      <top/>
      <bottom style="thick">
        <color theme="7" tint="0.79998168889431442"/>
      </bottom>
      <diagonal/>
    </border>
    <border>
      <left/>
      <right/>
      <top/>
      <bottom style="thick">
        <color theme="7" tint="0.79998168889431442"/>
      </bottom>
      <diagonal/>
    </border>
    <border>
      <left/>
      <right style="thick">
        <color theme="7" tint="0.79998168889431442"/>
      </right>
      <top/>
      <bottom style="thick">
        <color theme="7" tint="0.79998168889431442"/>
      </bottom>
      <diagonal/>
    </border>
    <border>
      <left style="dotted">
        <color indexed="64"/>
      </left>
      <right/>
      <top style="thin">
        <color indexed="64"/>
      </top>
      <bottom style="dotted">
        <color indexed="64"/>
      </bottom>
      <diagonal/>
    </border>
    <border>
      <left style="dotted">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auto="1"/>
      </left>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ck">
        <color theme="7" tint="0.79998168889431442"/>
      </left>
      <right/>
      <top style="thick">
        <color theme="7" tint="0.79998168889431442"/>
      </top>
      <bottom style="thick">
        <color theme="7" tint="0.79995117038483843"/>
      </bottom>
      <diagonal/>
    </border>
    <border>
      <left/>
      <right/>
      <top style="thick">
        <color theme="7" tint="0.79998168889431442"/>
      </top>
      <bottom style="thick">
        <color theme="7" tint="0.79995117038483843"/>
      </bottom>
      <diagonal/>
    </border>
    <border>
      <left style="thin">
        <color indexed="64"/>
      </left>
      <right style="dotted">
        <color indexed="64"/>
      </right>
      <top style="thin">
        <color indexed="64"/>
      </top>
      <bottom style="double">
        <color indexed="64"/>
      </bottom>
      <diagonal/>
    </border>
    <border>
      <left/>
      <right style="dotted">
        <color indexed="64"/>
      </right>
      <top style="dotted">
        <color indexed="64"/>
      </top>
      <bottom style="thin">
        <color indexed="64"/>
      </bottom>
      <diagonal/>
    </border>
    <border>
      <left/>
      <right style="dotted">
        <color indexed="64"/>
      </right>
      <top style="dotted">
        <color indexed="64"/>
      </top>
      <bottom/>
      <diagonal/>
    </border>
    <border>
      <left style="thin">
        <color indexed="64"/>
      </left>
      <right style="thin">
        <color indexed="64"/>
      </right>
      <top style="dotted">
        <color indexed="64"/>
      </top>
      <bottom style="thin">
        <color indexed="64"/>
      </bottom>
      <diagonal/>
    </border>
    <border>
      <left style="medium">
        <color rgb="FFA3A3A3"/>
      </left>
      <right style="medium">
        <color rgb="FFA3A3A3"/>
      </right>
      <top style="medium">
        <color rgb="FFA3A3A3"/>
      </top>
      <bottom style="medium">
        <color rgb="FFA3A3A3"/>
      </bottom>
      <diagonal/>
    </border>
  </borders>
  <cellStyleXfs count="4">
    <xf numFmtId="0" fontId="0" fillId="0" borderId="0"/>
    <xf numFmtId="9" fontId="1" fillId="0" borderId="0" applyFont="0" applyFill="0" applyBorder="0" applyAlignment="0" applyProtection="0"/>
    <xf numFmtId="0" fontId="1" fillId="9" borderId="41" applyNumberFormat="0" applyFont="0" applyAlignment="0" applyProtection="0"/>
    <xf numFmtId="0" fontId="1" fillId="8" borderId="0" applyNumberFormat="0" applyBorder="0" applyAlignment="0" applyProtection="0"/>
  </cellStyleXfs>
  <cellXfs count="413">
    <xf numFmtId="0" fontId="0" fillId="0" borderId="0" xfId="0"/>
    <xf numFmtId="0" fontId="2" fillId="0" borderId="0" xfId="0" applyFont="1" applyAlignment="1" applyProtection="1">
      <alignment vertical="top"/>
      <protection locked="0"/>
    </xf>
    <xf numFmtId="0" fontId="2" fillId="0" borderId="0" xfId="0" applyFont="1" applyAlignment="1" applyProtection="1">
      <alignment vertical="center"/>
      <protection locked="0"/>
    </xf>
    <xf numFmtId="9" fontId="2" fillId="0" borderId="0" xfId="1" applyFont="1" applyAlignment="1" applyProtection="1">
      <alignment vertical="top"/>
      <protection locked="0"/>
    </xf>
    <xf numFmtId="0" fontId="8" fillId="0" borderId="0" xfId="0" applyFont="1" applyAlignment="1" applyProtection="1">
      <alignment vertical="top"/>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4" fillId="0" borderId="0" xfId="0" applyFont="1" applyAlignment="1" applyProtection="1">
      <alignment vertical="top"/>
      <protection locked="0"/>
    </xf>
    <xf numFmtId="0" fontId="11" fillId="0" borderId="0" xfId="0" applyFont="1" applyProtection="1">
      <protection locked="0"/>
    </xf>
    <xf numFmtId="0" fontId="9" fillId="0" borderId="0" xfId="0" applyFont="1" applyProtection="1">
      <protection locked="0"/>
    </xf>
    <xf numFmtId="0" fontId="21" fillId="2" borderId="0" xfId="0" applyFont="1" applyFill="1" applyAlignment="1" applyProtection="1">
      <alignment vertical="top"/>
      <protection locked="0"/>
    </xf>
    <xf numFmtId="0" fontId="22" fillId="2" borderId="0" xfId="0" applyFont="1" applyFill="1" applyAlignment="1" applyProtection="1">
      <alignment horizontal="left" vertical="center"/>
      <protection locked="0"/>
    </xf>
    <xf numFmtId="0" fontId="23" fillId="0" borderId="0" xfId="0" applyFont="1" applyFill="1" applyAlignment="1" applyProtection="1">
      <alignment vertical="center"/>
      <protection locked="0"/>
    </xf>
    <xf numFmtId="0" fontId="23" fillId="0" borderId="0" xfId="0" applyFont="1" applyAlignment="1" applyProtection="1">
      <alignment vertical="top"/>
      <protection locked="0"/>
    </xf>
    <xf numFmtId="0" fontId="2" fillId="0" borderId="0" xfId="0" applyFont="1" applyAlignment="1" applyProtection="1">
      <alignment vertical="top" wrapText="1"/>
      <protection locked="0"/>
    </xf>
    <xf numFmtId="0" fontId="2" fillId="0" borderId="2" xfId="0" applyFont="1" applyBorder="1" applyAlignment="1" applyProtection="1">
      <alignment vertical="top"/>
      <protection locked="0"/>
    </xf>
    <xf numFmtId="0" fontId="26" fillId="0" borderId="44" xfId="0" applyFont="1" applyBorder="1" applyAlignment="1" applyProtection="1">
      <alignment vertical="center"/>
      <protection locked="0"/>
    </xf>
    <xf numFmtId="0" fontId="25" fillId="0" borderId="1" xfId="0" applyFont="1" applyBorder="1" applyAlignment="1" applyProtection="1">
      <alignment vertical="top"/>
      <protection locked="0"/>
    </xf>
    <xf numFmtId="0" fontId="25" fillId="0" borderId="7" xfId="0" applyFont="1" applyBorder="1" applyAlignment="1" applyProtection="1">
      <alignment vertical="top"/>
      <protection locked="0"/>
    </xf>
    <xf numFmtId="0" fontId="24" fillId="0" borderId="0" xfId="0" applyFont="1" applyAlignment="1" applyProtection="1">
      <alignment vertical="top"/>
      <protection locked="0"/>
    </xf>
    <xf numFmtId="0" fontId="27" fillId="0" borderId="44" xfId="0" applyFont="1" applyBorder="1" applyAlignment="1" applyProtection="1">
      <alignment vertical="top"/>
      <protection locked="0"/>
    </xf>
    <xf numFmtId="9" fontId="27" fillId="0" borderId="2" xfId="1" applyFont="1" applyBorder="1" applyAlignment="1" applyProtection="1">
      <alignment vertical="top"/>
      <protection locked="0"/>
    </xf>
    <xf numFmtId="0" fontId="27" fillId="0" borderId="0" xfId="0" applyFont="1" applyAlignment="1" applyProtection="1">
      <alignment vertical="top"/>
      <protection locked="0"/>
    </xf>
    <xf numFmtId="0" fontId="27" fillId="0" borderId="56" xfId="0" applyFont="1" applyBorder="1" applyAlignment="1" applyProtection="1">
      <alignment vertical="top"/>
      <protection locked="0"/>
    </xf>
    <xf numFmtId="9" fontId="24" fillId="0" borderId="0" xfId="1" applyFont="1" applyAlignment="1" applyProtection="1">
      <alignment vertical="top"/>
      <protection locked="0"/>
    </xf>
    <xf numFmtId="0" fontId="24" fillId="0" borderId="0" xfId="0" applyFont="1" applyBorder="1" applyAlignment="1" applyProtection="1">
      <alignment vertical="top"/>
      <protection locked="0"/>
    </xf>
    <xf numFmtId="0" fontId="27" fillId="0" borderId="0" xfId="0" applyFont="1" applyProtection="1">
      <protection locked="0"/>
    </xf>
    <xf numFmtId="0" fontId="26" fillId="0" borderId="8" xfId="0" applyFont="1" applyFill="1" applyBorder="1" applyAlignment="1" applyProtection="1">
      <alignment vertical="top"/>
      <protection locked="0"/>
    </xf>
    <xf numFmtId="0" fontId="24" fillId="0" borderId="0" xfId="0" applyFont="1" applyProtection="1">
      <protection locked="0"/>
    </xf>
    <xf numFmtId="0" fontId="24" fillId="0" borderId="0" xfId="0" applyFont="1" applyAlignment="1" applyProtection="1">
      <alignment vertical="top" wrapText="1"/>
      <protection locked="0"/>
    </xf>
    <xf numFmtId="0" fontId="24" fillId="0" borderId="24" xfId="0" applyFont="1" applyBorder="1" applyAlignment="1" applyProtection="1">
      <alignment vertical="top" wrapText="1"/>
      <protection locked="0"/>
    </xf>
    <xf numFmtId="3" fontId="24" fillId="0" borderId="60" xfId="0" applyNumberFormat="1" applyFont="1" applyBorder="1" applyAlignment="1" applyProtection="1">
      <alignment vertical="top"/>
      <protection locked="0"/>
    </xf>
    <xf numFmtId="3" fontId="24" fillId="0" borderId="61" xfId="0" applyNumberFormat="1" applyFont="1" applyBorder="1" applyAlignment="1" applyProtection="1">
      <alignment vertical="top"/>
      <protection locked="0"/>
    </xf>
    <xf numFmtId="3" fontId="24" fillId="0" borderId="42" xfId="0" applyNumberFormat="1" applyFont="1" applyBorder="1" applyAlignment="1" applyProtection="1">
      <alignment vertical="top"/>
      <protection locked="0"/>
    </xf>
    <xf numFmtId="0" fontId="24" fillId="0" borderId="3" xfId="0" applyFont="1" applyBorder="1" applyAlignment="1" applyProtection="1">
      <alignment vertical="top"/>
      <protection locked="0"/>
    </xf>
    <xf numFmtId="0" fontId="28" fillId="0" borderId="4" xfId="0" applyFont="1" applyBorder="1" applyAlignment="1" applyProtection="1">
      <alignment horizontal="right" vertical="top"/>
      <protection locked="0"/>
    </xf>
    <xf numFmtId="0" fontId="24" fillId="0" borderId="4" xfId="0" applyFont="1" applyBorder="1" applyAlignment="1" applyProtection="1">
      <alignment vertical="top"/>
      <protection locked="0"/>
    </xf>
    <xf numFmtId="3" fontId="25" fillId="0" borderId="4" xfId="0" applyNumberFormat="1" applyFont="1" applyBorder="1" applyAlignment="1" applyProtection="1">
      <alignment vertical="top"/>
      <protection locked="0"/>
    </xf>
    <xf numFmtId="3" fontId="25" fillId="0" borderId="0" xfId="0" applyNumberFormat="1" applyFont="1" applyBorder="1" applyAlignment="1" applyProtection="1">
      <alignment vertical="top"/>
      <protection locked="0"/>
    </xf>
    <xf numFmtId="0" fontId="30" fillId="0" borderId="0" xfId="0" applyFont="1" applyFill="1" applyAlignment="1" applyProtection="1">
      <alignment vertical="center"/>
      <protection locked="0"/>
    </xf>
    <xf numFmtId="0" fontId="30" fillId="0" borderId="0" xfId="0" applyFont="1" applyAlignment="1" applyProtection="1">
      <alignment vertical="center"/>
      <protection locked="0"/>
    </xf>
    <xf numFmtId="0" fontId="30" fillId="0" borderId="0" xfId="0" applyFont="1" applyAlignment="1" applyProtection="1">
      <alignment vertical="top"/>
      <protection locked="0"/>
    </xf>
    <xf numFmtId="0" fontId="30" fillId="0" borderId="0" xfId="0" applyFont="1" applyAlignment="1" applyProtection="1">
      <alignment vertical="top" wrapText="1"/>
      <protection locked="0"/>
    </xf>
    <xf numFmtId="0" fontId="30" fillId="0" borderId="1" xfId="0" applyFont="1" applyFill="1" applyBorder="1" applyAlignment="1" applyProtection="1">
      <alignment vertical="center"/>
      <protection locked="0"/>
    </xf>
    <xf numFmtId="0" fontId="10" fillId="2" borderId="0" xfId="0" applyFont="1" applyFill="1" applyAlignment="1" applyProtection="1">
      <alignment horizontal="left" vertical="center"/>
      <protection locked="0"/>
    </xf>
    <xf numFmtId="0" fontId="11" fillId="0" borderId="0" xfId="0" applyFont="1" applyAlignment="1" applyProtection="1">
      <alignment horizontal="left" vertical="center"/>
      <protection locked="0"/>
    </xf>
    <xf numFmtId="0" fontId="10" fillId="0" borderId="0" xfId="0" applyFont="1" applyFill="1" applyAlignment="1" applyProtection="1">
      <alignment horizontal="left" vertical="center"/>
      <protection locked="0"/>
    </xf>
    <xf numFmtId="0" fontId="11" fillId="3" borderId="0" xfId="0" applyFont="1" applyFill="1" applyAlignment="1" applyProtection="1">
      <alignment vertical="center"/>
      <protection locked="0"/>
    </xf>
    <xf numFmtId="0" fontId="11" fillId="0" borderId="0" xfId="0" applyFont="1" applyFill="1" applyAlignment="1" applyProtection="1">
      <alignment vertical="center"/>
      <protection locked="0"/>
    </xf>
    <xf numFmtId="0" fontId="1" fillId="0" borderId="0" xfId="3" applyFill="1" applyAlignment="1" applyProtection="1">
      <alignment horizontal="left" vertical="center"/>
      <protection locked="0"/>
    </xf>
    <xf numFmtId="0" fontId="10" fillId="0" borderId="1" xfId="0" applyFont="1" applyFill="1" applyBorder="1" applyAlignment="1" applyProtection="1">
      <alignment horizontal="left" vertical="center"/>
      <protection locked="0"/>
    </xf>
    <xf numFmtId="0" fontId="9" fillId="4" borderId="1" xfId="0" applyFont="1" applyFill="1" applyBorder="1" applyAlignment="1" applyProtection="1">
      <alignment vertical="center"/>
      <protection locked="0"/>
    </xf>
    <xf numFmtId="0" fontId="11" fillId="0" borderId="1" xfId="0" applyFont="1" applyFill="1" applyBorder="1" applyAlignment="1" applyProtection="1">
      <alignment vertical="center"/>
      <protection locked="0"/>
    </xf>
    <xf numFmtId="0" fontId="1" fillId="0" borderId="1" xfId="3" applyFill="1" applyBorder="1" applyAlignment="1" applyProtection="1">
      <alignment horizontal="left" vertical="center"/>
      <protection locked="0"/>
    </xf>
    <xf numFmtId="0" fontId="6" fillId="0" borderId="0" xfId="0" applyFont="1" applyProtection="1">
      <protection locked="0"/>
    </xf>
    <xf numFmtId="0" fontId="11" fillId="0" borderId="48" xfId="0" applyFont="1" applyBorder="1" applyProtection="1">
      <protection locked="0"/>
    </xf>
    <xf numFmtId="0" fontId="11" fillId="0" borderId="0" xfId="0" applyFont="1" applyBorder="1" applyProtection="1">
      <protection locked="0"/>
    </xf>
    <xf numFmtId="0" fontId="11" fillId="0" borderId="49" xfId="0" applyFont="1" applyBorder="1" applyProtection="1">
      <protection locked="0"/>
    </xf>
    <xf numFmtId="0" fontId="15" fillId="3" borderId="50" xfId="0" applyFont="1" applyFill="1" applyBorder="1" applyAlignment="1" applyProtection="1">
      <alignment vertical="center"/>
      <protection locked="0"/>
    </xf>
    <xf numFmtId="0" fontId="11" fillId="0" borderId="51" xfId="0" applyFont="1" applyBorder="1" applyAlignment="1" applyProtection="1">
      <alignment vertical="top"/>
      <protection locked="0"/>
    </xf>
    <xf numFmtId="0" fontId="11" fillId="0" borderId="51" xfId="0" applyFont="1" applyBorder="1" applyProtection="1">
      <protection locked="0"/>
    </xf>
    <xf numFmtId="0" fontId="11" fillId="0" borderId="52" xfId="0" applyFont="1" applyBorder="1" applyProtection="1">
      <protection locked="0"/>
    </xf>
    <xf numFmtId="0" fontId="15" fillId="2" borderId="1" xfId="0" applyFont="1" applyFill="1" applyBorder="1" applyAlignment="1" applyProtection="1">
      <alignment vertical="center"/>
      <protection locked="0"/>
    </xf>
    <xf numFmtId="0" fontId="11" fillId="2" borderId="1" xfId="0" applyFont="1" applyFill="1" applyBorder="1" applyAlignment="1" applyProtection="1">
      <alignment vertical="center"/>
      <protection locked="0"/>
    </xf>
    <xf numFmtId="0" fontId="10" fillId="2" borderId="1"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0" fillId="2" borderId="0" xfId="0" applyFont="1" applyFill="1" applyBorder="1" applyAlignment="1" applyProtection="1">
      <alignment horizontal="left" vertical="center"/>
      <protection locked="0"/>
    </xf>
    <xf numFmtId="0" fontId="10" fillId="2" borderId="0" xfId="0" applyFont="1" applyFill="1" applyBorder="1" applyAlignment="1" applyProtection="1">
      <alignment horizontal="center" vertical="center"/>
      <protection locked="0"/>
    </xf>
    <xf numFmtId="0" fontId="11" fillId="0" borderId="0" xfId="0" applyFont="1" applyAlignment="1" applyProtection="1">
      <alignment vertical="center"/>
      <protection locked="0"/>
    </xf>
    <xf numFmtId="0" fontId="5" fillId="2" borderId="2" xfId="0" applyFont="1" applyFill="1" applyBorder="1" applyAlignment="1" applyProtection="1">
      <alignment vertical="top"/>
      <protection locked="0"/>
    </xf>
    <xf numFmtId="0" fontId="9" fillId="2" borderId="2" xfId="0" applyFont="1" applyFill="1" applyBorder="1" applyAlignment="1" applyProtection="1">
      <alignment vertical="top" wrapText="1"/>
      <protection locked="0"/>
    </xf>
    <xf numFmtId="0" fontId="5" fillId="2" borderId="2" xfId="0" applyFont="1" applyFill="1" applyBorder="1" applyAlignment="1" applyProtection="1">
      <alignment vertical="top" wrapText="1"/>
      <protection locked="0"/>
    </xf>
    <xf numFmtId="0" fontId="5" fillId="0" borderId="20" xfId="0" applyFont="1" applyBorder="1" applyAlignment="1" applyProtection="1">
      <alignment vertical="top"/>
      <protection locked="0"/>
    </xf>
    <xf numFmtId="0" fontId="5" fillId="0" borderId="38" xfId="0" applyFont="1" applyBorder="1" applyAlignment="1" applyProtection="1">
      <alignment vertical="top"/>
      <protection locked="0"/>
    </xf>
    <xf numFmtId="0" fontId="5" fillId="0" borderId="12" xfId="0" applyFont="1" applyBorder="1" applyAlignment="1" applyProtection="1">
      <alignment vertical="top" wrapText="1"/>
      <protection locked="0"/>
    </xf>
    <xf numFmtId="0" fontId="4" fillId="0" borderId="44" xfId="0" applyFont="1" applyBorder="1" applyAlignment="1" applyProtection="1">
      <alignment vertical="top"/>
      <protection locked="0"/>
    </xf>
    <xf numFmtId="0" fontId="5" fillId="0" borderId="31" xfId="0" applyFont="1" applyBorder="1" applyAlignment="1" applyProtection="1">
      <alignment horizontal="left" vertical="top"/>
      <protection locked="0"/>
    </xf>
    <xf numFmtId="0" fontId="5" fillId="0" borderId="2" xfId="0" applyFont="1" applyBorder="1" applyAlignment="1" applyProtection="1">
      <alignment horizontal="left" vertical="center" wrapText="1"/>
      <protection locked="0"/>
    </xf>
    <xf numFmtId="0" fontId="9" fillId="0" borderId="0" xfId="0" applyFont="1" applyAlignment="1" applyProtection="1">
      <alignment vertical="top"/>
      <protection locked="0"/>
    </xf>
    <xf numFmtId="0" fontId="5" fillId="0" borderId="13" xfId="0" applyFont="1" applyBorder="1" applyProtection="1">
      <protection locked="0"/>
    </xf>
    <xf numFmtId="0" fontId="9" fillId="0" borderId="39" xfId="0" applyFont="1" applyBorder="1" applyProtection="1">
      <protection locked="0"/>
    </xf>
    <xf numFmtId="0" fontId="9" fillId="0" borderId="13" xfId="0" applyFont="1" applyBorder="1" applyProtection="1">
      <protection locked="0"/>
    </xf>
    <xf numFmtId="0" fontId="9" fillId="0" borderId="17" xfId="0" applyFont="1" applyBorder="1" applyProtection="1">
      <protection locked="0"/>
    </xf>
    <xf numFmtId="0" fontId="9" fillId="0" borderId="53" xfId="0" applyFont="1" applyBorder="1" applyProtection="1">
      <protection locked="0"/>
    </xf>
    <xf numFmtId="0" fontId="11" fillId="0" borderId="56" xfId="0" applyFont="1" applyBorder="1" applyProtection="1">
      <protection locked="0"/>
    </xf>
    <xf numFmtId="0" fontId="11" fillId="0" borderId="33" xfId="0" applyFont="1" applyBorder="1" applyProtection="1">
      <protection locked="0"/>
    </xf>
    <xf numFmtId="0" fontId="9" fillId="0" borderId="10" xfId="0" applyFont="1" applyBorder="1" applyProtection="1">
      <protection locked="0"/>
    </xf>
    <xf numFmtId="0" fontId="9" fillId="0" borderId="24" xfId="0" applyFont="1" applyBorder="1" applyProtection="1">
      <protection locked="0"/>
    </xf>
    <xf numFmtId="3" fontId="9" fillId="3" borderId="10" xfId="0" applyNumberFormat="1" applyFont="1" applyFill="1" applyBorder="1" applyProtection="1">
      <protection locked="0"/>
    </xf>
    <xf numFmtId="3" fontId="9" fillId="0" borderId="18" xfId="0" applyNumberFormat="1" applyFont="1" applyFill="1" applyBorder="1" applyProtection="1">
      <protection locked="0"/>
    </xf>
    <xf numFmtId="3" fontId="9" fillId="0" borderId="24" xfId="0" applyNumberFormat="1" applyFont="1" applyFill="1" applyBorder="1" applyProtection="1">
      <protection locked="0"/>
    </xf>
    <xf numFmtId="3" fontId="9" fillId="0" borderId="42" xfId="0" applyNumberFormat="1" applyFont="1" applyFill="1" applyBorder="1" applyProtection="1">
      <protection locked="0"/>
    </xf>
    <xf numFmtId="0" fontId="14" fillId="0" borderId="10" xfId="0" applyFont="1" applyBorder="1" applyProtection="1">
      <protection locked="0"/>
    </xf>
    <xf numFmtId="0" fontId="14" fillId="0" borderId="24" xfId="0" applyFont="1" applyBorder="1" applyProtection="1">
      <protection locked="0"/>
    </xf>
    <xf numFmtId="9" fontId="14" fillId="3" borderId="10" xfId="0" applyNumberFormat="1" applyFont="1" applyFill="1" applyBorder="1" applyProtection="1">
      <protection locked="0"/>
    </xf>
    <xf numFmtId="9" fontId="14" fillId="3" borderId="18" xfId="0" applyNumberFormat="1" applyFont="1" applyFill="1" applyBorder="1" applyProtection="1">
      <protection locked="0"/>
    </xf>
    <xf numFmtId="9" fontId="14" fillId="0" borderId="56" xfId="0" applyNumberFormat="1" applyFont="1" applyFill="1" applyBorder="1" applyProtection="1">
      <protection locked="0"/>
    </xf>
    <xf numFmtId="0" fontId="14" fillId="3" borderId="33" xfId="0" applyFont="1" applyFill="1" applyBorder="1" applyProtection="1">
      <protection locked="0"/>
    </xf>
    <xf numFmtId="0" fontId="14" fillId="3" borderId="0" xfId="0" applyFont="1" applyFill="1" applyBorder="1" applyProtection="1">
      <protection locked="0"/>
    </xf>
    <xf numFmtId="0" fontId="14" fillId="3" borderId="10" xfId="0" applyFont="1" applyFill="1" applyBorder="1" applyProtection="1">
      <protection locked="0"/>
    </xf>
    <xf numFmtId="0" fontId="14" fillId="3" borderId="18" xfId="0" applyFont="1" applyFill="1" applyBorder="1" applyProtection="1">
      <protection locked="0"/>
    </xf>
    <xf numFmtId="0" fontId="14" fillId="0" borderId="56" xfId="0" applyFont="1" applyFill="1" applyBorder="1" applyProtection="1">
      <protection locked="0"/>
    </xf>
    <xf numFmtId="3" fontId="9" fillId="3" borderId="18" xfId="0" applyNumberFormat="1" applyFont="1" applyFill="1" applyBorder="1" applyProtection="1">
      <protection locked="0"/>
    </xf>
    <xf numFmtId="3" fontId="9" fillId="0" borderId="56" xfId="0" applyNumberFormat="1" applyFont="1" applyFill="1" applyBorder="1" applyProtection="1">
      <protection locked="0"/>
    </xf>
    <xf numFmtId="0" fontId="9" fillId="3" borderId="33" xfId="0" applyFont="1" applyFill="1" applyBorder="1" applyProtection="1">
      <protection locked="0"/>
    </xf>
    <xf numFmtId="0" fontId="9" fillId="3" borderId="0" xfId="0" applyFont="1" applyFill="1" applyBorder="1" applyProtection="1">
      <protection locked="0"/>
    </xf>
    <xf numFmtId="0" fontId="9" fillId="0" borderId="10" xfId="0" applyFont="1" applyFill="1" applyBorder="1" applyProtection="1">
      <protection locked="0"/>
    </xf>
    <xf numFmtId="0" fontId="9" fillId="0" borderId="18" xfId="0" applyFont="1" applyFill="1" applyBorder="1" applyProtection="1">
      <protection locked="0"/>
    </xf>
    <xf numFmtId="0" fontId="9" fillId="0" borderId="24" xfId="0" applyFont="1" applyFill="1" applyBorder="1" applyProtection="1">
      <protection locked="0"/>
    </xf>
    <xf numFmtId="0" fontId="9" fillId="0" borderId="56" xfId="0" applyFont="1" applyFill="1" applyBorder="1" applyProtection="1">
      <protection locked="0"/>
    </xf>
    <xf numFmtId="0" fontId="9" fillId="0" borderId="33" xfId="0" applyFont="1" applyFill="1" applyBorder="1" applyProtection="1">
      <protection locked="0"/>
    </xf>
    <xf numFmtId="0" fontId="5" fillId="0" borderId="14" xfId="0" applyFont="1" applyBorder="1" applyProtection="1">
      <protection locked="0"/>
    </xf>
    <xf numFmtId="0" fontId="9" fillId="0" borderId="36" xfId="0" applyFont="1" applyBorder="1" applyProtection="1">
      <protection locked="0"/>
    </xf>
    <xf numFmtId="0" fontId="9" fillId="0" borderId="14" xfId="0" applyFont="1" applyFill="1" applyBorder="1" applyProtection="1">
      <protection locked="0"/>
    </xf>
    <xf numFmtId="0" fontId="9" fillId="0" borderId="19" xfId="0" applyFont="1" applyFill="1" applyBorder="1" applyProtection="1">
      <protection locked="0"/>
    </xf>
    <xf numFmtId="0" fontId="9" fillId="0" borderId="36" xfId="0" applyFont="1" applyFill="1" applyBorder="1" applyProtection="1">
      <protection locked="0"/>
    </xf>
    <xf numFmtId="0" fontId="9" fillId="0" borderId="57" xfId="0" applyFont="1" applyFill="1" applyBorder="1" applyProtection="1">
      <protection locked="0"/>
    </xf>
    <xf numFmtId="4" fontId="9" fillId="3" borderId="10" xfId="0" applyNumberFormat="1" applyFont="1" applyFill="1" applyBorder="1" applyProtection="1">
      <protection locked="0"/>
    </xf>
    <xf numFmtId="4" fontId="9" fillId="3" borderId="18" xfId="0" applyNumberFormat="1" applyFont="1" applyFill="1" applyBorder="1" applyProtection="1">
      <protection locked="0"/>
    </xf>
    <xf numFmtId="4" fontId="9" fillId="3" borderId="24" xfId="0" applyNumberFormat="1" applyFont="1" applyFill="1" applyBorder="1" applyProtection="1">
      <protection locked="0"/>
    </xf>
    <xf numFmtId="4" fontId="9" fillId="0" borderId="56" xfId="0" applyNumberFormat="1" applyFont="1" applyFill="1" applyBorder="1" applyProtection="1">
      <protection locked="0"/>
    </xf>
    <xf numFmtId="4" fontId="9" fillId="7" borderId="18" xfId="0" applyNumberFormat="1" applyFont="1" applyFill="1" applyBorder="1" applyProtection="1">
      <protection locked="0"/>
    </xf>
    <xf numFmtId="4" fontId="9" fillId="7" borderId="24" xfId="0" applyNumberFormat="1" applyFont="1" applyFill="1" applyBorder="1" applyProtection="1">
      <protection locked="0"/>
    </xf>
    <xf numFmtId="9" fontId="14" fillId="3" borderId="18" xfId="0" quotePrefix="1" applyNumberFormat="1" applyFont="1" applyFill="1" applyBorder="1" applyProtection="1">
      <protection locked="0"/>
    </xf>
    <xf numFmtId="9" fontId="14" fillId="3" borderId="24" xfId="0" quotePrefix="1" applyNumberFormat="1" applyFont="1" applyFill="1" applyBorder="1" applyProtection="1">
      <protection locked="0"/>
    </xf>
    <xf numFmtId="2" fontId="9" fillId="0" borderId="10" xfId="0" applyNumberFormat="1" applyFont="1" applyFill="1" applyBorder="1" applyProtection="1">
      <protection locked="0"/>
    </xf>
    <xf numFmtId="2" fontId="9" fillId="0" borderId="18" xfId="0" applyNumberFormat="1" applyFont="1" applyFill="1" applyBorder="1" applyProtection="1">
      <protection locked="0"/>
    </xf>
    <xf numFmtId="2" fontId="9" fillId="0" borderId="24" xfId="0" applyNumberFormat="1" applyFont="1" applyFill="1" applyBorder="1" applyProtection="1">
      <protection locked="0"/>
    </xf>
    <xf numFmtId="0" fontId="5" fillId="0" borderId="10" xfId="0" applyFont="1" applyBorder="1" applyProtection="1">
      <protection locked="0"/>
    </xf>
    <xf numFmtId="2" fontId="9" fillId="3" borderId="10" xfId="0" applyNumberFormat="1" applyFont="1" applyFill="1" applyBorder="1" applyProtection="1">
      <protection locked="0"/>
    </xf>
    <xf numFmtId="2" fontId="9" fillId="3" borderId="18" xfId="0" applyNumberFormat="1" applyFont="1" applyFill="1" applyBorder="1" applyProtection="1">
      <protection locked="0"/>
    </xf>
    <xf numFmtId="2" fontId="9" fillId="3" borderId="24" xfId="0" applyNumberFormat="1" applyFont="1" applyFill="1" applyBorder="1" applyProtection="1">
      <protection locked="0"/>
    </xf>
    <xf numFmtId="9" fontId="9" fillId="3" borderId="10" xfId="0" applyNumberFormat="1" applyFont="1" applyFill="1" applyBorder="1" applyProtection="1">
      <protection locked="0"/>
    </xf>
    <xf numFmtId="9" fontId="9" fillId="3" borderId="18" xfId="0" applyNumberFormat="1" applyFont="1" applyFill="1" applyBorder="1" applyProtection="1">
      <protection locked="0"/>
    </xf>
    <xf numFmtId="9" fontId="9" fillId="3" borderId="24" xfId="0" applyNumberFormat="1" applyFont="1" applyFill="1" applyBorder="1" applyProtection="1">
      <protection locked="0"/>
    </xf>
    <xf numFmtId="0" fontId="5" fillId="0" borderId="12" xfId="0" applyFont="1" applyBorder="1" applyAlignment="1" applyProtection="1">
      <alignment horizontal="left" vertical="top"/>
      <protection locked="0"/>
    </xf>
    <xf numFmtId="0" fontId="9" fillId="0" borderId="38" xfId="0" applyFont="1" applyBorder="1" applyAlignment="1" applyProtection="1">
      <alignment vertical="top"/>
      <protection locked="0"/>
    </xf>
    <xf numFmtId="3" fontId="9" fillId="3" borderId="12" xfId="0" applyNumberFormat="1" applyFont="1" applyFill="1" applyBorder="1" applyAlignment="1" applyProtection="1">
      <alignment vertical="top"/>
      <protection locked="0"/>
    </xf>
    <xf numFmtId="3" fontId="9" fillId="3" borderId="16" xfId="0" applyNumberFormat="1" applyFont="1" applyFill="1" applyBorder="1" applyAlignment="1" applyProtection="1">
      <alignment vertical="top"/>
      <protection locked="0"/>
    </xf>
    <xf numFmtId="3" fontId="9" fillId="3" borderId="38" xfId="0" applyNumberFormat="1" applyFont="1" applyFill="1" applyBorder="1" applyAlignment="1" applyProtection="1">
      <alignment vertical="top"/>
      <protection locked="0"/>
    </xf>
    <xf numFmtId="3" fontId="9" fillId="0" borderId="44" xfId="0" applyNumberFormat="1" applyFont="1" applyFill="1" applyBorder="1" applyAlignment="1" applyProtection="1">
      <alignment vertical="top"/>
      <protection locked="0"/>
    </xf>
    <xf numFmtId="0" fontId="7" fillId="0" borderId="40" xfId="0" applyFont="1" applyBorder="1" applyAlignment="1" applyProtection="1">
      <alignment vertical="top"/>
      <protection locked="0"/>
    </xf>
    <xf numFmtId="0" fontId="5" fillId="0" borderId="10" xfId="0" applyFont="1" applyBorder="1" applyAlignment="1" applyProtection="1">
      <alignment vertical="top"/>
      <protection locked="0"/>
    </xf>
    <xf numFmtId="0" fontId="9" fillId="0" borderId="24" xfId="0" applyFont="1" applyBorder="1" applyAlignment="1" applyProtection="1">
      <alignment vertical="top"/>
      <protection locked="0"/>
    </xf>
    <xf numFmtId="3" fontId="9" fillId="3" borderId="10" xfId="0" applyNumberFormat="1" applyFont="1" applyFill="1" applyBorder="1" applyAlignment="1" applyProtection="1">
      <alignment vertical="top"/>
      <protection locked="0"/>
    </xf>
    <xf numFmtId="3" fontId="9" fillId="3" borderId="18" xfId="0" applyNumberFormat="1" applyFont="1" applyFill="1" applyBorder="1" applyAlignment="1" applyProtection="1">
      <alignment vertical="top"/>
      <protection locked="0"/>
    </xf>
    <xf numFmtId="3" fontId="9" fillId="3" borderId="24" xfId="0" applyNumberFormat="1" applyFont="1" applyFill="1" applyBorder="1" applyAlignment="1" applyProtection="1">
      <alignment vertical="top"/>
      <protection locked="0"/>
    </xf>
    <xf numFmtId="0" fontId="5" fillId="0" borderId="11" xfId="0" applyFont="1" applyBorder="1" applyAlignment="1" applyProtection="1">
      <alignment vertical="top"/>
      <protection locked="0"/>
    </xf>
    <xf numFmtId="0" fontId="9" fillId="0" borderId="26" xfId="0" applyFont="1" applyBorder="1" applyAlignment="1" applyProtection="1">
      <alignment vertical="top"/>
      <protection locked="0"/>
    </xf>
    <xf numFmtId="3" fontId="5" fillId="0" borderId="11" xfId="0" applyNumberFormat="1" applyFont="1" applyFill="1" applyBorder="1" applyAlignment="1" applyProtection="1">
      <alignment vertical="top"/>
      <protection locked="0"/>
    </xf>
    <xf numFmtId="3" fontId="5" fillId="0" borderId="15" xfId="0" applyNumberFormat="1" applyFont="1" applyFill="1" applyBorder="1" applyAlignment="1" applyProtection="1">
      <alignment vertical="top"/>
      <protection locked="0"/>
    </xf>
    <xf numFmtId="3" fontId="5" fillId="0" borderId="26" xfId="0" applyNumberFormat="1" applyFont="1" applyFill="1" applyBorder="1" applyAlignment="1" applyProtection="1">
      <alignment vertical="top"/>
      <protection locked="0"/>
    </xf>
    <xf numFmtId="3" fontId="5" fillId="0" borderId="55" xfId="0" applyNumberFormat="1" applyFont="1" applyFill="1" applyBorder="1" applyAlignment="1" applyProtection="1">
      <alignment vertical="top"/>
      <protection locked="0"/>
    </xf>
    <xf numFmtId="0" fontId="5" fillId="0" borderId="0" xfId="0" applyFont="1" applyBorder="1" applyAlignment="1" applyProtection="1">
      <alignment vertical="top"/>
      <protection locked="0"/>
    </xf>
    <xf numFmtId="0" fontId="9" fillId="0" borderId="0" xfId="0" applyFont="1" applyBorder="1" applyAlignment="1" applyProtection="1">
      <alignment vertical="top"/>
      <protection locked="0"/>
    </xf>
    <xf numFmtId="3" fontId="9" fillId="0" borderId="0" xfId="0" applyNumberFormat="1" applyFont="1" applyFill="1" applyBorder="1" applyAlignment="1" applyProtection="1">
      <alignment vertical="top"/>
      <protection locked="0"/>
    </xf>
    <xf numFmtId="0" fontId="5" fillId="6" borderId="2" xfId="0" applyFont="1" applyFill="1" applyBorder="1" applyAlignment="1" applyProtection="1">
      <alignment vertical="top"/>
      <protection locked="0"/>
    </xf>
    <xf numFmtId="0" fontId="9" fillId="6" borderId="2" xfId="0" applyFont="1" applyFill="1" applyBorder="1" applyAlignment="1" applyProtection="1">
      <alignment vertical="top" wrapText="1"/>
      <protection locked="0"/>
    </xf>
    <xf numFmtId="0" fontId="11" fillId="0" borderId="43" xfId="0" applyFont="1" applyBorder="1" applyProtection="1">
      <protection locked="0"/>
    </xf>
    <xf numFmtId="3" fontId="9" fillId="0" borderId="33" xfId="0" applyNumberFormat="1" applyFont="1" applyFill="1" applyBorder="1" applyProtection="1">
      <protection locked="0"/>
    </xf>
    <xf numFmtId="9" fontId="14" fillId="3" borderId="33" xfId="0" applyNumberFormat="1" applyFont="1" applyFill="1" applyBorder="1" applyProtection="1">
      <protection locked="0"/>
    </xf>
    <xf numFmtId="3" fontId="9" fillId="3" borderId="33" xfId="0" applyNumberFormat="1" applyFont="1" applyFill="1" applyBorder="1" applyProtection="1">
      <protection locked="0"/>
    </xf>
    <xf numFmtId="3" fontId="14" fillId="0" borderId="56" xfId="0" applyNumberFormat="1" applyFont="1" applyFill="1" applyBorder="1" applyProtection="1">
      <protection locked="0"/>
    </xf>
    <xf numFmtId="3" fontId="9" fillId="0" borderId="10" xfId="0" applyNumberFormat="1" applyFont="1" applyFill="1" applyBorder="1" applyProtection="1">
      <protection locked="0"/>
    </xf>
    <xf numFmtId="9" fontId="9" fillId="3" borderId="18" xfId="1" applyNumberFormat="1" applyFont="1" applyFill="1" applyBorder="1" applyProtection="1">
      <protection locked="0"/>
    </xf>
    <xf numFmtId="9" fontId="9" fillId="3" borderId="33" xfId="0" applyNumberFormat="1" applyFont="1" applyFill="1" applyBorder="1" applyProtection="1">
      <protection locked="0"/>
    </xf>
    <xf numFmtId="9" fontId="11" fillId="0" borderId="56" xfId="0" applyNumberFormat="1" applyFont="1" applyBorder="1" applyProtection="1">
      <protection locked="0"/>
    </xf>
    <xf numFmtId="3" fontId="9" fillId="3" borderId="31" xfId="0" applyNumberFormat="1" applyFont="1" applyFill="1" applyBorder="1" applyAlignment="1" applyProtection="1">
      <alignment vertical="top"/>
      <protection locked="0"/>
    </xf>
    <xf numFmtId="3" fontId="9" fillId="0" borderId="44" xfId="0" applyNumberFormat="1" applyFont="1" applyBorder="1" applyAlignment="1" applyProtection="1">
      <alignment vertical="top"/>
      <protection locked="0"/>
    </xf>
    <xf numFmtId="3" fontId="9" fillId="3" borderId="33" xfId="0" applyNumberFormat="1" applyFont="1" applyFill="1" applyBorder="1" applyAlignment="1" applyProtection="1">
      <alignment vertical="top"/>
      <protection locked="0"/>
    </xf>
    <xf numFmtId="3" fontId="9" fillId="0" borderId="0" xfId="0" applyNumberFormat="1" applyFont="1" applyBorder="1" applyAlignment="1" applyProtection="1">
      <alignment vertical="top"/>
      <protection locked="0"/>
    </xf>
    <xf numFmtId="3" fontId="5" fillId="0" borderId="54" xfId="0" applyNumberFormat="1" applyFont="1" applyFill="1" applyBorder="1" applyAlignment="1" applyProtection="1">
      <alignment vertical="top"/>
      <protection locked="0"/>
    </xf>
    <xf numFmtId="3" fontId="5" fillId="0" borderId="55" xfId="0" applyNumberFormat="1" applyFont="1" applyBorder="1" applyAlignment="1" applyProtection="1">
      <alignment vertical="top"/>
      <protection locked="0"/>
    </xf>
    <xf numFmtId="3" fontId="5" fillId="0" borderId="40" xfId="0" applyNumberFormat="1" applyFont="1" applyFill="1" applyBorder="1" applyAlignment="1" applyProtection="1">
      <alignment vertical="top"/>
      <protection locked="0"/>
    </xf>
    <xf numFmtId="3" fontId="5" fillId="0" borderId="0" xfId="0" applyNumberFormat="1" applyFont="1" applyFill="1" applyBorder="1" applyAlignment="1" applyProtection="1">
      <alignment vertical="top"/>
      <protection locked="0"/>
    </xf>
    <xf numFmtId="0" fontId="5" fillId="0" borderId="2" xfId="0" applyFont="1" applyBorder="1" applyAlignment="1" applyProtection="1">
      <alignment vertical="top"/>
      <protection locked="0"/>
    </xf>
    <xf numFmtId="0" fontId="5" fillId="0" borderId="16"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38" xfId="0" applyFont="1" applyBorder="1" applyAlignment="1" applyProtection="1">
      <alignment vertical="top" wrapText="1"/>
      <protection locked="0"/>
    </xf>
    <xf numFmtId="0" fontId="5" fillId="0" borderId="58" xfId="0" applyFont="1" applyBorder="1" applyAlignment="1" applyProtection="1">
      <alignment vertical="top"/>
      <protection locked="0"/>
    </xf>
    <xf numFmtId="0" fontId="5" fillId="0" borderId="2" xfId="0" applyFont="1" applyBorder="1" applyAlignment="1" applyProtection="1">
      <alignment vertical="top" wrapText="1"/>
      <protection locked="0"/>
    </xf>
    <xf numFmtId="0" fontId="10" fillId="2" borderId="1" xfId="0" applyFont="1" applyFill="1" applyBorder="1" applyAlignment="1" applyProtection="1">
      <alignment vertical="top"/>
      <protection locked="0"/>
    </xf>
    <xf numFmtId="0" fontId="11" fillId="2" borderId="25" xfId="0" applyFont="1" applyFill="1" applyBorder="1" applyAlignment="1" applyProtection="1">
      <alignment vertical="top"/>
      <protection locked="0"/>
    </xf>
    <xf numFmtId="0" fontId="11" fillId="2" borderId="1" xfId="0" applyFont="1" applyFill="1" applyBorder="1" applyAlignment="1" applyProtection="1">
      <alignment vertical="top"/>
      <protection locked="0"/>
    </xf>
    <xf numFmtId="0" fontId="11" fillId="2" borderId="7" xfId="0" applyFont="1" applyFill="1" applyBorder="1" applyAlignment="1" applyProtection="1">
      <alignment vertical="top"/>
      <protection locked="0"/>
    </xf>
    <xf numFmtId="0" fontId="11" fillId="2" borderId="2" xfId="0" applyFont="1" applyFill="1" applyBorder="1" applyAlignment="1" applyProtection="1">
      <alignment vertical="top"/>
      <protection locked="0"/>
    </xf>
    <xf numFmtId="0" fontId="11" fillId="2" borderId="22" xfId="0" applyFont="1" applyFill="1" applyBorder="1" applyAlignment="1" applyProtection="1">
      <alignment vertical="top"/>
      <protection locked="0"/>
    </xf>
    <xf numFmtId="0" fontId="11" fillId="2" borderId="31" xfId="0" applyFont="1" applyFill="1" applyBorder="1" applyAlignment="1" applyProtection="1">
      <alignment vertical="top"/>
      <protection locked="0"/>
    </xf>
    <xf numFmtId="0" fontId="11" fillId="0" borderId="0" xfId="0" applyFont="1" applyAlignment="1" applyProtection="1">
      <alignment vertical="top"/>
      <protection locked="0"/>
    </xf>
    <xf numFmtId="0" fontId="11" fillId="0" borderId="24"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6" xfId="0" applyFont="1" applyBorder="1" applyAlignment="1" applyProtection="1">
      <alignment vertical="top"/>
      <protection locked="0"/>
    </xf>
    <xf numFmtId="0" fontId="11" fillId="0" borderId="18" xfId="0" applyFont="1" applyBorder="1" applyAlignment="1" applyProtection="1">
      <alignment vertical="top"/>
      <protection locked="0"/>
    </xf>
    <xf numFmtId="9" fontId="9" fillId="3" borderId="24" xfId="1" applyFont="1" applyFill="1" applyBorder="1" applyAlignment="1" applyProtection="1">
      <alignment vertical="top"/>
      <protection locked="0"/>
    </xf>
    <xf numFmtId="0" fontId="9" fillId="0" borderId="6" xfId="0" applyFont="1" applyBorder="1" applyAlignment="1" applyProtection="1">
      <alignment vertical="top"/>
      <protection locked="0"/>
    </xf>
    <xf numFmtId="0" fontId="9" fillId="0" borderId="18" xfId="0" applyFont="1" applyBorder="1" applyAlignment="1" applyProtection="1">
      <alignment vertical="top"/>
      <protection locked="0"/>
    </xf>
    <xf numFmtId="0" fontId="5" fillId="0" borderId="0" xfId="0" applyFont="1" applyAlignment="1" applyProtection="1">
      <alignment vertical="top"/>
      <protection locked="0"/>
    </xf>
    <xf numFmtId="0" fontId="9" fillId="0" borderId="0" xfId="0" applyFont="1" applyAlignment="1" applyProtection="1">
      <alignment horizontal="left" vertical="top" indent="1"/>
      <protection locked="0"/>
    </xf>
    <xf numFmtId="3" fontId="9" fillId="3" borderId="0" xfId="0" applyNumberFormat="1" applyFont="1" applyFill="1" applyAlignment="1" applyProtection="1">
      <alignment vertical="top"/>
      <protection locked="0"/>
    </xf>
    <xf numFmtId="3" fontId="9" fillId="3" borderId="6" xfId="0" applyNumberFormat="1" applyFont="1" applyFill="1" applyBorder="1" applyAlignment="1" applyProtection="1">
      <alignment vertical="top"/>
      <protection locked="0"/>
    </xf>
    <xf numFmtId="9" fontId="9" fillId="3" borderId="0" xfId="1" applyFont="1" applyFill="1" applyAlignment="1" applyProtection="1">
      <alignment vertical="top"/>
      <protection locked="0"/>
    </xf>
    <xf numFmtId="9" fontId="9" fillId="3" borderId="6" xfId="1" applyFont="1" applyFill="1" applyBorder="1" applyAlignment="1" applyProtection="1">
      <alignment vertical="top"/>
      <protection locked="0"/>
    </xf>
    <xf numFmtId="0" fontId="10" fillId="2" borderId="2" xfId="0" applyFont="1" applyFill="1" applyBorder="1" applyAlignment="1" applyProtection="1">
      <alignment vertical="top"/>
      <protection locked="0"/>
    </xf>
    <xf numFmtId="0" fontId="11" fillId="2" borderId="38" xfId="0" applyFont="1" applyFill="1" applyBorder="1" applyAlignment="1" applyProtection="1">
      <alignment vertical="top"/>
      <protection locked="0"/>
    </xf>
    <xf numFmtId="0" fontId="11" fillId="2" borderId="8" xfId="0" applyFont="1" applyFill="1" applyBorder="1" applyAlignment="1" applyProtection="1">
      <alignment vertical="top"/>
      <protection locked="0"/>
    </xf>
    <xf numFmtId="0" fontId="11" fillId="2" borderId="16" xfId="0" applyFont="1" applyFill="1" applyBorder="1" applyAlignment="1" applyProtection="1">
      <alignment vertical="top"/>
      <protection locked="0"/>
    </xf>
    <xf numFmtId="0" fontId="9" fillId="0" borderId="0" xfId="0" applyFont="1" applyAlignment="1" applyProtection="1">
      <alignment horizontal="left" vertical="top"/>
      <protection locked="0"/>
    </xf>
    <xf numFmtId="164" fontId="9" fillId="3" borderId="0" xfId="1" applyNumberFormat="1" applyFont="1" applyFill="1" applyAlignment="1" applyProtection="1">
      <alignment vertical="top"/>
      <protection locked="0"/>
    </xf>
    <xf numFmtId="164" fontId="9" fillId="3" borderId="6" xfId="1" applyNumberFormat="1" applyFont="1" applyFill="1" applyBorder="1" applyAlignment="1" applyProtection="1">
      <alignment vertical="top"/>
      <protection locked="0"/>
    </xf>
    <xf numFmtId="0" fontId="11" fillId="0" borderId="24" xfId="0" applyFont="1" applyBorder="1" applyProtection="1">
      <protection locked="0"/>
    </xf>
    <xf numFmtId="3" fontId="9" fillId="0" borderId="0" xfId="0" applyNumberFormat="1" applyFont="1" applyProtection="1">
      <protection locked="0"/>
    </xf>
    <xf numFmtId="3" fontId="9" fillId="0" borderId="6" xfId="0" applyNumberFormat="1" applyFont="1" applyBorder="1" applyProtection="1">
      <protection locked="0"/>
    </xf>
    <xf numFmtId="0" fontId="7" fillId="0" borderId="10" xfId="0" applyFont="1" applyBorder="1" applyAlignment="1" applyProtection="1">
      <alignment vertical="top"/>
      <protection locked="0"/>
    </xf>
    <xf numFmtId="0" fontId="11" fillId="0" borderId="18" xfId="0" applyFont="1" applyBorder="1" applyProtection="1">
      <protection locked="0"/>
    </xf>
    <xf numFmtId="3" fontId="11" fillId="2" borderId="2" xfId="0" applyNumberFormat="1" applyFont="1" applyFill="1" applyBorder="1" applyAlignment="1" applyProtection="1">
      <alignment vertical="top"/>
      <protection locked="0"/>
    </xf>
    <xf numFmtId="3" fontId="9" fillId="3" borderId="0" xfId="0" applyNumberFormat="1" applyFont="1" applyFill="1" applyProtection="1">
      <protection locked="0"/>
    </xf>
    <xf numFmtId="3" fontId="9" fillId="3" borderId="6" xfId="0" applyNumberFormat="1" applyFont="1" applyFill="1" applyBorder="1" applyProtection="1">
      <protection locked="0"/>
    </xf>
    <xf numFmtId="0" fontId="5" fillId="0" borderId="0" xfId="0" applyFont="1" applyAlignment="1" applyProtection="1">
      <alignment horizontal="left" vertical="top"/>
      <protection locked="0"/>
    </xf>
    <xf numFmtId="3" fontId="5" fillId="0" borderId="0" xfId="0" applyNumberFormat="1" applyFont="1" applyFill="1" applyAlignment="1" applyProtection="1">
      <alignment vertical="top"/>
      <protection locked="0"/>
    </xf>
    <xf numFmtId="3" fontId="5" fillId="0" borderId="6" xfId="0" applyNumberFormat="1" applyFont="1" applyFill="1" applyBorder="1" applyAlignment="1" applyProtection="1">
      <alignment vertical="top"/>
      <protection locked="0"/>
    </xf>
    <xf numFmtId="4" fontId="9" fillId="0" borderId="0" xfId="0" applyNumberFormat="1" applyFont="1" applyFill="1" applyAlignment="1" applyProtection="1">
      <alignment vertical="top"/>
      <protection locked="0"/>
    </xf>
    <xf numFmtId="4" fontId="9" fillId="0" borderId="6" xfId="0" applyNumberFormat="1" applyFont="1" applyFill="1" applyBorder="1" applyAlignment="1" applyProtection="1">
      <alignment vertical="top"/>
      <protection locked="0"/>
    </xf>
    <xf numFmtId="164" fontId="5" fillId="0" borderId="0" xfId="1" applyNumberFormat="1" applyFont="1" applyFill="1" applyAlignment="1" applyProtection="1">
      <alignment vertical="top"/>
      <protection locked="0"/>
    </xf>
    <xf numFmtId="164" fontId="5" fillId="0" borderId="6" xfId="1" applyNumberFormat="1" applyFont="1" applyFill="1" applyBorder="1" applyAlignment="1" applyProtection="1">
      <alignment vertical="top"/>
      <protection locked="0"/>
    </xf>
    <xf numFmtId="0" fontId="9" fillId="0" borderId="0" xfId="0" applyFont="1" applyAlignment="1" applyProtection="1">
      <alignment horizontal="left" vertical="top" indent="2"/>
      <protection locked="0"/>
    </xf>
    <xf numFmtId="9" fontId="9" fillId="3" borderId="0" xfId="0" applyNumberFormat="1" applyFont="1" applyFill="1" applyAlignment="1" applyProtection="1">
      <alignment vertical="top"/>
      <protection locked="0"/>
    </xf>
    <xf numFmtId="9" fontId="9" fillId="3" borderId="6" xfId="0" applyNumberFormat="1" applyFont="1" applyFill="1" applyBorder="1" applyAlignment="1" applyProtection="1">
      <alignment vertical="top"/>
      <protection locked="0"/>
    </xf>
    <xf numFmtId="0" fontId="8" fillId="0" borderId="0" xfId="0" applyFont="1" applyProtection="1">
      <protection locked="0"/>
    </xf>
    <xf numFmtId="0" fontId="8" fillId="0" borderId="18" xfId="0" applyFont="1" applyBorder="1" applyProtection="1">
      <protection locked="0"/>
    </xf>
    <xf numFmtId="165" fontId="9" fillId="3" borderId="0" xfId="0" applyNumberFormat="1" applyFont="1" applyFill="1" applyAlignment="1" applyProtection="1">
      <alignment vertical="top"/>
      <protection locked="0"/>
    </xf>
    <xf numFmtId="165" fontId="9" fillId="3" borderId="6" xfId="0" applyNumberFormat="1" applyFont="1" applyFill="1" applyBorder="1" applyAlignment="1" applyProtection="1">
      <alignment vertical="top"/>
      <protection locked="0"/>
    </xf>
    <xf numFmtId="0" fontId="5" fillId="2" borderId="1" xfId="0" applyFont="1" applyFill="1" applyBorder="1" applyAlignment="1" applyProtection="1">
      <alignment vertical="top"/>
      <protection locked="0"/>
    </xf>
    <xf numFmtId="0" fontId="9" fillId="2" borderId="25"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7" xfId="0" applyFont="1" applyFill="1" applyBorder="1" applyAlignment="1" applyProtection="1">
      <alignment vertical="top"/>
      <protection locked="0"/>
    </xf>
    <xf numFmtId="0" fontId="9" fillId="2" borderId="22" xfId="0" applyFont="1" applyFill="1" applyBorder="1" applyAlignment="1" applyProtection="1">
      <alignment vertical="top"/>
      <protection locked="0"/>
    </xf>
    <xf numFmtId="0" fontId="3" fillId="0" borderId="0" xfId="0" applyFont="1" applyAlignment="1" applyProtection="1">
      <alignment horizontal="left" vertical="center" indent="1"/>
      <protection locked="0"/>
    </xf>
    <xf numFmtId="0" fontId="7" fillId="0" borderId="58" xfId="0" applyFont="1" applyBorder="1" applyAlignment="1" applyProtection="1">
      <alignment horizontal="left" vertical="top" wrapText="1"/>
      <protection locked="0"/>
    </xf>
    <xf numFmtId="9" fontId="3" fillId="0" borderId="0" xfId="1" applyFont="1" applyAlignment="1" applyProtection="1">
      <alignment horizontal="left" vertical="top"/>
      <protection locked="0"/>
    </xf>
    <xf numFmtId="9" fontId="9" fillId="0" borderId="0" xfId="0" applyNumberFormat="1" applyFont="1" applyAlignment="1" applyProtection="1">
      <alignment horizontal="left" vertical="top"/>
      <protection locked="0"/>
    </xf>
    <xf numFmtId="9" fontId="3" fillId="0" borderId="6" xfId="1" applyFont="1" applyBorder="1" applyAlignment="1" applyProtection="1">
      <alignment horizontal="left" vertical="top"/>
      <protection locked="0"/>
    </xf>
    <xf numFmtId="0" fontId="9" fillId="0" borderId="6" xfId="0" applyFont="1" applyBorder="1" applyAlignment="1" applyProtection="1">
      <alignment horizontal="left" vertical="top"/>
      <protection locked="0"/>
    </xf>
    <xf numFmtId="9" fontId="9" fillId="0" borderId="0" xfId="1" applyFont="1" applyAlignment="1" applyProtection="1">
      <alignment horizontal="left" vertical="top"/>
      <protection locked="0"/>
    </xf>
    <xf numFmtId="0" fontId="5" fillId="0" borderId="1" xfId="0" applyFont="1" applyBorder="1" applyAlignment="1" applyProtection="1">
      <alignment vertical="top"/>
      <protection locked="0"/>
    </xf>
    <xf numFmtId="0" fontId="5" fillId="3" borderId="4" xfId="0" applyFont="1" applyFill="1" applyBorder="1" applyAlignment="1" applyProtection="1">
      <alignment vertical="top"/>
      <protection locked="0"/>
    </xf>
    <xf numFmtId="0" fontId="5" fillId="3" borderId="9" xfId="0" applyFont="1" applyFill="1" applyBorder="1" applyAlignment="1" applyProtection="1">
      <alignment vertical="top"/>
      <protection locked="0"/>
    </xf>
    <xf numFmtId="0" fontId="9" fillId="0" borderId="7" xfId="0" applyFont="1" applyBorder="1" applyAlignment="1" applyProtection="1">
      <alignment vertical="top"/>
      <protection locked="0"/>
    </xf>
    <xf numFmtId="0" fontId="5" fillId="0" borderId="1" xfId="0" applyFont="1" applyBorder="1" applyAlignment="1" applyProtection="1">
      <alignment vertical="top" wrapText="1"/>
      <protection locked="0"/>
    </xf>
    <xf numFmtId="0" fontId="5" fillId="0" borderId="7" xfId="0" applyFont="1" applyBorder="1" applyAlignment="1" applyProtection="1">
      <alignment vertical="top"/>
      <protection locked="0"/>
    </xf>
    <xf numFmtId="0" fontId="5" fillId="0" borderId="6" xfId="0" applyFont="1" applyBorder="1" applyAlignment="1" applyProtection="1">
      <alignment vertical="top"/>
      <protection locked="0"/>
    </xf>
    <xf numFmtId="0" fontId="5" fillId="3" borderId="32" xfId="0" applyFont="1" applyFill="1" applyBorder="1" applyAlignment="1" applyProtection="1">
      <alignment vertical="top" wrapText="1"/>
      <protection locked="0"/>
    </xf>
    <xf numFmtId="0" fontId="5" fillId="0" borderId="58" xfId="0" applyFont="1" applyBorder="1" applyAlignment="1" applyProtection="1">
      <alignment vertical="top" wrapText="1"/>
      <protection locked="0"/>
    </xf>
    <xf numFmtId="0" fontId="5" fillId="0" borderId="9" xfId="0" applyFont="1" applyFill="1" applyBorder="1" applyAlignment="1" applyProtection="1">
      <alignment vertical="top" wrapText="1"/>
      <protection locked="0"/>
    </xf>
    <xf numFmtId="0" fontId="5" fillId="0" borderId="4" xfId="0" applyFont="1" applyBorder="1" applyAlignment="1" applyProtection="1">
      <alignment vertical="top"/>
      <protection locked="0"/>
    </xf>
    <xf numFmtId="0" fontId="9" fillId="0" borderId="58" xfId="0" applyFont="1" applyFill="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6"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0" fontId="9" fillId="0" borderId="58"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9" fontId="18" fillId="10" borderId="6" xfId="1" applyFont="1" applyFill="1" applyBorder="1" applyAlignment="1" applyProtection="1">
      <alignment horizontal="left" vertical="top"/>
      <protection locked="0"/>
    </xf>
    <xf numFmtId="0" fontId="3" fillId="0" borderId="0" xfId="0" applyFont="1" applyProtection="1">
      <protection locked="0"/>
    </xf>
    <xf numFmtId="0" fontId="18" fillId="0" borderId="58"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9" fillId="0" borderId="6" xfId="0" applyFont="1" applyBorder="1" applyAlignment="1" applyProtection="1">
      <alignment vertical="top" wrapText="1"/>
      <protection locked="0"/>
    </xf>
    <xf numFmtId="0" fontId="5" fillId="3" borderId="44" xfId="0" applyFont="1" applyFill="1" applyBorder="1" applyAlignment="1" applyProtection="1">
      <alignment vertical="top" wrapText="1"/>
      <protection locked="0"/>
    </xf>
    <xf numFmtId="0" fontId="9" fillId="0" borderId="44" xfId="0" applyFont="1" applyBorder="1" applyAlignment="1" applyProtection="1">
      <alignment vertical="top" wrapText="1"/>
      <protection locked="0"/>
    </xf>
    <xf numFmtId="9" fontId="9" fillId="0" borderId="44" xfId="1" applyFont="1" applyBorder="1" applyAlignment="1" applyProtection="1">
      <alignment vertical="top" wrapText="1"/>
      <protection locked="0"/>
    </xf>
    <xf numFmtId="0" fontId="5" fillId="3" borderId="1" xfId="0" applyFont="1" applyFill="1" applyBorder="1" applyAlignment="1" applyProtection="1">
      <alignment vertical="top" wrapText="1"/>
      <protection locked="0"/>
    </xf>
    <xf numFmtId="0" fontId="20" fillId="0" borderId="2" xfId="0" applyFont="1" applyBorder="1" applyAlignment="1" applyProtection="1">
      <alignment vertical="center" wrapText="1"/>
      <protection locked="0"/>
    </xf>
    <xf numFmtId="0" fontId="31" fillId="11" borderId="68" xfId="0" applyFont="1" applyFill="1" applyBorder="1" applyAlignment="1" applyProtection="1">
      <alignment vertical="center" wrapText="1"/>
      <protection locked="0"/>
    </xf>
    <xf numFmtId="0" fontId="19" fillId="0" borderId="0" xfId="0" applyFont="1" applyAlignment="1" applyProtection="1">
      <alignment vertical="top"/>
      <protection locked="0"/>
    </xf>
    <xf numFmtId="0" fontId="31" fillId="0" borderId="68" xfId="0" applyFont="1" applyBorder="1" applyAlignment="1" applyProtection="1">
      <alignment vertical="center" wrapText="1"/>
      <protection locked="0"/>
    </xf>
    <xf numFmtId="0" fontId="20" fillId="0" borderId="4" xfId="0" applyFont="1" applyBorder="1" applyAlignment="1" applyProtection="1">
      <alignment vertical="center" wrapText="1"/>
      <protection locked="0"/>
    </xf>
    <xf numFmtId="0" fontId="3" fillId="0" borderId="44" xfId="0" applyFont="1" applyBorder="1" applyAlignment="1" applyProtection="1">
      <alignment vertical="center" wrapText="1"/>
      <protection locked="0"/>
    </xf>
    <xf numFmtId="0" fontId="16" fillId="0" borderId="0" xfId="0" applyFont="1" applyAlignment="1" applyProtection="1">
      <alignment vertical="top"/>
      <protection locked="0"/>
    </xf>
    <xf numFmtId="3" fontId="3" fillId="0" borderId="56" xfId="0" applyNumberFormat="1" applyFont="1" applyFill="1" applyBorder="1" applyAlignment="1" applyProtection="1">
      <alignment vertical="top"/>
      <protection locked="0"/>
    </xf>
    <xf numFmtId="3" fontId="3" fillId="0" borderId="43" xfId="0" applyNumberFormat="1" applyFont="1" applyFill="1" applyBorder="1" applyProtection="1">
      <protection locked="0"/>
    </xf>
    <xf numFmtId="3" fontId="3" fillId="0" borderId="56" xfId="0" applyNumberFormat="1" applyFont="1" applyFill="1" applyBorder="1" applyProtection="1">
      <protection locked="0"/>
    </xf>
    <xf numFmtId="0" fontId="3" fillId="3" borderId="2" xfId="0" applyFont="1" applyFill="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2" fillId="0" borderId="5" xfId="0" applyFont="1" applyFill="1" applyBorder="1" applyAlignment="1" applyProtection="1">
      <alignment horizontal="left" vertical="center"/>
      <protection locked="0"/>
    </xf>
    <xf numFmtId="0" fontId="32" fillId="3" borderId="5" xfId="0" applyFont="1" applyFill="1" applyBorder="1" applyAlignment="1" applyProtection="1">
      <alignment vertical="center"/>
      <protection locked="0"/>
    </xf>
    <xf numFmtId="0" fontId="33" fillId="0" borderId="5" xfId="0" applyFont="1" applyFill="1" applyBorder="1" applyAlignment="1" applyProtection="1">
      <alignment vertical="center"/>
      <protection locked="0"/>
    </xf>
    <xf numFmtId="14" fontId="33" fillId="3" borderId="5" xfId="0" applyNumberFormat="1" applyFont="1" applyFill="1" applyBorder="1" applyAlignment="1" applyProtection="1">
      <alignment vertical="center"/>
      <protection locked="0"/>
    </xf>
    <xf numFmtId="0" fontId="32" fillId="0" borderId="34" xfId="0" applyFont="1" applyFill="1" applyBorder="1" applyAlignment="1" applyProtection="1">
      <alignment horizontal="left" vertical="center"/>
      <protection locked="0"/>
    </xf>
    <xf numFmtId="0" fontId="34" fillId="0" borderId="0" xfId="0" applyFont="1" applyAlignment="1" applyProtection="1">
      <alignment vertical="center"/>
      <protection locked="0"/>
    </xf>
    <xf numFmtId="0" fontId="34" fillId="0" borderId="34" xfId="0" applyFont="1" applyBorder="1" applyAlignment="1" applyProtection="1">
      <alignment vertical="center"/>
      <protection locked="0"/>
    </xf>
    <xf numFmtId="0" fontId="33" fillId="0" borderId="1" xfId="0" applyFont="1" applyFill="1" applyBorder="1" applyAlignment="1" applyProtection="1">
      <alignment vertical="center"/>
      <protection locked="0"/>
    </xf>
    <xf numFmtId="0" fontId="34" fillId="0" borderId="1" xfId="0" applyFont="1" applyFill="1" applyBorder="1" applyAlignment="1" applyProtection="1">
      <alignment vertical="center"/>
      <protection locked="0"/>
    </xf>
    <xf numFmtId="0" fontId="35" fillId="2" borderId="0" xfId="0" applyFont="1" applyFill="1" applyAlignment="1" applyProtection="1">
      <alignment horizontal="left" vertical="center"/>
      <protection locked="0"/>
    </xf>
    <xf numFmtId="0" fontId="32" fillId="0" borderId="1" xfId="0" applyFont="1" applyFill="1" applyBorder="1" applyAlignment="1" applyProtection="1">
      <alignment horizontal="left" vertical="center" wrapText="1"/>
      <protection locked="0"/>
    </xf>
    <xf numFmtId="0" fontId="29" fillId="3" borderId="0" xfId="0" applyFont="1" applyFill="1" applyBorder="1" applyAlignment="1" applyProtection="1">
      <alignment vertical="center"/>
      <protection locked="0"/>
    </xf>
    <xf numFmtId="0" fontId="42" fillId="5" borderId="0" xfId="0" applyFont="1" applyFill="1" applyAlignment="1" applyProtection="1">
      <alignment vertical="top" wrapText="1"/>
      <protection locked="0"/>
    </xf>
    <xf numFmtId="9" fontId="30" fillId="0" borderId="0" xfId="1" applyFont="1" applyAlignment="1" applyProtection="1">
      <alignment vertical="top"/>
      <protection locked="0"/>
    </xf>
    <xf numFmtId="0" fontId="37" fillId="0" borderId="1" xfId="0" applyFont="1" applyBorder="1" applyAlignment="1" applyProtection="1">
      <alignment vertical="top" wrapText="1"/>
      <protection locked="0"/>
    </xf>
    <xf numFmtId="0" fontId="37" fillId="0" borderId="8" xfId="0" applyFont="1" applyBorder="1" applyAlignment="1" applyProtection="1">
      <alignment vertical="top" wrapText="1"/>
      <protection locked="0"/>
    </xf>
    <xf numFmtId="0" fontId="36" fillId="3" borderId="1" xfId="0" applyFont="1" applyFill="1" applyBorder="1" applyAlignment="1" applyProtection="1">
      <alignment horizontal="left" vertical="center" wrapText="1"/>
      <protection locked="0"/>
    </xf>
    <xf numFmtId="0" fontId="36" fillId="3" borderId="8" xfId="0" applyFont="1" applyFill="1" applyBorder="1" applyAlignment="1" applyProtection="1">
      <alignment horizontal="left" vertical="center" wrapText="1"/>
      <protection locked="0"/>
    </xf>
    <xf numFmtId="0" fontId="36" fillId="0" borderId="8" xfId="0" applyFont="1" applyBorder="1" applyAlignment="1" applyProtection="1">
      <alignment vertical="center"/>
      <protection locked="0"/>
    </xf>
    <xf numFmtId="0" fontId="22" fillId="0" borderId="1" xfId="0" applyFont="1" applyBorder="1" applyAlignment="1" applyProtection="1">
      <alignment vertical="top"/>
      <protection locked="0"/>
    </xf>
    <xf numFmtId="0" fontId="22" fillId="0" borderId="7" xfId="0" applyFont="1" applyBorder="1" applyAlignment="1" applyProtection="1">
      <alignment vertical="top"/>
      <protection locked="0"/>
    </xf>
    <xf numFmtId="3" fontId="22" fillId="0" borderId="1" xfId="0" applyNumberFormat="1" applyFont="1" applyBorder="1" applyAlignment="1" applyProtection="1">
      <alignment vertical="top"/>
      <protection locked="0"/>
    </xf>
    <xf numFmtId="3" fontId="22" fillId="0" borderId="7" xfId="0" applyNumberFormat="1" applyFont="1" applyBorder="1" applyAlignment="1" applyProtection="1">
      <alignment vertical="top"/>
      <protection locked="0"/>
    </xf>
    <xf numFmtId="3" fontId="22" fillId="0" borderId="7" xfId="0" applyNumberFormat="1" applyFont="1" applyFill="1" applyBorder="1" applyAlignment="1" applyProtection="1">
      <alignment vertical="top"/>
      <protection locked="0"/>
    </xf>
    <xf numFmtId="0" fontId="37" fillId="0" borderId="0" xfId="0" applyFont="1" applyAlignment="1" applyProtection="1">
      <alignment horizontal="left" vertical="center" indent="1"/>
      <protection locked="0"/>
    </xf>
    <xf numFmtId="0" fontId="37" fillId="0" borderId="6" xfId="0" applyFont="1" applyBorder="1" applyAlignment="1" applyProtection="1">
      <alignment horizontal="left" vertical="center" indent="1"/>
      <protection locked="0"/>
    </xf>
    <xf numFmtId="3" fontId="37" fillId="3" borderId="0" xfId="0" applyNumberFormat="1" applyFont="1" applyFill="1" applyAlignment="1" applyProtection="1">
      <alignment vertical="top"/>
      <protection locked="0"/>
    </xf>
    <xf numFmtId="3" fontId="37" fillId="3" borderId="6" xfId="0" applyNumberFormat="1" applyFont="1" applyFill="1" applyBorder="1" applyAlignment="1" applyProtection="1">
      <alignment vertical="top"/>
      <protection locked="0"/>
    </xf>
    <xf numFmtId="3" fontId="37" fillId="0" borderId="6" xfId="0" applyNumberFormat="1" applyFont="1" applyFill="1" applyBorder="1" applyAlignment="1" applyProtection="1">
      <alignment vertical="top"/>
      <protection locked="0"/>
    </xf>
    <xf numFmtId="0" fontId="22" fillId="0" borderId="2" xfId="0" applyFont="1" applyBorder="1" applyAlignment="1" applyProtection="1">
      <alignment vertical="top"/>
      <protection locked="0"/>
    </xf>
    <xf numFmtId="0" fontId="22" fillId="0" borderId="8" xfId="0" applyFont="1" applyBorder="1" applyAlignment="1" applyProtection="1">
      <alignment vertical="top"/>
      <protection locked="0"/>
    </xf>
    <xf numFmtId="3" fontId="22" fillId="0" borderId="2" xfId="0" applyNumberFormat="1" applyFont="1" applyBorder="1" applyAlignment="1" applyProtection="1">
      <alignment vertical="top"/>
      <protection locked="0"/>
    </xf>
    <xf numFmtId="3" fontId="22" fillId="0" borderId="8" xfId="0" applyNumberFormat="1" applyFont="1" applyBorder="1" applyAlignment="1" applyProtection="1">
      <alignment vertical="top"/>
      <protection locked="0"/>
    </xf>
    <xf numFmtId="3" fontId="22" fillId="0" borderId="8" xfId="0" applyNumberFormat="1" applyFont="1" applyFill="1" applyBorder="1" applyAlignment="1" applyProtection="1">
      <alignment vertical="top"/>
      <protection locked="0"/>
    </xf>
    <xf numFmtId="0" fontId="36" fillId="0" borderId="6" xfId="0" applyFont="1" applyBorder="1" applyAlignment="1" applyProtection="1">
      <alignment vertical="top"/>
      <protection locked="0"/>
    </xf>
    <xf numFmtId="3" fontId="37" fillId="3" borderId="0" xfId="0" applyNumberFormat="1" applyFont="1" applyFill="1" applyBorder="1" applyAlignment="1" applyProtection="1">
      <alignment vertical="top"/>
      <protection locked="0"/>
    </xf>
    <xf numFmtId="3" fontId="37" fillId="0" borderId="0" xfId="0" applyNumberFormat="1" applyFont="1" applyAlignment="1" applyProtection="1">
      <alignment vertical="top"/>
      <protection locked="0"/>
    </xf>
    <xf numFmtId="3" fontId="37" fillId="0" borderId="6" xfId="0" applyNumberFormat="1" applyFont="1" applyBorder="1" applyAlignment="1" applyProtection="1">
      <alignment vertical="top"/>
      <protection locked="0"/>
    </xf>
    <xf numFmtId="0" fontId="44" fillId="2" borderId="2" xfId="0" applyFont="1" applyFill="1" applyBorder="1" applyAlignment="1" applyProtection="1">
      <alignment horizontal="right" vertical="top"/>
      <protection locked="0"/>
    </xf>
    <xf numFmtId="0" fontId="44" fillId="2" borderId="8" xfId="0" applyFont="1" applyFill="1" applyBorder="1" applyAlignment="1" applyProtection="1">
      <alignment horizontal="right" vertical="top"/>
      <protection locked="0"/>
    </xf>
    <xf numFmtId="3" fontId="44" fillId="2" borderId="2" xfId="0" applyNumberFormat="1" applyFont="1" applyFill="1" applyBorder="1" applyAlignment="1" applyProtection="1">
      <alignment vertical="top"/>
      <protection locked="0"/>
    </xf>
    <xf numFmtId="3" fontId="44" fillId="2" borderId="8" xfId="0" applyNumberFormat="1" applyFont="1" applyFill="1" applyBorder="1" applyAlignment="1" applyProtection="1">
      <alignment vertical="top"/>
      <protection locked="0"/>
    </xf>
    <xf numFmtId="0" fontId="37" fillId="3" borderId="6" xfId="0" applyFont="1" applyFill="1" applyBorder="1" applyAlignment="1" applyProtection="1">
      <alignment horizontal="left" vertical="center" indent="1"/>
      <protection locked="0"/>
    </xf>
    <xf numFmtId="0" fontId="22" fillId="3" borderId="6" xfId="0" applyFont="1" applyFill="1" applyBorder="1" applyAlignment="1" applyProtection="1">
      <alignment vertical="top"/>
      <protection locked="0"/>
    </xf>
    <xf numFmtId="3" fontId="37" fillId="0" borderId="9" xfId="0" applyNumberFormat="1" applyFont="1" applyFill="1" applyBorder="1" applyAlignment="1" applyProtection="1">
      <alignment vertical="top"/>
      <protection locked="0"/>
    </xf>
    <xf numFmtId="3" fontId="37" fillId="0" borderId="0" xfId="0" applyNumberFormat="1" applyFont="1" applyBorder="1" applyAlignment="1" applyProtection="1">
      <alignment vertical="top"/>
      <protection locked="0"/>
    </xf>
    <xf numFmtId="0" fontId="44" fillId="2" borderId="4" xfId="0" applyFont="1" applyFill="1" applyBorder="1" applyAlignment="1" applyProtection="1">
      <alignment horizontal="right" vertical="top"/>
      <protection locked="0"/>
    </xf>
    <xf numFmtId="0" fontId="44" fillId="2" borderId="9" xfId="0" applyFont="1" applyFill="1" applyBorder="1" applyAlignment="1" applyProtection="1">
      <alignment horizontal="right" vertical="top"/>
      <protection locked="0"/>
    </xf>
    <xf numFmtId="3" fontId="36" fillId="2" borderId="4" xfId="0" applyNumberFormat="1" applyFont="1" applyFill="1" applyBorder="1" applyAlignment="1" applyProtection="1">
      <alignment vertical="top"/>
      <protection locked="0"/>
    </xf>
    <xf numFmtId="3" fontId="36" fillId="2" borderId="9" xfId="0" applyNumberFormat="1" applyFont="1" applyFill="1" applyBorder="1" applyAlignment="1" applyProtection="1">
      <alignment vertical="top"/>
      <protection locked="0"/>
    </xf>
    <xf numFmtId="0" fontId="44" fillId="2" borderId="3" xfId="0" applyFont="1" applyFill="1" applyBorder="1" applyAlignment="1" applyProtection="1">
      <alignment horizontal="right" vertical="top"/>
      <protection locked="0"/>
    </xf>
    <xf numFmtId="0" fontId="37" fillId="2" borderId="23" xfId="0" applyFont="1" applyFill="1" applyBorder="1" applyAlignment="1" applyProtection="1">
      <alignment vertical="top"/>
      <protection locked="0"/>
    </xf>
    <xf numFmtId="3" fontId="36" fillId="2" borderId="3" xfId="0" applyNumberFormat="1" applyFont="1" applyFill="1" applyBorder="1" applyAlignment="1" applyProtection="1">
      <alignment vertical="top"/>
      <protection locked="0"/>
    </xf>
    <xf numFmtId="3" fontId="36" fillId="2" borderId="23" xfId="0" applyNumberFormat="1" applyFont="1" applyFill="1" applyBorder="1" applyAlignment="1" applyProtection="1">
      <alignment vertical="top"/>
      <protection locked="0"/>
    </xf>
    <xf numFmtId="3" fontId="37" fillId="0" borderId="4" xfId="0" applyNumberFormat="1" applyFont="1" applyBorder="1" applyAlignment="1" applyProtection="1">
      <alignment vertical="top"/>
      <protection locked="0"/>
    </xf>
    <xf numFmtId="0" fontId="37" fillId="0" borderId="0" xfId="0" applyFont="1" applyAlignment="1" applyProtection="1">
      <alignment vertical="top"/>
      <protection locked="0"/>
    </xf>
    <xf numFmtId="0" fontId="22" fillId="0" borderId="1" xfId="0" applyFont="1" applyBorder="1" applyProtection="1">
      <protection locked="0"/>
    </xf>
    <xf numFmtId="0" fontId="43" fillId="0" borderId="1" xfId="0" applyFont="1" applyBorder="1" applyProtection="1">
      <protection locked="0"/>
    </xf>
    <xf numFmtId="0" fontId="43" fillId="0" borderId="0" xfId="0" applyFont="1" applyProtection="1">
      <protection locked="0"/>
    </xf>
    <xf numFmtId="9" fontId="43" fillId="3" borderId="6" xfId="0" quotePrefix="1" applyNumberFormat="1" applyFont="1" applyFill="1" applyBorder="1" applyAlignment="1" applyProtection="1">
      <alignment horizontal="right"/>
      <protection locked="0"/>
    </xf>
    <xf numFmtId="3" fontId="43" fillId="0" borderId="0" xfId="0" applyNumberFormat="1" applyFont="1" applyProtection="1">
      <protection locked="0"/>
    </xf>
    <xf numFmtId="0" fontId="43" fillId="0" borderId="3" xfId="0" applyFont="1" applyBorder="1" applyProtection="1">
      <protection locked="0"/>
    </xf>
    <xf numFmtId="0" fontId="43" fillId="0" borderId="23" xfId="0" applyFont="1" applyBorder="1" applyProtection="1">
      <protection locked="0"/>
    </xf>
    <xf numFmtId="3" fontId="22" fillId="0" borderId="3" xfId="0" applyNumberFormat="1" applyFont="1" applyBorder="1" applyProtection="1">
      <protection locked="0"/>
    </xf>
    <xf numFmtId="0" fontId="43" fillId="0" borderId="4" xfId="0" applyFont="1" applyBorder="1" applyProtection="1">
      <protection locked="0"/>
    </xf>
    <xf numFmtId="3" fontId="22" fillId="0" borderId="4" xfId="0" applyNumberFormat="1" applyFont="1" applyBorder="1" applyProtection="1">
      <protection locked="0"/>
    </xf>
    <xf numFmtId="0" fontId="37" fillId="0" borderId="2" xfId="0" applyFont="1" applyBorder="1" applyProtection="1">
      <protection locked="0"/>
    </xf>
    <xf numFmtId="0" fontId="36" fillId="0" borderId="58" xfId="0" applyFont="1" applyBorder="1" applyAlignment="1" applyProtection="1">
      <alignment vertical="top"/>
      <protection locked="0"/>
    </xf>
    <xf numFmtId="0" fontId="36" fillId="0" borderId="18" xfId="0" applyFont="1" applyBorder="1" applyAlignment="1" applyProtection="1">
      <alignment vertical="top" wrapText="1"/>
      <protection locked="0"/>
    </xf>
    <xf numFmtId="0" fontId="36" fillId="0" borderId="22" xfId="0" applyFont="1" applyBorder="1" applyAlignment="1" applyProtection="1">
      <alignment vertical="top" wrapText="1"/>
      <protection locked="0"/>
    </xf>
    <xf numFmtId="0" fontId="36" fillId="0" borderId="22" xfId="0" applyFont="1" applyFill="1" applyBorder="1" applyAlignment="1" applyProtection="1">
      <alignment vertical="top" wrapText="1"/>
      <protection locked="0"/>
    </xf>
    <xf numFmtId="0" fontId="36" fillId="0" borderId="25" xfId="0" applyFont="1" applyFill="1" applyBorder="1" applyAlignment="1" applyProtection="1">
      <alignment vertical="top" wrapText="1"/>
      <protection locked="0"/>
    </xf>
    <xf numFmtId="0" fontId="36" fillId="0" borderId="21" xfId="0" applyFont="1" applyFill="1" applyBorder="1" applyAlignment="1" applyProtection="1">
      <alignment vertical="top" wrapText="1"/>
      <protection locked="0"/>
    </xf>
    <xf numFmtId="0" fontId="37" fillId="0" borderId="12" xfId="0" applyFont="1" applyBorder="1" applyAlignment="1" applyProtection="1">
      <alignment vertical="top" wrapText="1"/>
      <protection locked="0"/>
    </xf>
    <xf numFmtId="0" fontId="37" fillId="0" borderId="16" xfId="0" applyFont="1" applyBorder="1" applyAlignment="1" applyProtection="1">
      <alignment vertical="top" wrapText="1"/>
      <protection locked="0"/>
    </xf>
    <xf numFmtId="0" fontId="37" fillId="0" borderId="0" xfId="0" applyFont="1" applyAlignment="1" applyProtection="1">
      <alignment vertical="top" wrapText="1"/>
      <protection locked="0"/>
    </xf>
    <xf numFmtId="0" fontId="37" fillId="0" borderId="38" xfId="0" applyFont="1" applyBorder="1" applyAlignment="1" applyProtection="1">
      <alignment vertical="top" wrapText="1"/>
      <protection locked="0"/>
    </xf>
    <xf numFmtId="0" fontId="37" fillId="0" borderId="6" xfId="0" applyFont="1" applyBorder="1" applyAlignment="1" applyProtection="1">
      <alignment vertical="top" wrapText="1"/>
      <protection locked="0"/>
    </xf>
    <xf numFmtId="0" fontId="37" fillId="3" borderId="13" xfId="0" applyFont="1" applyFill="1" applyBorder="1" applyAlignment="1" applyProtection="1">
      <alignment vertical="top"/>
      <protection locked="0"/>
    </xf>
    <xf numFmtId="3" fontId="36" fillId="3" borderId="13" xfId="0" applyNumberFormat="1" applyFont="1" applyFill="1" applyBorder="1" applyAlignment="1" applyProtection="1">
      <alignment vertical="top"/>
      <protection locked="0"/>
    </xf>
    <xf numFmtId="3" fontId="37" fillId="0" borderId="39" xfId="0" applyNumberFormat="1" applyFont="1" applyFill="1" applyBorder="1" applyAlignment="1" applyProtection="1">
      <alignment vertical="top" wrapText="1"/>
      <protection locked="0"/>
    </xf>
    <xf numFmtId="3" fontId="36" fillId="0" borderId="13" xfId="0" applyNumberFormat="1" applyFont="1" applyFill="1" applyBorder="1" applyAlignment="1" applyProtection="1">
      <alignment vertical="top" wrapText="1"/>
      <protection locked="0"/>
    </xf>
    <xf numFmtId="3" fontId="37" fillId="3" borderId="13" xfId="0" applyNumberFormat="1" applyFont="1" applyFill="1" applyBorder="1" applyAlignment="1" applyProtection="1">
      <alignment vertical="top"/>
      <protection locked="0"/>
    </xf>
    <xf numFmtId="3" fontId="37" fillId="3" borderId="17" xfId="0" applyNumberFormat="1" applyFont="1" applyFill="1" applyBorder="1" applyAlignment="1" applyProtection="1">
      <alignment vertical="top"/>
      <protection locked="0"/>
    </xf>
    <xf numFmtId="3" fontId="37" fillId="3" borderId="39" xfId="0" applyNumberFormat="1" applyFont="1" applyFill="1" applyBorder="1" applyAlignment="1" applyProtection="1">
      <alignment horizontal="right" vertical="top"/>
      <protection locked="0"/>
    </xf>
    <xf numFmtId="3" fontId="37" fillId="0" borderId="60" xfId="0" applyNumberFormat="1" applyFont="1" applyBorder="1" applyAlignment="1" applyProtection="1">
      <alignment vertical="top"/>
      <protection locked="0"/>
    </xf>
    <xf numFmtId="0" fontId="37" fillId="3" borderId="35" xfId="0" applyFont="1" applyFill="1" applyBorder="1" applyAlignment="1" applyProtection="1">
      <alignment vertical="top"/>
      <protection locked="0"/>
    </xf>
    <xf numFmtId="3" fontId="36" fillId="3" borderId="35" xfId="0" applyNumberFormat="1" applyFont="1" applyFill="1" applyBorder="1" applyAlignment="1" applyProtection="1">
      <alignment vertical="top"/>
      <protection locked="0"/>
    </xf>
    <xf numFmtId="3" fontId="37" fillId="0" borderId="37" xfId="0" applyNumberFormat="1" applyFont="1" applyFill="1" applyBorder="1" applyAlignment="1" applyProtection="1">
      <alignment vertical="top" wrapText="1"/>
      <protection locked="0"/>
    </xf>
    <xf numFmtId="3" fontId="36" fillId="0" borderId="35" xfId="0" applyNumberFormat="1" applyFont="1" applyFill="1" applyBorder="1" applyAlignment="1" applyProtection="1">
      <alignment vertical="top" wrapText="1"/>
      <protection locked="0"/>
    </xf>
    <xf numFmtId="3" fontId="37" fillId="3" borderId="35" xfId="0" applyNumberFormat="1" applyFont="1" applyFill="1" applyBorder="1" applyAlignment="1" applyProtection="1">
      <alignment vertical="top"/>
      <protection locked="0"/>
    </xf>
    <xf numFmtId="3" fontId="37" fillId="3" borderId="29" xfId="0" applyNumberFormat="1" applyFont="1" applyFill="1" applyBorder="1" applyAlignment="1" applyProtection="1">
      <alignment vertical="top"/>
      <protection locked="0"/>
    </xf>
    <xf numFmtId="3" fontId="37" fillId="3" borderId="37" xfId="0" applyNumberFormat="1" applyFont="1" applyFill="1" applyBorder="1" applyAlignment="1" applyProtection="1">
      <alignment horizontal="right" vertical="top"/>
      <protection locked="0"/>
    </xf>
    <xf numFmtId="3" fontId="37" fillId="0" borderId="61" xfId="0" applyNumberFormat="1" applyFont="1" applyBorder="1" applyAlignment="1" applyProtection="1">
      <alignment vertical="top"/>
      <protection locked="0"/>
    </xf>
    <xf numFmtId="0" fontId="37" fillId="3" borderId="65" xfId="0" applyFont="1" applyFill="1" applyBorder="1" applyAlignment="1" applyProtection="1">
      <alignment vertical="top"/>
      <protection locked="0"/>
    </xf>
    <xf numFmtId="3" fontId="36" fillId="3" borderId="66" xfId="0" applyNumberFormat="1" applyFont="1" applyFill="1" applyBorder="1" applyAlignment="1" applyProtection="1">
      <alignment vertical="top"/>
      <protection locked="0"/>
    </xf>
    <xf numFmtId="3" fontId="37" fillId="0" borderId="59" xfId="0" applyNumberFormat="1" applyFont="1" applyFill="1" applyBorder="1" applyAlignment="1" applyProtection="1">
      <alignment vertical="top" wrapText="1"/>
      <protection locked="0"/>
    </xf>
    <xf numFmtId="3" fontId="36" fillId="0" borderId="65" xfId="0" applyNumberFormat="1" applyFont="1" applyFill="1" applyBorder="1" applyAlignment="1" applyProtection="1">
      <alignment vertical="top" wrapText="1"/>
      <protection locked="0"/>
    </xf>
    <xf numFmtId="3" fontId="37" fillId="3" borderId="66" xfId="0" applyNumberFormat="1" applyFont="1" applyFill="1" applyBorder="1" applyAlignment="1" applyProtection="1">
      <alignment vertical="top"/>
      <protection locked="0"/>
    </xf>
    <xf numFmtId="3" fontId="37" fillId="3" borderId="30" xfId="0" applyNumberFormat="1" applyFont="1" applyFill="1" applyBorder="1" applyAlignment="1" applyProtection="1">
      <alignment vertical="top"/>
      <protection locked="0"/>
    </xf>
    <xf numFmtId="3" fontId="37" fillId="3" borderId="59" xfId="0" applyNumberFormat="1" applyFont="1" applyFill="1" applyBorder="1" applyAlignment="1" applyProtection="1">
      <alignment horizontal="right" vertical="top"/>
      <protection locked="0"/>
    </xf>
    <xf numFmtId="3" fontId="37" fillId="0" borderId="67" xfId="0" applyNumberFormat="1" applyFont="1" applyBorder="1" applyAlignment="1" applyProtection="1">
      <alignment vertical="top"/>
      <protection locked="0"/>
    </xf>
    <xf numFmtId="0" fontId="36" fillId="0" borderId="28" xfId="0" applyFont="1" applyBorder="1" applyAlignment="1" applyProtection="1">
      <alignment vertical="top"/>
      <protection locked="0"/>
    </xf>
    <xf numFmtId="0" fontId="36" fillId="0" borderId="3" xfId="0" applyFont="1" applyBorder="1" applyAlignment="1" applyProtection="1">
      <alignment vertical="top"/>
      <protection locked="0"/>
    </xf>
    <xf numFmtId="3" fontId="36" fillId="0" borderId="11" xfId="0" applyNumberFormat="1" applyFont="1" applyBorder="1" applyAlignment="1" applyProtection="1">
      <alignment vertical="top"/>
      <protection locked="0"/>
    </xf>
    <xf numFmtId="3" fontId="36" fillId="0" borderId="26" xfId="0" applyNumberFormat="1" applyFont="1" applyBorder="1" applyAlignment="1" applyProtection="1">
      <alignment vertical="top"/>
      <protection locked="0"/>
    </xf>
    <xf numFmtId="3" fontId="36" fillId="0" borderId="64" xfId="0" applyNumberFormat="1" applyFont="1" applyBorder="1" applyAlignment="1" applyProtection="1">
      <alignment vertical="top"/>
      <protection locked="0"/>
    </xf>
    <xf numFmtId="3" fontId="36" fillId="0" borderId="15" xfId="0" applyNumberFormat="1" applyFont="1" applyBorder="1" applyAlignment="1" applyProtection="1">
      <alignment vertical="top"/>
      <protection locked="0"/>
    </xf>
    <xf numFmtId="3" fontId="36" fillId="0" borderId="27" xfId="0" applyNumberFormat="1" applyFont="1" applyBorder="1" applyAlignment="1" applyProtection="1">
      <alignment vertical="top"/>
      <protection locked="0"/>
    </xf>
    <xf numFmtId="0" fontId="37" fillId="0" borderId="0" xfId="0" applyFont="1" applyAlignment="1" applyProtection="1">
      <alignment horizontal="left" vertical="center"/>
      <protection locked="0"/>
    </xf>
    <xf numFmtId="0" fontId="37" fillId="3" borderId="0" xfId="0" applyFont="1" applyFill="1" applyAlignment="1" applyProtection="1">
      <alignment horizontal="left" vertical="center"/>
      <protection locked="0"/>
    </xf>
    <xf numFmtId="0" fontId="36" fillId="3" borderId="0" xfId="0" applyFont="1" applyFill="1" applyAlignment="1" applyProtection="1">
      <alignment horizontal="left" vertical="center"/>
      <protection locked="0"/>
    </xf>
    <xf numFmtId="0" fontId="37" fillId="0" borderId="0" xfId="0" applyFont="1" applyAlignment="1" applyProtection="1">
      <alignment horizontal="left" vertical="center" wrapText="1"/>
      <protection locked="0"/>
    </xf>
    <xf numFmtId="0" fontId="22" fillId="0" borderId="8" xfId="0" applyFont="1" applyBorder="1" applyAlignment="1" applyProtection="1">
      <alignment vertical="top" wrapText="1"/>
      <protection locked="0"/>
    </xf>
    <xf numFmtId="0" fontId="43" fillId="0" borderId="0" xfId="0" applyFont="1" applyAlignment="1" applyProtection="1">
      <alignment horizontal="left" vertical="center"/>
      <protection locked="0"/>
    </xf>
    <xf numFmtId="0" fontId="38" fillId="5" borderId="34" xfId="0" applyFont="1" applyFill="1" applyBorder="1" applyAlignment="1" applyProtection="1">
      <alignment vertical="center"/>
      <protection locked="0"/>
    </xf>
    <xf numFmtId="0" fontId="38" fillId="5" borderId="34" xfId="0" applyFont="1" applyFill="1" applyBorder="1" applyAlignment="1" applyProtection="1">
      <alignment vertical="top" wrapText="1"/>
      <protection locked="0"/>
    </xf>
    <xf numFmtId="0" fontId="46" fillId="5" borderId="1" xfId="0" applyFont="1" applyFill="1" applyBorder="1" applyAlignment="1" applyProtection="1">
      <alignment vertical="center"/>
      <protection locked="0"/>
    </xf>
    <xf numFmtId="0" fontId="32" fillId="6" borderId="2" xfId="0" applyFont="1" applyFill="1" applyBorder="1" applyAlignment="1" applyProtection="1">
      <alignment vertical="center"/>
      <protection locked="0"/>
    </xf>
    <xf numFmtId="0" fontId="33" fillId="6" borderId="2" xfId="0" applyFont="1" applyFill="1" applyBorder="1" applyAlignment="1" applyProtection="1">
      <alignment vertical="center" wrapText="1"/>
      <protection locked="0"/>
    </xf>
    <xf numFmtId="0" fontId="34" fillId="0" borderId="0" xfId="0" applyFont="1" applyAlignment="1" applyProtection="1">
      <alignment vertical="top"/>
      <protection locked="0"/>
    </xf>
    <xf numFmtId="0" fontId="34" fillId="0" borderId="0" xfId="0" applyFont="1" applyAlignment="1" applyProtection="1">
      <alignment vertical="top" wrapText="1"/>
      <protection locked="0"/>
    </xf>
    <xf numFmtId="0" fontId="34" fillId="0" borderId="2" xfId="0" applyFont="1" applyBorder="1" applyAlignment="1" applyProtection="1">
      <alignment vertical="top"/>
      <protection locked="0"/>
    </xf>
    <xf numFmtId="0" fontId="46" fillId="6" borderId="2" xfId="0" applyFont="1" applyFill="1" applyBorder="1" applyAlignment="1" applyProtection="1">
      <alignment vertical="center"/>
      <protection locked="0"/>
    </xf>
    <xf numFmtId="0" fontId="39" fillId="0" borderId="62" xfId="0" applyFont="1" applyFill="1" applyBorder="1" applyAlignment="1" applyProtection="1">
      <alignment horizontal="left" vertical="top" wrapText="1"/>
      <protection locked="0"/>
    </xf>
    <xf numFmtId="0" fontId="39" fillId="0" borderId="63" xfId="0" applyFont="1" applyFill="1" applyBorder="1" applyAlignment="1" applyProtection="1">
      <alignment horizontal="left" vertical="top" wrapText="1"/>
      <protection locked="0"/>
    </xf>
    <xf numFmtId="0" fontId="15" fillId="0" borderId="45" xfId="0" applyFont="1" applyFill="1" applyBorder="1" applyAlignment="1" applyProtection="1">
      <alignment horizontal="left" vertical="center" wrapText="1"/>
      <protection locked="0"/>
    </xf>
    <xf numFmtId="0" fontId="15" fillId="0" borderId="46" xfId="0" applyFont="1" applyFill="1" applyBorder="1" applyAlignment="1" applyProtection="1">
      <alignment horizontal="left" vertical="center" wrapText="1"/>
      <protection locked="0"/>
    </xf>
    <xf numFmtId="0" fontId="15" fillId="0" borderId="47" xfId="0" applyFont="1" applyFill="1" applyBorder="1" applyAlignment="1" applyProtection="1">
      <alignment horizontal="left" vertical="center" wrapText="1"/>
      <protection locked="0"/>
    </xf>
    <xf numFmtId="0" fontId="5" fillId="0" borderId="32"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cellXfs>
  <cellStyles count="4">
    <cellStyle name="20 % - Akzent1" xfId="3" builtinId="30"/>
    <cellStyle name="Notiz" xfId="2" builtinId="10" customBuiltin="1"/>
    <cellStyle name="Prozent" xfId="1" builtinId="5"/>
    <cellStyle name="Standard" xfId="0" builtinId="0"/>
  </cellStyles>
  <dxfs count="48">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Narrow"/>
        <scheme val="none"/>
      </font>
      <numFmt numFmtId="3" formatCode="#,##0"/>
      <fill>
        <patternFill patternType="none">
          <fgColor indexed="64"/>
          <bgColor indexed="65"/>
        </patternFill>
      </fill>
      <border diagonalUp="0" diagonalDown="0">
        <left style="thin">
          <color indexed="64"/>
        </left>
        <right style="thin">
          <color indexed="64"/>
        </right>
        <top/>
        <bottom/>
        <vertical/>
        <horizontal/>
      </border>
      <protection locked="0" hidden="0"/>
    </dxf>
    <dxf>
      <border outline="0">
        <bottom style="thin">
          <color indexed="64"/>
        </bottom>
      </border>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i val="0"/>
        <strike val="0"/>
        <condense val="0"/>
        <extend val="0"/>
        <outline val="0"/>
        <shadow val="0"/>
        <u val="none"/>
        <vertAlign val="baseline"/>
        <sz val="10"/>
        <color auto="1"/>
        <name val="Arial Narrow"/>
        <scheme val="none"/>
      </font>
      <alignment horizontal="general" vertical="top" textRotation="0" wrapText="0" indent="0" justifyLastLine="0" shrinkToFit="0" readingOrder="0"/>
      <protection locked="0" hidden="0"/>
    </dxf>
    <dxf>
      <protection locked="0" hidden="0"/>
    </dxf>
    <dxf>
      <border outline="0">
        <right style="thin">
          <color indexed="64"/>
        </right>
        <top style="thin">
          <color indexed="64"/>
        </top>
      </border>
    </dxf>
    <dxf>
      <protection locked="0" hidden="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Arial Narrow"/>
        <scheme val="none"/>
      </font>
      <alignment horizontal="general" vertical="top" textRotation="0" wrapText="0" indent="0" justifyLastLine="0" shrinkToFit="0" readingOrder="0"/>
      <protection locked="0" hidden="0"/>
    </dxf>
    <dxf>
      <font>
        <b val="0"/>
        <i val="0"/>
        <strike val="0"/>
        <condense val="0"/>
        <extend val="0"/>
        <outline val="0"/>
        <shadow val="0"/>
        <u val="none"/>
        <vertAlign val="baseline"/>
        <sz val="9"/>
        <color auto="1"/>
        <name val="Arial Narrow"/>
        <scheme val="none"/>
      </font>
      <alignment horizontal="general" vertical="top"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alignment horizontal="general" vertical="top" textRotation="0" wrapText="0" indent="0" justifyLastLine="0" shrinkToFit="0" readingOrder="0"/>
      <protection locked="0" hidden="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vertical/>
        <horizontal/>
      </border>
      <protection locked="0" hidden="0"/>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vertical/>
        <horizontal/>
      </border>
      <protection locked="0" hidden="0"/>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protection locked="0" hidden="0"/>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Produktion" displayName="Produktion" ref="B27:B34" totalsRowShown="0" headerRowDxfId="47" dataDxfId="45" headerRowBorderDxfId="46" tableBorderDxfId="44" totalsRowBorderDxfId="43">
  <autoFilter ref="B27:B34"/>
  <tableColumns count="1">
    <tableColumn id="1" name="Produktion" dataDxfId="42"/>
  </tableColumns>
  <tableStyleInfo name="TableStyleMedium2" showFirstColumn="0" showLastColumn="0" showRowStripes="1" showColumnStripes="0"/>
</table>
</file>

<file path=xl/tables/table2.xml><?xml version="1.0" encoding="utf-8"?>
<table xmlns="http://schemas.openxmlformats.org/spreadsheetml/2006/main" id="2" name="Verarbeitung" displayName="Verarbeitung" ref="C27:C34" totalsRowShown="0" headerRowDxfId="41" dataDxfId="39" headerRowBorderDxfId="40" tableBorderDxfId="38" totalsRowBorderDxfId="37">
  <autoFilter ref="C27:C34"/>
  <tableColumns count="1">
    <tableColumn id="1" name="Verarbeitung" dataDxfId="36"/>
  </tableColumns>
  <tableStyleInfo name="TableStyleMedium2" showFirstColumn="0" showLastColumn="0" showRowStripes="1" showColumnStripes="0"/>
</table>
</file>

<file path=xl/tables/table3.xml><?xml version="1.0" encoding="utf-8"?>
<table xmlns="http://schemas.openxmlformats.org/spreadsheetml/2006/main" id="3" name="Vermarktung" displayName="Vermarktung" ref="D27:D34" totalsRowShown="0" headerRowDxfId="35" dataDxfId="33" headerRowBorderDxfId="34" tableBorderDxfId="32" totalsRowBorderDxfId="31">
  <autoFilter ref="D27:D34"/>
  <tableColumns count="1">
    <tableColumn id="1" name="Vermarktung" dataDxfId="30"/>
  </tableColumns>
  <tableStyleInfo name="TableStyleMedium2" showFirstColumn="0" showLastColumn="0" showRowStripes="1" showColumnStripes="0"/>
</table>
</file>

<file path=xl/tables/table4.xml><?xml version="1.0" encoding="utf-8"?>
<table xmlns="http://schemas.openxmlformats.org/spreadsheetml/2006/main" id="4" name="Diversifizierung" displayName="Diversifizierung" ref="E27:E34" totalsRowShown="0" headerRowDxfId="29" dataDxfId="27" headerRowBorderDxfId="28" tableBorderDxfId="26" totalsRowBorderDxfId="25">
  <autoFilter ref="E27:E34"/>
  <tableColumns count="1">
    <tableColumn id="1" name="Diversifizierung" dataDxfId="24"/>
  </tableColumns>
  <tableStyleInfo name="TableStyleMedium2" showFirstColumn="0" showLastColumn="0" showRowStripes="1" showColumnStripes="0"/>
</table>
</file>

<file path=xl/tables/table5.xml><?xml version="1.0" encoding="utf-8"?>
<table xmlns="http://schemas.openxmlformats.org/spreadsheetml/2006/main" id="5" name="Weiteres" displayName="Weiteres" ref="F27:F34" totalsRowShown="0" headerRowDxfId="23" dataDxfId="21" headerRowBorderDxfId="22" tableBorderDxfId="20" totalsRowBorderDxfId="19">
  <autoFilter ref="F27:F34"/>
  <tableColumns count="1">
    <tableColumn id="1" name="Weiteres" dataDxfId="18"/>
  </tableColumns>
  <tableStyleInfo name="TableStyleMedium2" showFirstColumn="0" showLastColumn="0" showRowStripes="1" showColumnStripes="0"/>
</table>
</file>

<file path=xl/tables/table6.xml><?xml version="1.0" encoding="utf-8"?>
<table xmlns="http://schemas.openxmlformats.org/spreadsheetml/2006/main" id="6" name="Auswählen" displayName="Auswählen" ref="G27:G34" totalsRowShown="0" headerRowDxfId="17" dataDxfId="16">
  <autoFilter ref="G27:G34"/>
  <tableColumns count="1">
    <tableColumn id="1" name="auswählen" dataDxfId="15"/>
  </tableColumns>
  <tableStyleInfo name="TableStyleMedium2" showFirstColumn="0" showLastColumn="0" showRowStripes="1" showColumnStripes="0"/>
</table>
</file>

<file path=xl/tables/table7.xml><?xml version="1.0" encoding="utf-8"?>
<table xmlns="http://schemas.openxmlformats.org/spreadsheetml/2006/main" id="10" name="Massnahme" displayName="Massnahme" ref="B6:B17" totalsRowShown="0" headerRowDxfId="14" dataDxfId="12" headerRowBorderDxfId="13" tableBorderDxfId="11">
  <autoFilter ref="B6:B17"/>
  <tableColumns count="1">
    <tableColumn id="1" name="Massnahme" dataDxfId="10"/>
  </tableColumns>
  <tableStyleInfo name="TableStyleMedium2" showFirstColumn="0" showLastColumn="0" showRowStripes="1" showColumnStripes="0"/>
</table>
</file>

<file path=xl/tables/table8.xml><?xml version="1.0" encoding="utf-8"?>
<table xmlns="http://schemas.openxmlformats.org/spreadsheetml/2006/main" id="7" name="Finanzierungsquellen" displayName="Finanzierungsquellen" ref="B44:B51" totalsRowShown="0" headerRowDxfId="9" dataDxfId="8" tableBorderDxfId="7">
  <autoFilter ref="B44:B51"/>
  <tableColumns count="1">
    <tableColumn id="1" name="Finanzierungsquellen" dataDxfId="6"/>
  </tableColumns>
  <tableStyleInfo name="TableStyleMedium2" showFirstColumn="0" showLastColumn="0" showRowStripes="1" showColumnStripes="0"/>
</table>
</file>

<file path=xl/tables/table9.xml><?xml version="1.0" encoding="utf-8"?>
<table xmlns="http://schemas.openxmlformats.org/spreadsheetml/2006/main" id="8" name="Tabelle8" displayName="Tabelle8" ref="B53:B56" totalsRowShown="0" headerRowDxfId="5" dataDxfId="3" headerRowBorderDxfId="4" tableBorderDxfId="2" totalsRowBorderDxfId="1">
  <autoFilter ref="B53:B56"/>
  <tableColumns count="1">
    <tableColumn id="1" name="Gesichert?"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groscope.admin.ch/agroscope/de/home/themen/wirtschaft-technik/betriebswirtschaft/zabh/grundlagenbericht.html" TargetMode="External"/><Relationship Id="rId1" Type="http://schemas.openxmlformats.org/officeDocument/2006/relationships/hyperlink" Target="https://www.agroscope.admin.ch/agroscope/de/home/themen/wirtschaft-technik/betriebswirtschaft/zabh/grundlagenbericht.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3"/>
  <sheetViews>
    <sheetView showGridLines="0" tabSelected="1" view="pageBreakPreview" zoomScale="40" zoomScaleNormal="55" zoomScaleSheetLayoutView="40" workbookViewId="0">
      <selection activeCell="A9" sqref="A9:O9"/>
    </sheetView>
  </sheetViews>
  <sheetFormatPr baseColWidth="10" defaultColWidth="11" defaultRowHeight="14" outlineLevelRow="1" outlineLevelCol="1" x14ac:dyDescent="0.3"/>
  <cols>
    <col min="1" max="1" width="87.33203125" style="1" customWidth="1"/>
    <col min="2" max="2" width="32.4140625" style="1" customWidth="1"/>
    <col min="3" max="3" width="16.58203125" style="1" customWidth="1"/>
    <col min="4" max="5" width="15.33203125" style="1" customWidth="1"/>
    <col min="6" max="8" width="15.33203125" style="1" customWidth="1" outlineLevel="1"/>
    <col min="9" max="9" width="17.4140625" style="1" customWidth="1" outlineLevel="1"/>
    <col min="10" max="10" width="18.83203125" style="1" customWidth="1"/>
    <col min="11" max="11" width="17" style="1" customWidth="1"/>
    <col min="12" max="12" width="39.33203125" style="1" customWidth="1"/>
    <col min="13" max="13" width="17.08203125" style="1" customWidth="1"/>
    <col min="14" max="14" width="14.33203125" style="1" customWidth="1"/>
    <col min="15" max="15" width="20.08203125" style="1" customWidth="1"/>
    <col min="16" max="16" width="15.08203125" style="1" customWidth="1"/>
    <col min="17" max="17" width="9.83203125" style="1" customWidth="1"/>
    <col min="18" max="18" width="16.33203125" style="1" customWidth="1"/>
    <col min="19" max="19" width="8" style="1" bestFit="1" customWidth="1"/>
    <col min="20" max="21" width="11" style="1"/>
    <col min="22" max="22" width="23.08203125" style="1" customWidth="1"/>
    <col min="23" max="23" width="11" style="1"/>
    <col min="24" max="24" width="27.25" style="1" customWidth="1"/>
    <col min="25" max="16384" width="11" style="1"/>
  </cols>
  <sheetData>
    <row r="1" spans="1:34" ht="42.65" customHeight="1" x14ac:dyDescent="0.3">
      <c r="A1" s="291" t="s">
        <v>232</v>
      </c>
      <c r="B1" s="10"/>
      <c r="C1" s="10"/>
      <c r="D1" s="10"/>
      <c r="E1" s="10"/>
      <c r="F1" s="10"/>
      <c r="G1" s="10"/>
      <c r="H1" s="10"/>
      <c r="I1" s="10"/>
      <c r="J1" s="10"/>
      <c r="K1" s="10"/>
      <c r="L1" s="10"/>
      <c r="M1" s="10"/>
      <c r="N1" s="10"/>
      <c r="O1" s="10"/>
      <c r="Y1" s="14"/>
    </row>
    <row r="2" spans="1:34" s="2" customFormat="1" ht="36" customHeight="1" x14ac:dyDescent="0.3">
      <c r="A2" s="282" t="s">
        <v>67</v>
      </c>
      <c r="B2" s="283"/>
      <c r="C2" s="284"/>
      <c r="D2" s="282" t="s">
        <v>10</v>
      </c>
      <c r="E2" s="285"/>
      <c r="F2" s="12"/>
      <c r="G2" s="12"/>
      <c r="H2" s="12"/>
      <c r="I2" s="12"/>
      <c r="K2" s="12"/>
      <c r="L2" s="12"/>
      <c r="M2" s="12"/>
      <c r="N2" s="12"/>
      <c r="O2" s="12"/>
      <c r="P2" s="1"/>
      <c r="Q2" s="1"/>
      <c r="R2" s="1"/>
      <c r="S2" s="1"/>
      <c r="T2" s="1"/>
      <c r="U2" s="1"/>
      <c r="V2" s="1"/>
      <c r="W2" s="1"/>
      <c r="X2" s="1"/>
      <c r="Y2" s="14"/>
      <c r="Z2" s="1"/>
      <c r="AA2" s="1"/>
      <c r="AB2" s="1"/>
      <c r="AC2" s="1"/>
      <c r="AD2" s="1"/>
      <c r="AE2" s="1"/>
      <c r="AF2" s="1"/>
      <c r="AG2" s="1"/>
      <c r="AH2" s="1"/>
    </row>
    <row r="3" spans="1:34" s="40" customFormat="1" ht="27" customHeight="1" x14ac:dyDescent="0.3">
      <c r="A3" s="286" t="s">
        <v>181</v>
      </c>
      <c r="B3" s="397" t="s">
        <v>222</v>
      </c>
      <c r="C3" s="286"/>
      <c r="D3" s="286"/>
      <c r="E3" s="287"/>
      <c r="F3" s="39"/>
      <c r="G3" s="39"/>
      <c r="H3" s="39"/>
      <c r="I3" s="39"/>
      <c r="J3" s="39"/>
      <c r="K3" s="39"/>
      <c r="L3" s="39"/>
      <c r="M3" s="39"/>
      <c r="N3" s="39"/>
      <c r="O3" s="39"/>
      <c r="P3" s="41"/>
      <c r="Q3" s="41"/>
      <c r="R3" s="41"/>
      <c r="S3" s="41"/>
      <c r="T3" s="41"/>
      <c r="U3" s="41"/>
      <c r="V3" s="41"/>
      <c r="W3" s="41"/>
      <c r="X3" s="41"/>
      <c r="Y3" s="42"/>
      <c r="Z3" s="41"/>
      <c r="AA3" s="41"/>
      <c r="AB3" s="41"/>
      <c r="AC3" s="41"/>
      <c r="AD3" s="41"/>
      <c r="AE3" s="41"/>
      <c r="AF3" s="41"/>
      <c r="AG3" s="41"/>
      <c r="AH3" s="41"/>
    </row>
    <row r="4" spans="1:34" s="40" customFormat="1" ht="32.5" customHeight="1" x14ac:dyDescent="0.3">
      <c r="A4" s="286" t="s">
        <v>242</v>
      </c>
      <c r="B4" s="397" t="s">
        <v>244</v>
      </c>
      <c r="C4" s="288"/>
      <c r="D4" s="286"/>
      <c r="E4" s="286"/>
      <c r="H4" s="39"/>
      <c r="I4" s="39"/>
      <c r="J4" s="39"/>
      <c r="K4" s="39"/>
      <c r="L4" s="39"/>
      <c r="M4" s="39"/>
      <c r="N4" s="39"/>
      <c r="O4" s="39"/>
      <c r="P4" s="41"/>
      <c r="Q4" s="41"/>
      <c r="R4" s="41"/>
      <c r="S4" s="41"/>
      <c r="T4" s="41"/>
      <c r="U4" s="41"/>
      <c r="V4" s="41"/>
      <c r="W4" s="41"/>
      <c r="X4" s="41"/>
      <c r="Y4" s="42"/>
      <c r="Z4" s="41"/>
      <c r="AA4" s="41"/>
      <c r="AB4" s="41"/>
      <c r="AC4" s="41"/>
      <c r="AD4" s="41"/>
      <c r="AE4" s="41"/>
      <c r="AF4" s="41"/>
      <c r="AG4" s="41"/>
      <c r="AH4" s="41"/>
    </row>
    <row r="5" spans="1:34" s="40" customFormat="1" ht="58.5" customHeight="1" x14ac:dyDescent="0.3">
      <c r="A5" s="286" t="s">
        <v>243</v>
      </c>
      <c r="B5" s="398" t="s">
        <v>245</v>
      </c>
      <c r="C5" s="286"/>
      <c r="D5" s="286"/>
      <c r="E5" s="286"/>
      <c r="H5" s="39"/>
      <c r="I5" s="39"/>
      <c r="J5" s="39"/>
      <c r="K5" s="39"/>
      <c r="L5" s="39"/>
      <c r="M5" s="39"/>
      <c r="N5" s="39"/>
      <c r="O5" s="39"/>
      <c r="P5" s="41"/>
      <c r="Q5" s="41"/>
      <c r="R5" s="41"/>
      <c r="S5" s="41"/>
      <c r="T5" s="41"/>
      <c r="U5" s="41"/>
      <c r="V5" s="41"/>
      <c r="W5" s="41"/>
      <c r="X5" s="41"/>
      <c r="Y5" s="42"/>
      <c r="Z5" s="41"/>
      <c r="AA5" s="41"/>
      <c r="AB5" s="41"/>
      <c r="AC5" s="41"/>
      <c r="AD5" s="41"/>
      <c r="AE5" s="41"/>
      <c r="AF5" s="41"/>
      <c r="AG5" s="41"/>
      <c r="AH5" s="41"/>
    </row>
    <row r="6" spans="1:34" s="40" customFormat="1" ht="53" customHeight="1" x14ac:dyDescent="0.3">
      <c r="A6" s="292" t="s">
        <v>101</v>
      </c>
      <c r="B6" s="399" t="s">
        <v>233</v>
      </c>
      <c r="C6" s="289"/>
      <c r="D6" s="290"/>
      <c r="E6" s="290"/>
      <c r="F6" s="43"/>
      <c r="G6" s="43"/>
      <c r="H6" s="43"/>
      <c r="I6" s="43"/>
      <c r="J6" s="43"/>
      <c r="K6" s="43"/>
      <c r="L6" s="43"/>
      <c r="M6" s="43"/>
      <c r="N6" s="43"/>
      <c r="O6" s="43"/>
      <c r="P6" s="41"/>
      <c r="Q6" s="41"/>
      <c r="R6" s="41"/>
      <c r="S6" s="41"/>
      <c r="T6" s="41"/>
      <c r="U6" s="41"/>
      <c r="V6" s="41"/>
      <c r="W6" s="41"/>
      <c r="X6" s="41"/>
      <c r="Y6" s="42"/>
      <c r="Z6" s="41"/>
      <c r="AA6" s="41"/>
      <c r="AB6" s="41"/>
      <c r="AC6" s="41"/>
      <c r="AD6" s="41"/>
      <c r="AE6" s="41"/>
      <c r="AF6" s="41"/>
      <c r="AG6" s="41"/>
      <c r="AH6" s="41"/>
    </row>
    <row r="7" spans="1:34" x14ac:dyDescent="0.3">
      <c r="Y7" s="14"/>
      <c r="AF7" s="15"/>
    </row>
    <row r="8" spans="1:34" s="402" customFormat="1" ht="37" customHeight="1" thickBot="1" x14ac:dyDescent="0.35">
      <c r="A8" s="400" t="s">
        <v>234</v>
      </c>
      <c r="B8" s="401"/>
      <c r="C8" s="401"/>
      <c r="D8" s="401"/>
      <c r="E8" s="401"/>
      <c r="F8" s="401"/>
      <c r="G8" s="401"/>
      <c r="H8" s="401"/>
      <c r="I8" s="401"/>
      <c r="J8" s="401"/>
      <c r="K8" s="401"/>
      <c r="L8" s="401"/>
      <c r="M8" s="401"/>
      <c r="N8" s="401"/>
      <c r="O8" s="401"/>
      <c r="Y8" s="403"/>
      <c r="AF8" s="404"/>
    </row>
    <row r="9" spans="1:34" ht="219.5" customHeight="1" thickTop="1" thickBot="1" x14ac:dyDescent="0.35">
      <c r="A9" s="406" t="s">
        <v>250</v>
      </c>
      <c r="B9" s="407"/>
      <c r="C9" s="407"/>
      <c r="D9" s="407"/>
      <c r="E9" s="407"/>
      <c r="F9" s="407"/>
      <c r="G9" s="407"/>
      <c r="H9" s="407"/>
      <c r="I9" s="407"/>
      <c r="J9" s="407"/>
      <c r="K9" s="407"/>
      <c r="L9" s="407"/>
      <c r="M9" s="407"/>
      <c r="N9" s="407"/>
      <c r="O9" s="407"/>
      <c r="P9" s="6"/>
      <c r="Q9" s="6"/>
    </row>
    <row r="10" spans="1:34" ht="14.15" customHeight="1" thickTop="1" x14ac:dyDescent="0.3">
      <c r="A10" s="13"/>
      <c r="B10" s="13"/>
      <c r="C10" s="13"/>
      <c r="D10" s="13"/>
      <c r="E10" s="13"/>
      <c r="F10" s="13"/>
      <c r="G10" s="13"/>
      <c r="H10" s="13"/>
      <c r="I10" s="13"/>
      <c r="J10" s="13"/>
      <c r="K10" s="13"/>
      <c r="L10" s="13"/>
      <c r="M10" s="13"/>
      <c r="N10" s="13"/>
      <c r="O10" s="13"/>
    </row>
    <row r="11" spans="1:34" s="41" customFormat="1" ht="40" x14ac:dyDescent="0.3">
      <c r="A11" s="293" t="s">
        <v>140</v>
      </c>
      <c r="B11" s="294" t="s">
        <v>179</v>
      </c>
      <c r="H11" s="295"/>
    </row>
    <row r="12" spans="1:34" x14ac:dyDescent="0.3">
      <c r="A12" s="4"/>
      <c r="H12" s="3"/>
    </row>
    <row r="13" spans="1:34" s="402" customFormat="1" ht="37" customHeight="1" x14ac:dyDescent="0.3">
      <c r="A13" s="400" t="s">
        <v>235</v>
      </c>
      <c r="B13" s="401"/>
      <c r="C13" s="401"/>
      <c r="D13" s="401"/>
      <c r="E13" s="401"/>
      <c r="F13" s="401"/>
      <c r="G13" s="401"/>
      <c r="H13" s="401"/>
      <c r="I13" s="401"/>
      <c r="J13" s="401"/>
      <c r="K13" s="401"/>
      <c r="L13" s="401"/>
      <c r="M13" s="405" t="s">
        <v>88</v>
      </c>
      <c r="N13" s="401"/>
      <c r="O13" s="401"/>
      <c r="Y13" s="403"/>
      <c r="AF13" s="404"/>
    </row>
    <row r="14" spans="1:34" s="19" customFormat="1" ht="69" customHeight="1" outlineLevel="1" x14ac:dyDescent="0.3">
      <c r="A14" s="296"/>
      <c r="B14" s="297"/>
      <c r="C14" s="298" t="s">
        <v>1</v>
      </c>
      <c r="D14" s="298" t="s">
        <v>217</v>
      </c>
      <c r="E14" s="298" t="s">
        <v>3</v>
      </c>
      <c r="F14" s="298" t="s">
        <v>4</v>
      </c>
      <c r="G14" s="298" t="s">
        <v>5</v>
      </c>
      <c r="H14" s="298" t="s">
        <v>6</v>
      </c>
      <c r="I14" s="298" t="s">
        <v>7</v>
      </c>
      <c r="J14" s="299" t="s">
        <v>211</v>
      </c>
      <c r="K14" s="300" t="s">
        <v>19</v>
      </c>
      <c r="L14" s="16" t="s">
        <v>230</v>
      </c>
      <c r="M14" s="17" t="s">
        <v>49</v>
      </c>
      <c r="N14" s="17" t="s">
        <v>2</v>
      </c>
      <c r="O14" s="18" t="s">
        <v>7</v>
      </c>
    </row>
    <row r="15" spans="1:34" s="22" customFormat="1" ht="25" outlineLevel="1" x14ac:dyDescent="0.3">
      <c r="A15" s="301" t="s">
        <v>251</v>
      </c>
      <c r="B15" s="302"/>
      <c r="C15" s="303">
        <f t="shared" ref="C15:J15" si="0">SUM(C16:C24)</f>
        <v>0</v>
      </c>
      <c r="D15" s="303">
        <f t="shared" si="0"/>
        <v>0</v>
      </c>
      <c r="E15" s="303">
        <f t="shared" si="0"/>
        <v>0</v>
      </c>
      <c r="F15" s="303">
        <f t="shared" si="0"/>
        <v>0</v>
      </c>
      <c r="G15" s="303">
        <f t="shared" si="0"/>
        <v>0</v>
      </c>
      <c r="H15" s="303">
        <f t="shared" si="0"/>
        <v>0</v>
      </c>
      <c r="I15" s="303">
        <f t="shared" si="0"/>
        <v>0</v>
      </c>
      <c r="J15" s="304">
        <f t="shared" si="0"/>
        <v>0</v>
      </c>
      <c r="K15" s="305">
        <f>SUM(C15:J15)</f>
        <v>0</v>
      </c>
      <c r="L15" s="20"/>
      <c r="M15" s="21" t="str">
        <f>IF(SUM(M16:M24)=100%,"OK","!")</f>
        <v>!</v>
      </c>
      <c r="N15" s="21" t="str">
        <f t="shared" ref="N15:O15" si="1">IF(SUM(N16:N24)=100%,"OK","!")</f>
        <v>!</v>
      </c>
      <c r="O15" s="21" t="str">
        <f t="shared" si="1"/>
        <v>!</v>
      </c>
      <c r="P15" s="19"/>
      <c r="Q15" s="19"/>
      <c r="R15" s="19"/>
      <c r="S15" s="19"/>
      <c r="T15" s="19"/>
      <c r="U15" s="19"/>
      <c r="V15" s="19"/>
      <c r="W15" s="19"/>
      <c r="X15" s="19"/>
      <c r="Y15" s="19"/>
      <c r="Z15" s="19"/>
      <c r="AA15" s="19"/>
      <c r="AB15" s="19"/>
      <c r="AC15" s="19"/>
      <c r="AD15" s="19"/>
    </row>
    <row r="16" spans="1:34" s="19" customFormat="1" ht="25" outlineLevel="1" x14ac:dyDescent="0.3">
      <c r="A16" s="392" t="s">
        <v>45</v>
      </c>
      <c r="B16" s="307"/>
      <c r="C16" s="308"/>
      <c r="D16" s="308"/>
      <c r="E16" s="308"/>
      <c r="F16" s="308"/>
      <c r="G16" s="308"/>
      <c r="H16" s="308"/>
      <c r="I16" s="308"/>
      <c r="J16" s="309"/>
      <c r="K16" s="310">
        <f>SUM(C16:J16)</f>
        <v>0</v>
      </c>
      <c r="L16" s="23"/>
      <c r="M16" s="24" t="str">
        <f>IFERROR(C16/$C$15,"N/A")</f>
        <v>N/A</v>
      </c>
      <c r="N16" s="24" t="str">
        <f>IFERROR(D16/$D$15,"N/A")</f>
        <v>N/A</v>
      </c>
      <c r="O16" s="24" t="str">
        <f>IFERROR(I16/$I$15,"N/A")</f>
        <v>N/A</v>
      </c>
    </row>
    <row r="17" spans="1:30" s="19" customFormat="1" ht="25" outlineLevel="1" x14ac:dyDescent="0.3">
      <c r="A17" s="392" t="s">
        <v>46</v>
      </c>
      <c r="B17" s="307"/>
      <c r="C17" s="308"/>
      <c r="D17" s="308"/>
      <c r="E17" s="308"/>
      <c r="F17" s="308"/>
      <c r="G17" s="308"/>
      <c r="H17" s="308"/>
      <c r="I17" s="308"/>
      <c r="J17" s="309"/>
      <c r="K17" s="310">
        <f>SUM(C17:J17)</f>
        <v>0</v>
      </c>
      <c r="L17" s="23"/>
      <c r="M17" s="24" t="str">
        <f>IFERROR(C17/$C$15,"N/A")</f>
        <v>N/A</v>
      </c>
      <c r="N17" s="24" t="str">
        <f>IFERROR(D17/$D$15,"N/A")</f>
        <v>N/A</v>
      </c>
      <c r="O17" s="24" t="str">
        <f>IFERROR(I17/$I$15,"N/A")</f>
        <v>N/A</v>
      </c>
      <c r="P17" s="25"/>
      <c r="Q17" s="25"/>
    </row>
    <row r="18" spans="1:30" s="19" customFormat="1" ht="25" outlineLevel="1" x14ac:dyDescent="0.3">
      <c r="A18" s="392" t="s">
        <v>48</v>
      </c>
      <c r="B18" s="307"/>
      <c r="C18" s="308"/>
      <c r="D18" s="308"/>
      <c r="E18" s="308"/>
      <c r="F18" s="308"/>
      <c r="G18" s="308"/>
      <c r="H18" s="308"/>
      <c r="I18" s="308"/>
      <c r="J18" s="309"/>
      <c r="K18" s="310">
        <f>SUM(C18:J18)</f>
        <v>0</v>
      </c>
      <c r="L18" s="23"/>
      <c r="M18" s="24" t="str">
        <f>IFERROR(C18/$C$15,"N/A")</f>
        <v>N/A</v>
      </c>
      <c r="N18" s="24" t="str">
        <f>IFERROR(D18/$D$15,"N/A")</f>
        <v>N/A</v>
      </c>
      <c r="O18" s="24" t="str">
        <f>IFERROR(I18/$I$15,"N/A")</f>
        <v>N/A</v>
      </c>
    </row>
    <row r="19" spans="1:30" s="19" customFormat="1" ht="25" hidden="1" outlineLevel="1" x14ac:dyDescent="0.3">
      <c r="A19" s="392"/>
      <c r="B19" s="307"/>
      <c r="C19" s="308"/>
      <c r="D19" s="308"/>
      <c r="E19" s="308"/>
      <c r="F19" s="308"/>
      <c r="G19" s="308"/>
      <c r="H19" s="308"/>
      <c r="I19" s="308"/>
      <c r="J19" s="309"/>
      <c r="K19" s="310"/>
      <c r="L19" s="23"/>
      <c r="M19" s="24" t="str">
        <f>IFERROR(C19/$C$15,"N/A")</f>
        <v>N/A</v>
      </c>
      <c r="N19" s="24" t="str">
        <f>IFERROR(D19/$D$15,"N/A")</f>
        <v>N/A</v>
      </c>
      <c r="O19" s="24" t="str">
        <f>IFERROR(I19/$I$15,"N/A")</f>
        <v>N/A</v>
      </c>
    </row>
    <row r="20" spans="1:30" s="19" customFormat="1" ht="25" outlineLevel="1" x14ac:dyDescent="0.3">
      <c r="A20" s="393" t="s">
        <v>218</v>
      </c>
      <c r="B20" s="307"/>
      <c r="C20" s="308"/>
      <c r="D20" s="308"/>
      <c r="E20" s="308"/>
      <c r="F20" s="308"/>
      <c r="G20" s="308"/>
      <c r="H20" s="308"/>
      <c r="I20" s="308"/>
      <c r="J20" s="309"/>
      <c r="K20" s="310"/>
      <c r="L20" s="23"/>
      <c r="M20" s="24" t="str">
        <f>IFERROR(C20/$C$15,"N/A")</f>
        <v>N/A</v>
      </c>
      <c r="N20" s="24" t="str">
        <f>IFERROR(D20/$D$15,"N/A")</f>
        <v>N/A</v>
      </c>
      <c r="O20" s="24" t="str">
        <f>IFERROR(I20/$I$15,"N/A")</f>
        <v>N/A</v>
      </c>
    </row>
    <row r="21" spans="1:30" s="19" customFormat="1" ht="25" hidden="1" outlineLevel="1" x14ac:dyDescent="0.3">
      <c r="A21" s="393"/>
      <c r="B21" s="307"/>
      <c r="C21" s="308"/>
      <c r="D21" s="308"/>
      <c r="E21" s="308"/>
      <c r="F21" s="308"/>
      <c r="G21" s="308"/>
      <c r="H21" s="308"/>
      <c r="I21" s="308"/>
      <c r="J21" s="309"/>
      <c r="K21" s="310"/>
      <c r="L21" s="23"/>
      <c r="M21" s="24"/>
      <c r="N21" s="24"/>
      <c r="O21" s="24"/>
      <c r="P21" s="25"/>
      <c r="Q21" s="25"/>
    </row>
    <row r="22" spans="1:30" s="19" customFormat="1" ht="25" hidden="1" outlineLevel="1" x14ac:dyDescent="0.3">
      <c r="A22" s="393"/>
      <c r="B22" s="307"/>
      <c r="C22" s="308"/>
      <c r="D22" s="308"/>
      <c r="E22" s="308"/>
      <c r="F22" s="308"/>
      <c r="G22" s="308"/>
      <c r="H22" s="308"/>
      <c r="I22" s="308"/>
      <c r="J22" s="309"/>
      <c r="K22" s="310"/>
      <c r="L22" s="23"/>
      <c r="M22" s="24"/>
      <c r="N22" s="24"/>
      <c r="O22" s="24"/>
    </row>
    <row r="23" spans="1:30" s="19" customFormat="1" ht="25" hidden="1" outlineLevel="1" x14ac:dyDescent="0.3">
      <c r="A23" s="392"/>
      <c r="B23" s="307"/>
      <c r="C23" s="308"/>
      <c r="D23" s="308"/>
      <c r="E23" s="308"/>
      <c r="F23" s="308"/>
      <c r="G23" s="308"/>
      <c r="H23" s="308"/>
      <c r="I23" s="308"/>
      <c r="J23" s="309"/>
      <c r="K23" s="310"/>
      <c r="L23" s="23"/>
      <c r="M23" s="24" t="str">
        <f>IFERROR(C23/$C$15,"N/A")</f>
        <v>N/A</v>
      </c>
      <c r="N23" s="24" t="str">
        <f>IFERROR(D23/$D$15,"N/A")</f>
        <v>N/A</v>
      </c>
      <c r="O23" s="24" t="str">
        <f>IFERROR(I23/$I$15,"N/A")</f>
        <v>N/A</v>
      </c>
    </row>
    <row r="24" spans="1:30" s="19" customFormat="1" ht="25" outlineLevel="1" x14ac:dyDescent="0.3">
      <c r="A24" s="392"/>
      <c r="B24" s="307"/>
      <c r="C24" s="308"/>
      <c r="D24" s="308"/>
      <c r="E24" s="308"/>
      <c r="F24" s="308"/>
      <c r="G24" s="308"/>
      <c r="H24" s="308"/>
      <c r="I24" s="308"/>
      <c r="J24" s="309"/>
      <c r="K24" s="310"/>
      <c r="L24" s="23"/>
      <c r="M24" s="24" t="str">
        <f>IFERROR(C24/$C$15,"N/A")</f>
        <v>N/A</v>
      </c>
      <c r="N24" s="24" t="str">
        <f>IFERROR(D24/$D$15,"N/A")</f>
        <v>N/A</v>
      </c>
      <c r="O24" s="24" t="str">
        <f>IFERROR(I24/$I$15,"N/A")</f>
        <v>N/A</v>
      </c>
    </row>
    <row r="25" spans="1:30" s="22" customFormat="1" ht="25" outlineLevel="1" x14ac:dyDescent="0.3">
      <c r="A25" s="311" t="s">
        <v>252</v>
      </c>
      <c r="B25" s="312"/>
      <c r="C25" s="313">
        <f t="shared" ref="C25:J25" si="2">SUM(C26:C32)</f>
        <v>0</v>
      </c>
      <c r="D25" s="313">
        <f t="shared" si="2"/>
        <v>0</v>
      </c>
      <c r="E25" s="313">
        <f t="shared" si="2"/>
        <v>0</v>
      </c>
      <c r="F25" s="313">
        <f t="shared" si="2"/>
        <v>0</v>
      </c>
      <c r="G25" s="313">
        <f t="shared" si="2"/>
        <v>0</v>
      </c>
      <c r="H25" s="313">
        <f t="shared" si="2"/>
        <v>0</v>
      </c>
      <c r="I25" s="313">
        <f t="shared" si="2"/>
        <v>0</v>
      </c>
      <c r="J25" s="314">
        <f t="shared" si="2"/>
        <v>0</v>
      </c>
      <c r="K25" s="315">
        <f>SUM(C25:J25)</f>
        <v>0</v>
      </c>
      <c r="L25" s="20"/>
      <c r="M25" s="21" t="str">
        <f>IF(SUM(M26:M33)=100%,"OK","!")</f>
        <v>!</v>
      </c>
      <c r="N25" s="21" t="str">
        <f t="shared" ref="N25:O25" si="3">IF(SUM(N26:N33)=100%,"OK","!")</f>
        <v>!</v>
      </c>
      <c r="O25" s="21" t="str">
        <f t="shared" si="3"/>
        <v>!</v>
      </c>
      <c r="P25" s="25"/>
      <c r="Q25" s="25"/>
      <c r="R25" s="19"/>
      <c r="S25" s="19"/>
      <c r="T25" s="19"/>
      <c r="U25" s="19"/>
      <c r="V25" s="19"/>
      <c r="W25" s="19"/>
      <c r="X25" s="19"/>
      <c r="Y25" s="19"/>
      <c r="Z25" s="19"/>
      <c r="AA25" s="19"/>
      <c r="AB25" s="19"/>
      <c r="AC25" s="19"/>
      <c r="AD25" s="19"/>
    </row>
    <row r="26" spans="1:30" s="19" customFormat="1" ht="25" outlineLevel="1" x14ac:dyDescent="0.3">
      <c r="A26" s="392" t="s">
        <v>45</v>
      </c>
      <c r="B26" s="316"/>
      <c r="C26" s="317"/>
      <c r="D26" s="317"/>
      <c r="E26" s="317"/>
      <c r="F26" s="317"/>
      <c r="G26" s="317"/>
      <c r="H26" s="317"/>
      <c r="I26" s="317"/>
      <c r="J26" s="309"/>
      <c r="K26" s="310">
        <f>SUM(C26:J26)</f>
        <v>0</v>
      </c>
      <c r="L26" s="23"/>
      <c r="M26" s="24" t="str">
        <f t="shared" ref="M26:M33" si="4">IFERROR(C26/$C$25,"N/A")</f>
        <v>N/A</v>
      </c>
      <c r="N26" s="24" t="str">
        <f t="shared" ref="N26:N33" si="5">IFERROR(D26/$D$25,"N/A")</f>
        <v>N/A</v>
      </c>
      <c r="O26" s="24" t="str">
        <f t="shared" ref="O26:O33" si="6">IFERROR(I26/$I$25,"N/A")</f>
        <v>N/A</v>
      </c>
    </row>
    <row r="27" spans="1:30" s="19" customFormat="1" ht="25" outlineLevel="1" x14ac:dyDescent="0.3">
      <c r="A27" s="392" t="s">
        <v>46</v>
      </c>
      <c r="B27" s="316"/>
      <c r="C27" s="317"/>
      <c r="D27" s="317"/>
      <c r="E27" s="317"/>
      <c r="F27" s="317"/>
      <c r="G27" s="317"/>
      <c r="H27" s="317"/>
      <c r="I27" s="317"/>
      <c r="J27" s="309"/>
      <c r="K27" s="310">
        <f>SUM(C27:J27)</f>
        <v>0</v>
      </c>
      <c r="L27" s="23"/>
      <c r="M27" s="24" t="str">
        <f t="shared" si="4"/>
        <v>N/A</v>
      </c>
      <c r="N27" s="24" t="str">
        <f t="shared" si="5"/>
        <v>N/A</v>
      </c>
      <c r="O27" s="24" t="str">
        <f t="shared" si="6"/>
        <v>N/A</v>
      </c>
    </row>
    <row r="28" spans="1:30" s="19" customFormat="1" ht="25" outlineLevel="1" x14ac:dyDescent="0.3">
      <c r="A28" s="392" t="s">
        <v>48</v>
      </c>
      <c r="B28" s="316"/>
      <c r="C28" s="317"/>
      <c r="D28" s="317"/>
      <c r="E28" s="317"/>
      <c r="F28" s="317"/>
      <c r="G28" s="317"/>
      <c r="H28" s="317"/>
      <c r="I28" s="317"/>
      <c r="J28" s="309"/>
      <c r="K28" s="310">
        <f>SUM(C28:J28)</f>
        <v>0</v>
      </c>
      <c r="L28" s="23"/>
      <c r="M28" s="24" t="str">
        <f t="shared" si="4"/>
        <v>N/A</v>
      </c>
      <c r="N28" s="24" t="str">
        <f t="shared" si="5"/>
        <v>N/A</v>
      </c>
      <c r="O28" s="24" t="str">
        <f t="shared" si="6"/>
        <v>N/A</v>
      </c>
    </row>
    <row r="29" spans="1:30" s="19" customFormat="1" ht="25" hidden="1" outlineLevel="1" x14ac:dyDescent="0.3">
      <c r="A29" s="306"/>
      <c r="B29" s="316"/>
      <c r="C29" s="317"/>
      <c r="D29" s="317"/>
      <c r="E29" s="317"/>
      <c r="F29" s="317"/>
      <c r="G29" s="317"/>
      <c r="H29" s="317"/>
      <c r="I29" s="317"/>
      <c r="J29" s="309"/>
      <c r="K29" s="310"/>
      <c r="L29" s="23"/>
      <c r="M29" s="24" t="str">
        <f t="shared" si="4"/>
        <v>N/A</v>
      </c>
      <c r="N29" s="24" t="str">
        <f t="shared" si="5"/>
        <v>N/A</v>
      </c>
      <c r="O29" s="24" t="str">
        <f t="shared" si="6"/>
        <v>N/A</v>
      </c>
      <c r="P29" s="25"/>
      <c r="Q29" s="25"/>
    </row>
    <row r="30" spans="1:30" s="19" customFormat="1" ht="25" hidden="1" outlineLevel="1" x14ac:dyDescent="0.3">
      <c r="A30" s="306"/>
      <c r="B30" s="316"/>
      <c r="C30" s="317"/>
      <c r="D30" s="317"/>
      <c r="E30" s="317"/>
      <c r="F30" s="317"/>
      <c r="G30" s="317"/>
      <c r="H30" s="317"/>
      <c r="I30" s="317"/>
      <c r="J30" s="309"/>
      <c r="K30" s="310"/>
      <c r="L30" s="23"/>
      <c r="M30" s="24" t="str">
        <f t="shared" si="4"/>
        <v>N/A</v>
      </c>
      <c r="N30" s="24" t="str">
        <f t="shared" si="5"/>
        <v>N/A</v>
      </c>
      <c r="O30" s="24" t="str">
        <f t="shared" si="6"/>
        <v>N/A</v>
      </c>
    </row>
    <row r="31" spans="1:30" s="19" customFormat="1" ht="25" hidden="1" outlineLevel="1" x14ac:dyDescent="0.3">
      <c r="A31" s="306"/>
      <c r="B31" s="316"/>
      <c r="C31" s="317"/>
      <c r="D31" s="317"/>
      <c r="E31" s="317"/>
      <c r="F31" s="317"/>
      <c r="G31" s="317"/>
      <c r="H31" s="317"/>
      <c r="I31" s="317"/>
      <c r="J31" s="309"/>
      <c r="K31" s="310"/>
      <c r="L31" s="23"/>
      <c r="M31" s="24" t="str">
        <f t="shared" si="4"/>
        <v>N/A</v>
      </c>
      <c r="N31" s="24" t="str">
        <f t="shared" si="5"/>
        <v>N/A</v>
      </c>
      <c r="O31" s="24" t="str">
        <f t="shared" si="6"/>
        <v>N/A</v>
      </c>
    </row>
    <row r="32" spans="1:30" s="19" customFormat="1" ht="25" hidden="1" outlineLevel="1" x14ac:dyDescent="0.3">
      <c r="A32" s="306"/>
      <c r="B32" s="316"/>
      <c r="C32" s="317"/>
      <c r="D32" s="317"/>
      <c r="E32" s="317"/>
      <c r="F32" s="317"/>
      <c r="G32" s="317"/>
      <c r="H32" s="317"/>
      <c r="I32" s="317"/>
      <c r="J32" s="309"/>
      <c r="K32" s="310"/>
      <c r="L32" s="23"/>
      <c r="M32" s="24" t="str">
        <f t="shared" si="4"/>
        <v>N/A</v>
      </c>
      <c r="N32" s="24" t="str">
        <f t="shared" si="5"/>
        <v>N/A</v>
      </c>
      <c r="O32" s="24" t="str">
        <f t="shared" si="6"/>
        <v>N/A</v>
      </c>
    </row>
    <row r="33" spans="1:30" s="19" customFormat="1" ht="25" hidden="1" outlineLevel="1" x14ac:dyDescent="0.3">
      <c r="A33" s="306" t="s">
        <v>0</v>
      </c>
      <c r="B33" s="307"/>
      <c r="C33" s="318"/>
      <c r="D33" s="318"/>
      <c r="E33" s="318"/>
      <c r="F33" s="318"/>
      <c r="G33" s="318"/>
      <c r="H33" s="318"/>
      <c r="I33" s="318"/>
      <c r="J33" s="319"/>
      <c r="K33" s="310"/>
      <c r="L33" s="23"/>
      <c r="M33" s="24" t="str">
        <f t="shared" si="4"/>
        <v>N/A</v>
      </c>
      <c r="N33" s="24" t="str">
        <f t="shared" si="5"/>
        <v>N/A</v>
      </c>
      <c r="O33" s="24" t="str">
        <f t="shared" si="6"/>
        <v>N/A</v>
      </c>
      <c r="P33" s="25"/>
      <c r="Q33" s="25"/>
    </row>
    <row r="34" spans="1:30" s="19" customFormat="1" ht="25" outlineLevel="1" x14ac:dyDescent="0.3">
      <c r="A34" s="320" t="s">
        <v>145</v>
      </c>
      <c r="B34" s="321"/>
      <c r="C34" s="322">
        <f t="shared" ref="C34:K34" si="7">C15-C25</f>
        <v>0</v>
      </c>
      <c r="D34" s="322">
        <f t="shared" si="7"/>
        <v>0</v>
      </c>
      <c r="E34" s="322">
        <f t="shared" si="7"/>
        <v>0</v>
      </c>
      <c r="F34" s="322">
        <f t="shared" si="7"/>
        <v>0</v>
      </c>
      <c r="G34" s="322">
        <f t="shared" si="7"/>
        <v>0</v>
      </c>
      <c r="H34" s="322">
        <f t="shared" si="7"/>
        <v>0</v>
      </c>
      <c r="I34" s="322">
        <f t="shared" si="7"/>
        <v>0</v>
      </c>
      <c r="J34" s="323">
        <f t="shared" si="7"/>
        <v>0</v>
      </c>
      <c r="K34" s="323">
        <f t="shared" si="7"/>
        <v>0</v>
      </c>
      <c r="L34" s="20"/>
    </row>
    <row r="35" spans="1:30" s="19" customFormat="1" ht="50" outlineLevel="1" x14ac:dyDescent="0.3">
      <c r="A35" s="394" t="s">
        <v>185</v>
      </c>
      <c r="B35" s="324"/>
      <c r="C35" s="308"/>
      <c r="D35" s="308"/>
      <c r="E35" s="308"/>
      <c r="F35" s="308"/>
      <c r="G35" s="308"/>
      <c r="H35" s="308"/>
      <c r="I35" s="308"/>
      <c r="J35" s="309"/>
      <c r="K35" s="310">
        <f t="shared" ref="K35:K45" si="8">SUM(C35:J35)</f>
        <v>0</v>
      </c>
      <c r="L35" s="23"/>
      <c r="M35" s="24"/>
      <c r="N35" s="24"/>
      <c r="O35" s="24"/>
    </row>
    <row r="36" spans="1:30" s="19" customFormat="1" ht="25" hidden="1" outlineLevel="1" x14ac:dyDescent="0.3">
      <c r="A36" s="306"/>
      <c r="B36" s="324"/>
      <c r="C36" s="308"/>
      <c r="D36" s="308"/>
      <c r="E36" s="308"/>
      <c r="F36" s="308"/>
      <c r="G36" s="308"/>
      <c r="H36" s="308"/>
      <c r="I36" s="308"/>
      <c r="J36" s="309"/>
      <c r="K36" s="310">
        <f t="shared" si="8"/>
        <v>0</v>
      </c>
      <c r="L36" s="23"/>
      <c r="M36" s="24"/>
      <c r="N36" s="24"/>
      <c r="O36" s="24"/>
    </row>
    <row r="37" spans="1:30" s="19" customFormat="1" ht="25" outlineLevel="1" x14ac:dyDescent="0.3">
      <c r="A37" s="320" t="s">
        <v>219</v>
      </c>
      <c r="B37" s="321"/>
      <c r="C37" s="322">
        <f t="shared" ref="C37:J37" si="9">C34-SUM(C35:C36)</f>
        <v>0</v>
      </c>
      <c r="D37" s="322">
        <f t="shared" si="9"/>
        <v>0</v>
      </c>
      <c r="E37" s="322">
        <f t="shared" si="9"/>
        <v>0</v>
      </c>
      <c r="F37" s="322">
        <f t="shared" si="9"/>
        <v>0</v>
      </c>
      <c r="G37" s="322">
        <f t="shared" si="9"/>
        <v>0</v>
      </c>
      <c r="H37" s="322">
        <f t="shared" si="9"/>
        <v>0</v>
      </c>
      <c r="I37" s="322">
        <f t="shared" si="9"/>
        <v>0</v>
      </c>
      <c r="J37" s="323">
        <f t="shared" si="9"/>
        <v>0</v>
      </c>
      <c r="K37" s="323">
        <f t="shared" si="8"/>
        <v>0</v>
      </c>
      <c r="L37" s="23"/>
      <c r="P37" s="25"/>
      <c r="Q37" s="25"/>
    </row>
    <row r="38" spans="1:30" s="22" customFormat="1" ht="25" outlineLevel="1" x14ac:dyDescent="0.3">
      <c r="A38" s="311" t="s">
        <v>146</v>
      </c>
      <c r="B38" s="395" t="s">
        <v>186</v>
      </c>
      <c r="C38" s="313">
        <f t="shared" ref="C38:J38" si="10">IFERROR(SUM(C39:C48),"N/A")</f>
        <v>0</v>
      </c>
      <c r="D38" s="313">
        <f t="shared" si="10"/>
        <v>0</v>
      </c>
      <c r="E38" s="313">
        <f t="shared" si="10"/>
        <v>0</v>
      </c>
      <c r="F38" s="313">
        <f t="shared" si="10"/>
        <v>0</v>
      </c>
      <c r="G38" s="313">
        <f t="shared" si="10"/>
        <v>0</v>
      </c>
      <c r="H38" s="313">
        <f t="shared" si="10"/>
        <v>0</v>
      </c>
      <c r="I38" s="313">
        <f t="shared" si="10"/>
        <v>0</v>
      </c>
      <c r="J38" s="314">
        <f t="shared" si="10"/>
        <v>0</v>
      </c>
      <c r="K38" s="315">
        <f t="shared" si="8"/>
        <v>0</v>
      </c>
      <c r="L38" s="20"/>
      <c r="M38" s="21" t="str">
        <f>IF(SUM(M39:M45)=100%,"OK","!")</f>
        <v>!</v>
      </c>
      <c r="N38" s="21" t="str">
        <f t="shared" ref="N38:O38" si="11">IF(SUM(N39:N45)=100%,"OK","!")</f>
        <v>!</v>
      </c>
      <c r="O38" s="21" t="str">
        <f t="shared" si="11"/>
        <v>!</v>
      </c>
      <c r="P38" s="19"/>
      <c r="Q38" s="19"/>
      <c r="R38" s="19"/>
      <c r="S38" s="19"/>
      <c r="T38" s="19"/>
      <c r="U38" s="19"/>
      <c r="V38" s="19"/>
      <c r="W38" s="19"/>
      <c r="X38" s="19"/>
      <c r="Y38" s="19"/>
      <c r="Z38" s="19"/>
      <c r="AA38" s="19"/>
      <c r="AB38" s="19"/>
      <c r="AC38" s="19"/>
      <c r="AD38" s="19"/>
    </row>
    <row r="39" spans="1:30" s="22" customFormat="1" ht="25" outlineLevel="1" x14ac:dyDescent="0.3">
      <c r="A39" s="391" t="s">
        <v>93</v>
      </c>
      <c r="B39" s="325"/>
      <c r="C39" s="308"/>
      <c r="D39" s="308"/>
      <c r="E39" s="308"/>
      <c r="F39" s="308"/>
      <c r="G39" s="308"/>
      <c r="H39" s="308"/>
      <c r="I39" s="308"/>
      <c r="J39" s="309"/>
      <c r="K39" s="310">
        <f t="shared" si="8"/>
        <v>0</v>
      </c>
      <c r="L39" s="23"/>
      <c r="M39" s="24" t="str">
        <f t="shared" ref="M39:M45" si="12">IFERROR(C39/$C$38,"N/A")</f>
        <v>N/A</v>
      </c>
      <c r="N39" s="24" t="str">
        <f t="shared" ref="N39:N45" si="13">IFERROR(D39/$D$38,"N/A")</f>
        <v>N/A</v>
      </c>
      <c r="O39" s="24" t="str">
        <f t="shared" ref="O39:O45" si="14">IFERROR(J39/$J$38,"N/A")</f>
        <v>N/A</v>
      </c>
      <c r="P39" s="19"/>
      <c r="Q39" s="19"/>
      <c r="R39" s="19"/>
      <c r="S39" s="19"/>
      <c r="T39" s="19"/>
      <c r="U39" s="19"/>
      <c r="V39" s="19"/>
      <c r="W39" s="19"/>
      <c r="X39" s="19"/>
      <c r="Y39" s="19"/>
      <c r="Z39" s="19"/>
      <c r="AA39" s="19"/>
      <c r="AB39" s="19"/>
      <c r="AC39" s="19"/>
      <c r="AD39" s="19"/>
    </row>
    <row r="40" spans="1:30" s="19" customFormat="1" ht="25" outlineLevel="1" x14ac:dyDescent="0.3">
      <c r="A40" s="394" t="s">
        <v>132</v>
      </c>
      <c r="B40" s="324"/>
      <c r="C40" s="308"/>
      <c r="D40" s="308"/>
      <c r="E40" s="308"/>
      <c r="F40" s="308"/>
      <c r="G40" s="308"/>
      <c r="H40" s="308"/>
      <c r="I40" s="308"/>
      <c r="J40" s="309"/>
      <c r="K40" s="310">
        <f t="shared" si="8"/>
        <v>0</v>
      </c>
      <c r="L40" s="23"/>
      <c r="M40" s="24" t="str">
        <f t="shared" si="12"/>
        <v>N/A</v>
      </c>
      <c r="N40" s="24" t="str">
        <f t="shared" si="13"/>
        <v>N/A</v>
      </c>
      <c r="O40" s="24" t="str">
        <f t="shared" si="14"/>
        <v>N/A</v>
      </c>
    </row>
    <row r="41" spans="1:30" s="19" customFormat="1" ht="25" outlineLevel="1" x14ac:dyDescent="0.3">
      <c r="A41" s="391" t="s">
        <v>133</v>
      </c>
      <c r="B41" s="324"/>
      <c r="C41" s="308"/>
      <c r="D41" s="308"/>
      <c r="E41" s="308"/>
      <c r="F41" s="308"/>
      <c r="G41" s="308"/>
      <c r="H41" s="308"/>
      <c r="I41" s="308"/>
      <c r="J41" s="309"/>
      <c r="K41" s="310">
        <f t="shared" si="8"/>
        <v>0</v>
      </c>
      <c r="L41" s="23"/>
      <c r="M41" s="24" t="str">
        <f t="shared" si="12"/>
        <v>N/A</v>
      </c>
      <c r="N41" s="24" t="str">
        <f t="shared" si="13"/>
        <v>N/A</v>
      </c>
      <c r="O41" s="24" t="str">
        <f t="shared" si="14"/>
        <v>N/A</v>
      </c>
      <c r="P41" s="25"/>
      <c r="Q41" s="25"/>
    </row>
    <row r="42" spans="1:30" s="19" customFormat="1" ht="25" outlineLevel="1" x14ac:dyDescent="0.3">
      <c r="A42" s="391" t="s">
        <v>116</v>
      </c>
      <c r="B42" s="324"/>
      <c r="C42" s="308"/>
      <c r="D42" s="308"/>
      <c r="E42" s="308"/>
      <c r="F42" s="308"/>
      <c r="G42" s="308"/>
      <c r="H42" s="308"/>
      <c r="I42" s="308"/>
      <c r="J42" s="309"/>
      <c r="K42" s="310">
        <f t="shared" si="8"/>
        <v>0</v>
      </c>
      <c r="L42" s="23"/>
      <c r="M42" s="24" t="str">
        <f t="shared" si="12"/>
        <v>N/A</v>
      </c>
      <c r="N42" s="24" t="str">
        <f t="shared" si="13"/>
        <v>N/A</v>
      </c>
      <c r="O42" s="24" t="str">
        <f t="shared" si="14"/>
        <v>N/A</v>
      </c>
    </row>
    <row r="43" spans="1:30" s="19" customFormat="1" ht="25" outlineLevel="1" x14ac:dyDescent="0.3">
      <c r="A43" s="391" t="s">
        <v>123</v>
      </c>
      <c r="B43" s="324"/>
      <c r="C43" s="308"/>
      <c r="D43" s="308"/>
      <c r="E43" s="308"/>
      <c r="F43" s="308"/>
      <c r="G43" s="308"/>
      <c r="H43" s="308"/>
      <c r="I43" s="308"/>
      <c r="J43" s="309"/>
      <c r="K43" s="310">
        <f t="shared" si="8"/>
        <v>0</v>
      </c>
      <c r="L43" s="23"/>
      <c r="M43" s="24" t="str">
        <f t="shared" si="12"/>
        <v>N/A</v>
      </c>
      <c r="N43" s="24" t="str">
        <f t="shared" si="13"/>
        <v>N/A</v>
      </c>
      <c r="O43" s="24" t="str">
        <f t="shared" si="14"/>
        <v>N/A</v>
      </c>
    </row>
    <row r="44" spans="1:30" s="19" customFormat="1" ht="25" outlineLevel="1" x14ac:dyDescent="0.3">
      <c r="A44" s="391" t="s">
        <v>136</v>
      </c>
      <c r="B44" s="324"/>
      <c r="C44" s="308"/>
      <c r="D44" s="308"/>
      <c r="E44" s="308"/>
      <c r="F44" s="308"/>
      <c r="G44" s="308"/>
      <c r="H44" s="308"/>
      <c r="I44" s="308"/>
      <c r="J44" s="309"/>
      <c r="K44" s="310">
        <f t="shared" si="8"/>
        <v>0</v>
      </c>
      <c r="L44" s="23"/>
      <c r="M44" s="24" t="str">
        <f t="shared" si="12"/>
        <v>N/A</v>
      </c>
      <c r="N44" s="24" t="str">
        <f t="shared" si="13"/>
        <v>N/A</v>
      </c>
      <c r="O44" s="24" t="str">
        <f t="shared" si="14"/>
        <v>N/A</v>
      </c>
    </row>
    <row r="45" spans="1:30" s="19" customFormat="1" ht="25" outlineLevel="1" x14ac:dyDescent="0.3">
      <c r="A45" s="391" t="s">
        <v>114</v>
      </c>
      <c r="B45" s="324"/>
      <c r="C45" s="308"/>
      <c r="D45" s="308"/>
      <c r="E45" s="308"/>
      <c r="F45" s="308"/>
      <c r="G45" s="308"/>
      <c r="H45" s="308"/>
      <c r="I45" s="308"/>
      <c r="J45" s="309"/>
      <c r="K45" s="310">
        <f t="shared" si="8"/>
        <v>0</v>
      </c>
      <c r="L45" s="23"/>
      <c r="M45" s="24" t="str">
        <f t="shared" si="12"/>
        <v>N/A</v>
      </c>
      <c r="N45" s="24" t="str">
        <f t="shared" si="13"/>
        <v>N/A</v>
      </c>
      <c r="O45" s="24" t="str">
        <f t="shared" si="14"/>
        <v>N/A</v>
      </c>
      <c r="P45" s="25"/>
      <c r="Q45" s="25"/>
    </row>
    <row r="46" spans="1:30" s="19" customFormat="1" ht="25" outlineLevel="1" x14ac:dyDescent="0.3">
      <c r="A46" s="391"/>
      <c r="B46" s="324"/>
      <c r="C46" s="308"/>
      <c r="D46" s="308"/>
      <c r="E46" s="308"/>
      <c r="F46" s="308"/>
      <c r="G46" s="308"/>
      <c r="H46" s="308"/>
      <c r="I46" s="308"/>
      <c r="J46" s="309"/>
      <c r="K46" s="310"/>
      <c r="L46" s="23"/>
      <c r="M46" s="24"/>
      <c r="N46" s="24"/>
      <c r="O46" s="24"/>
    </row>
    <row r="47" spans="1:30" s="19" customFormat="1" ht="25" outlineLevel="1" x14ac:dyDescent="0.3">
      <c r="A47" s="391"/>
      <c r="B47" s="324"/>
      <c r="C47" s="308"/>
      <c r="D47" s="308"/>
      <c r="E47" s="308"/>
      <c r="F47" s="308"/>
      <c r="G47" s="308"/>
      <c r="H47" s="308"/>
      <c r="I47" s="308"/>
      <c r="J47" s="309"/>
      <c r="K47" s="310"/>
      <c r="L47" s="23"/>
      <c r="M47" s="24"/>
      <c r="N47" s="24"/>
      <c r="O47" s="24"/>
    </row>
    <row r="48" spans="1:30" s="19" customFormat="1" ht="25" outlineLevel="1" x14ac:dyDescent="0.3">
      <c r="A48" s="391"/>
      <c r="B48" s="324"/>
      <c r="C48" s="308"/>
      <c r="D48" s="308"/>
      <c r="E48" s="308"/>
      <c r="F48" s="308"/>
      <c r="G48" s="308"/>
      <c r="H48" s="308"/>
      <c r="I48" s="308"/>
      <c r="J48" s="309"/>
      <c r="K48" s="310"/>
      <c r="L48" s="23"/>
      <c r="M48" s="24"/>
      <c r="N48" s="24"/>
      <c r="O48" s="24"/>
    </row>
    <row r="49" spans="1:30" s="19" customFormat="1" ht="25" outlineLevel="1" x14ac:dyDescent="0.3">
      <c r="A49" s="320" t="s">
        <v>253</v>
      </c>
      <c r="B49" s="321"/>
      <c r="C49" s="322">
        <f t="shared" ref="C49:J49" si="15">C37-C38</f>
        <v>0</v>
      </c>
      <c r="D49" s="322">
        <f t="shared" si="15"/>
        <v>0</v>
      </c>
      <c r="E49" s="322">
        <f t="shared" si="15"/>
        <v>0</v>
      </c>
      <c r="F49" s="322">
        <f t="shared" si="15"/>
        <v>0</v>
      </c>
      <c r="G49" s="322">
        <f t="shared" si="15"/>
        <v>0</v>
      </c>
      <c r="H49" s="322">
        <f t="shared" si="15"/>
        <v>0</v>
      </c>
      <c r="I49" s="322">
        <f t="shared" si="15"/>
        <v>0</v>
      </c>
      <c r="J49" s="323">
        <f t="shared" si="15"/>
        <v>0</v>
      </c>
      <c r="K49" s="323">
        <f>K34-K38</f>
        <v>0</v>
      </c>
      <c r="L49" s="23"/>
      <c r="P49" s="25"/>
      <c r="Q49" s="25"/>
    </row>
    <row r="50" spans="1:30" s="19" customFormat="1" ht="25" outlineLevel="1" x14ac:dyDescent="0.3">
      <c r="A50" s="391" t="s">
        <v>9</v>
      </c>
      <c r="B50" s="307"/>
      <c r="C50" s="308"/>
      <c r="D50" s="308"/>
      <c r="E50" s="308"/>
      <c r="F50" s="308"/>
      <c r="G50" s="308"/>
      <c r="H50" s="308"/>
      <c r="I50" s="308"/>
      <c r="J50" s="309"/>
      <c r="K50" s="326">
        <f>SUM(C50:J50)</f>
        <v>0</v>
      </c>
      <c r="L50" s="23"/>
    </row>
    <row r="51" spans="1:30" s="19" customFormat="1" ht="25" outlineLevel="1" x14ac:dyDescent="0.3">
      <c r="A51" s="320" t="s">
        <v>254</v>
      </c>
      <c r="B51" s="321"/>
      <c r="C51" s="322">
        <f t="shared" ref="C51:K51" si="16">C49-C50</f>
        <v>0</v>
      </c>
      <c r="D51" s="322">
        <f t="shared" si="16"/>
        <v>0</v>
      </c>
      <c r="E51" s="322">
        <f t="shared" si="16"/>
        <v>0</v>
      </c>
      <c r="F51" s="322">
        <f t="shared" si="16"/>
        <v>0</v>
      </c>
      <c r="G51" s="322">
        <f t="shared" si="16"/>
        <v>0</v>
      </c>
      <c r="H51" s="322">
        <f t="shared" si="16"/>
        <v>0</v>
      </c>
      <c r="I51" s="322">
        <f t="shared" si="16"/>
        <v>0</v>
      </c>
      <c r="J51" s="323">
        <f t="shared" si="16"/>
        <v>0</v>
      </c>
      <c r="K51" s="323">
        <f t="shared" si="16"/>
        <v>0</v>
      </c>
      <c r="L51" s="23"/>
    </row>
    <row r="52" spans="1:30" s="19" customFormat="1" ht="25" outlineLevel="1" x14ac:dyDescent="0.3">
      <c r="A52" s="391" t="s">
        <v>11</v>
      </c>
      <c r="B52" s="307"/>
      <c r="C52" s="308"/>
      <c r="D52" s="308"/>
      <c r="E52" s="308"/>
      <c r="F52" s="308"/>
      <c r="G52" s="308"/>
      <c r="H52" s="308"/>
      <c r="I52" s="308"/>
      <c r="J52" s="309"/>
      <c r="K52" s="310">
        <f>SUM(C52:J52)</f>
        <v>0</v>
      </c>
      <c r="L52" s="23"/>
    </row>
    <row r="53" spans="1:30" s="19" customFormat="1" ht="25" outlineLevel="1" x14ac:dyDescent="0.3">
      <c r="A53" s="391" t="s">
        <v>12</v>
      </c>
      <c r="B53" s="307"/>
      <c r="C53" s="327">
        <v>0</v>
      </c>
      <c r="D53" s="327">
        <v>0</v>
      </c>
      <c r="E53" s="327">
        <v>0</v>
      </c>
      <c r="F53" s="327">
        <v>0</v>
      </c>
      <c r="G53" s="327">
        <v>0</v>
      </c>
      <c r="H53" s="327">
        <v>0</v>
      </c>
      <c r="I53" s="327">
        <v>0</v>
      </c>
      <c r="J53" s="319">
        <v>0</v>
      </c>
      <c r="K53" s="310">
        <f>SUM(C53:J53)</f>
        <v>0</v>
      </c>
      <c r="L53" s="23"/>
      <c r="P53" s="25"/>
      <c r="Q53" s="25"/>
    </row>
    <row r="54" spans="1:30" s="19" customFormat="1" ht="25" outlineLevel="1" x14ac:dyDescent="0.3">
      <c r="A54" s="391" t="s">
        <v>35</v>
      </c>
      <c r="B54" s="307"/>
      <c r="C54" s="317">
        <v>0</v>
      </c>
      <c r="D54" s="317">
        <v>0</v>
      </c>
      <c r="E54" s="317">
        <v>0</v>
      </c>
      <c r="F54" s="317">
        <v>0</v>
      </c>
      <c r="G54" s="317">
        <v>0</v>
      </c>
      <c r="H54" s="317">
        <v>0</v>
      </c>
      <c r="I54" s="317">
        <v>0</v>
      </c>
      <c r="J54" s="309">
        <v>0</v>
      </c>
      <c r="K54" s="310"/>
      <c r="L54" s="23"/>
    </row>
    <row r="55" spans="1:30" s="19" customFormat="1" ht="25" outlineLevel="1" x14ac:dyDescent="0.3">
      <c r="A55" s="396" t="s">
        <v>118</v>
      </c>
      <c r="B55" s="307"/>
      <c r="C55" s="317">
        <v>0</v>
      </c>
      <c r="D55" s="317">
        <v>0</v>
      </c>
      <c r="E55" s="317">
        <v>0</v>
      </c>
      <c r="F55" s="317">
        <v>0</v>
      </c>
      <c r="G55" s="317">
        <v>0</v>
      </c>
      <c r="H55" s="317">
        <v>0</v>
      </c>
      <c r="I55" s="317">
        <v>0</v>
      </c>
      <c r="J55" s="309">
        <v>0</v>
      </c>
      <c r="K55" s="310">
        <f>SUM(C55:J55)</f>
        <v>0</v>
      </c>
      <c r="L55" s="23"/>
    </row>
    <row r="56" spans="1:30" s="19" customFormat="1" ht="25" outlineLevel="1" x14ac:dyDescent="0.3">
      <c r="A56" s="320" t="s">
        <v>255</v>
      </c>
      <c r="B56" s="321"/>
      <c r="C56" s="322">
        <f t="shared" ref="C56:K56" si="17">C51-C52+C53-C55</f>
        <v>0</v>
      </c>
      <c r="D56" s="322">
        <f t="shared" si="17"/>
        <v>0</v>
      </c>
      <c r="E56" s="322">
        <f t="shared" si="17"/>
        <v>0</v>
      </c>
      <c r="F56" s="322">
        <f t="shared" si="17"/>
        <v>0</v>
      </c>
      <c r="G56" s="322">
        <f t="shared" si="17"/>
        <v>0</v>
      </c>
      <c r="H56" s="322">
        <f t="shared" si="17"/>
        <v>0</v>
      </c>
      <c r="I56" s="322">
        <f t="shared" si="17"/>
        <v>0</v>
      </c>
      <c r="J56" s="323">
        <f t="shared" si="17"/>
        <v>0</v>
      </c>
      <c r="K56" s="323">
        <f t="shared" si="17"/>
        <v>0</v>
      </c>
      <c r="L56" s="23"/>
    </row>
    <row r="57" spans="1:30" s="19" customFormat="1" ht="25" outlineLevel="1" x14ac:dyDescent="0.3">
      <c r="A57" s="391" t="s">
        <v>13</v>
      </c>
      <c r="B57" s="307"/>
      <c r="C57" s="308"/>
      <c r="D57" s="308"/>
      <c r="E57" s="308"/>
      <c r="F57" s="308"/>
      <c r="G57" s="308"/>
      <c r="H57" s="308"/>
      <c r="I57" s="308"/>
      <c r="J57" s="308"/>
      <c r="K57" s="310">
        <f>SUM(C57:J57)</f>
        <v>0</v>
      </c>
      <c r="L57" s="23"/>
      <c r="P57" s="25"/>
      <c r="Q57" s="25"/>
    </row>
    <row r="58" spans="1:30" s="19" customFormat="1" ht="25" outlineLevel="1" x14ac:dyDescent="0.3">
      <c r="A58" s="328" t="s">
        <v>52</v>
      </c>
      <c r="B58" s="329"/>
      <c r="C58" s="330">
        <f t="shared" ref="C58:K58" si="18">C56-C57</f>
        <v>0</v>
      </c>
      <c r="D58" s="330">
        <f t="shared" si="18"/>
        <v>0</v>
      </c>
      <c r="E58" s="330">
        <f t="shared" si="18"/>
        <v>0</v>
      </c>
      <c r="F58" s="330">
        <f t="shared" si="18"/>
        <v>0</v>
      </c>
      <c r="G58" s="330">
        <f t="shared" si="18"/>
        <v>0</v>
      </c>
      <c r="H58" s="330">
        <f t="shared" si="18"/>
        <v>0</v>
      </c>
      <c r="I58" s="330">
        <f t="shared" si="18"/>
        <v>0</v>
      </c>
      <c r="J58" s="331">
        <f t="shared" si="18"/>
        <v>0</v>
      </c>
      <c r="K58" s="331">
        <f t="shared" si="18"/>
        <v>0</v>
      </c>
      <c r="L58" s="23"/>
    </row>
    <row r="59" spans="1:30" s="25" customFormat="1" ht="25.5" outlineLevel="1" thickBot="1" x14ac:dyDescent="0.35">
      <c r="A59" s="332" t="s">
        <v>51</v>
      </c>
      <c r="B59" s="333"/>
      <c r="C59" s="334">
        <f>C58</f>
        <v>0</v>
      </c>
      <c r="D59" s="334">
        <f t="shared" ref="D59:I59" si="19">C59+D58</f>
        <v>0</v>
      </c>
      <c r="E59" s="334">
        <f t="shared" si="19"/>
        <v>0</v>
      </c>
      <c r="F59" s="334">
        <f t="shared" si="19"/>
        <v>0</v>
      </c>
      <c r="G59" s="334">
        <f t="shared" si="19"/>
        <v>0</v>
      </c>
      <c r="H59" s="334">
        <f t="shared" si="19"/>
        <v>0</v>
      </c>
      <c r="I59" s="334">
        <f t="shared" si="19"/>
        <v>0</v>
      </c>
      <c r="J59" s="335">
        <f>H59+J58</f>
        <v>0</v>
      </c>
      <c r="K59" s="335"/>
      <c r="L59" s="23"/>
      <c r="P59" s="19"/>
      <c r="Q59" s="19"/>
      <c r="R59" s="19"/>
      <c r="S59" s="19"/>
      <c r="T59" s="19"/>
      <c r="U59" s="19"/>
      <c r="V59" s="19"/>
      <c r="W59" s="19"/>
      <c r="X59" s="19"/>
      <c r="Y59" s="19"/>
      <c r="Z59" s="19"/>
      <c r="AA59" s="19"/>
      <c r="AB59" s="19"/>
      <c r="AC59" s="19"/>
      <c r="AD59" s="19"/>
    </row>
    <row r="60" spans="1:30" s="19" customFormat="1" ht="25.5" outlineLevel="1" thickTop="1" x14ac:dyDescent="0.3">
      <c r="A60" s="306"/>
      <c r="B60" s="306"/>
      <c r="C60" s="336"/>
      <c r="D60" s="336"/>
      <c r="E60" s="336"/>
      <c r="F60" s="336"/>
      <c r="G60" s="336"/>
      <c r="H60" s="336"/>
      <c r="I60" s="327"/>
      <c r="J60" s="337"/>
      <c r="K60" s="337"/>
      <c r="L60" s="22"/>
    </row>
    <row r="61" spans="1:30" s="26" customFormat="1" ht="25" outlineLevel="1" x14ac:dyDescent="0.5">
      <c r="A61" s="338" t="s">
        <v>103</v>
      </c>
      <c r="B61" s="339" t="s">
        <v>134</v>
      </c>
      <c r="C61" s="339"/>
      <c r="D61" s="339"/>
      <c r="E61" s="339"/>
      <c r="F61" s="339"/>
      <c r="G61" s="339"/>
      <c r="H61" s="339"/>
      <c r="I61" s="339"/>
      <c r="J61" s="339"/>
      <c r="K61" s="340"/>
      <c r="M61" s="25"/>
      <c r="P61" s="25"/>
      <c r="Q61" s="25"/>
      <c r="R61" s="19"/>
      <c r="S61" s="19"/>
      <c r="T61" s="19"/>
      <c r="U61" s="19"/>
      <c r="V61" s="19"/>
      <c r="W61" s="19"/>
      <c r="X61" s="19"/>
      <c r="Y61" s="19"/>
      <c r="Z61" s="19"/>
      <c r="AA61" s="19"/>
      <c r="AB61" s="19"/>
      <c r="AC61" s="19"/>
      <c r="AD61" s="19"/>
    </row>
    <row r="62" spans="1:30" s="26" customFormat="1" ht="25" outlineLevel="1" x14ac:dyDescent="0.5">
      <c r="A62" s="340" t="s">
        <v>147</v>
      </c>
      <c r="B62" s="341">
        <v>0.03</v>
      </c>
      <c r="C62" s="342">
        <f t="shared" ref="C62:J62" si="20">(C15+C15*$B$62)</f>
        <v>0</v>
      </c>
      <c r="D62" s="342">
        <f t="shared" si="20"/>
        <v>0</v>
      </c>
      <c r="E62" s="342">
        <f t="shared" si="20"/>
        <v>0</v>
      </c>
      <c r="F62" s="342">
        <f t="shared" si="20"/>
        <v>0</v>
      </c>
      <c r="G62" s="342">
        <f t="shared" si="20"/>
        <v>0</v>
      </c>
      <c r="H62" s="342">
        <f t="shared" si="20"/>
        <v>0</v>
      </c>
      <c r="I62" s="342">
        <f t="shared" si="20"/>
        <v>0</v>
      </c>
      <c r="J62" s="342">
        <f t="shared" si="20"/>
        <v>0</v>
      </c>
      <c r="K62" s="340"/>
      <c r="M62" s="25"/>
      <c r="P62" s="19"/>
      <c r="Q62" s="19"/>
      <c r="R62" s="19"/>
      <c r="S62" s="19"/>
      <c r="T62" s="19"/>
      <c r="U62" s="19"/>
      <c r="V62" s="19"/>
      <c r="W62" s="19"/>
      <c r="X62" s="19"/>
      <c r="Y62" s="19"/>
      <c r="Z62" s="19"/>
      <c r="AA62" s="19"/>
      <c r="AB62" s="19"/>
      <c r="AC62" s="19"/>
      <c r="AD62" s="19"/>
    </row>
    <row r="63" spans="1:30" s="26" customFormat="1" ht="25" outlineLevel="1" x14ac:dyDescent="0.5">
      <c r="A63" s="340" t="s">
        <v>135</v>
      </c>
      <c r="B63" s="341">
        <v>0.02</v>
      </c>
      <c r="C63" s="342">
        <f t="shared" ref="C63:J63" si="21">C25+C25*$B$63</f>
        <v>0</v>
      </c>
      <c r="D63" s="342">
        <f t="shared" si="21"/>
        <v>0</v>
      </c>
      <c r="E63" s="342">
        <f t="shared" si="21"/>
        <v>0</v>
      </c>
      <c r="F63" s="342">
        <f t="shared" si="21"/>
        <v>0</v>
      </c>
      <c r="G63" s="342">
        <f t="shared" si="21"/>
        <v>0</v>
      </c>
      <c r="H63" s="342">
        <f t="shared" si="21"/>
        <v>0</v>
      </c>
      <c r="I63" s="342">
        <f t="shared" si="21"/>
        <v>0</v>
      </c>
      <c r="J63" s="342">
        <f t="shared" si="21"/>
        <v>0</v>
      </c>
      <c r="K63" s="340"/>
      <c r="M63" s="25"/>
      <c r="P63" s="19"/>
      <c r="Q63" s="19"/>
      <c r="R63" s="19"/>
      <c r="S63" s="19"/>
      <c r="T63" s="19"/>
      <c r="U63" s="19"/>
      <c r="V63" s="19"/>
      <c r="W63" s="19"/>
      <c r="X63" s="19"/>
      <c r="Y63" s="19"/>
      <c r="Z63" s="19"/>
      <c r="AA63" s="19"/>
      <c r="AB63" s="19"/>
      <c r="AC63" s="19"/>
      <c r="AD63" s="19"/>
    </row>
    <row r="64" spans="1:30" s="26" customFormat="1" ht="25" outlineLevel="1" x14ac:dyDescent="0.5">
      <c r="A64" s="340" t="s">
        <v>131</v>
      </c>
      <c r="B64" s="341">
        <v>0</v>
      </c>
      <c r="C64" s="342">
        <f t="shared" ref="C64:J64" si="22">C35+C35*$B$64</f>
        <v>0</v>
      </c>
      <c r="D64" s="342">
        <f t="shared" si="22"/>
        <v>0</v>
      </c>
      <c r="E64" s="342">
        <f t="shared" si="22"/>
        <v>0</v>
      </c>
      <c r="F64" s="342">
        <f t="shared" si="22"/>
        <v>0</v>
      </c>
      <c r="G64" s="342">
        <f t="shared" si="22"/>
        <v>0</v>
      </c>
      <c r="H64" s="342">
        <f t="shared" si="22"/>
        <v>0</v>
      </c>
      <c r="I64" s="342">
        <f t="shared" si="22"/>
        <v>0</v>
      </c>
      <c r="J64" s="342">
        <f t="shared" si="22"/>
        <v>0</v>
      </c>
      <c r="K64" s="340"/>
      <c r="M64" s="25"/>
      <c r="P64" s="19"/>
      <c r="Q64" s="19"/>
      <c r="R64" s="19"/>
      <c r="S64" s="19"/>
      <c r="T64" s="19"/>
      <c r="U64" s="19"/>
      <c r="V64" s="19"/>
      <c r="W64" s="19"/>
      <c r="X64" s="19"/>
      <c r="Y64" s="19"/>
      <c r="Z64" s="19"/>
      <c r="AA64" s="19"/>
      <c r="AB64" s="19"/>
      <c r="AC64" s="19"/>
      <c r="AD64" s="19"/>
    </row>
    <row r="65" spans="1:34" s="26" customFormat="1" ht="25" outlineLevel="1" x14ac:dyDescent="0.5">
      <c r="A65" s="340" t="s">
        <v>228</v>
      </c>
      <c r="B65" s="341">
        <v>0</v>
      </c>
      <c r="C65" s="342">
        <f t="shared" ref="C65:J65" si="23">(C38-C35)+(C38-C35)*$B$65</f>
        <v>0</v>
      </c>
      <c r="D65" s="342">
        <f t="shared" si="23"/>
        <v>0</v>
      </c>
      <c r="E65" s="342">
        <f t="shared" si="23"/>
        <v>0</v>
      </c>
      <c r="F65" s="342">
        <f t="shared" si="23"/>
        <v>0</v>
      </c>
      <c r="G65" s="342">
        <f t="shared" si="23"/>
        <v>0</v>
      </c>
      <c r="H65" s="342">
        <f t="shared" si="23"/>
        <v>0</v>
      </c>
      <c r="I65" s="342">
        <f t="shared" si="23"/>
        <v>0</v>
      </c>
      <c r="J65" s="342">
        <f t="shared" si="23"/>
        <v>0</v>
      </c>
      <c r="K65" s="340"/>
      <c r="M65" s="25"/>
      <c r="P65" s="25"/>
      <c r="Q65" s="25"/>
      <c r="R65" s="19"/>
      <c r="S65" s="19"/>
      <c r="T65" s="19"/>
      <c r="U65" s="19"/>
      <c r="V65" s="19"/>
      <c r="W65" s="19"/>
      <c r="X65" s="19"/>
      <c r="Y65" s="19"/>
      <c r="Z65" s="19"/>
      <c r="AA65" s="19"/>
      <c r="AB65" s="19"/>
      <c r="AC65" s="19"/>
      <c r="AD65" s="19"/>
    </row>
    <row r="66" spans="1:34" s="26" customFormat="1" ht="25.5" outlineLevel="1" thickBot="1" x14ac:dyDescent="0.55000000000000004">
      <c r="A66" s="343" t="s">
        <v>52</v>
      </c>
      <c r="B66" s="344"/>
      <c r="C66" s="345">
        <f t="shared" ref="C66:J66" si="24">C62-C63-C64-C65-C50-C52+C53-C54+C55-C57</f>
        <v>0</v>
      </c>
      <c r="D66" s="345">
        <f t="shared" si="24"/>
        <v>0</v>
      </c>
      <c r="E66" s="345">
        <f t="shared" si="24"/>
        <v>0</v>
      </c>
      <c r="F66" s="345">
        <f t="shared" si="24"/>
        <v>0</v>
      </c>
      <c r="G66" s="345">
        <f t="shared" si="24"/>
        <v>0</v>
      </c>
      <c r="H66" s="345">
        <f t="shared" si="24"/>
        <v>0</v>
      </c>
      <c r="I66" s="345">
        <f t="shared" si="24"/>
        <v>0</v>
      </c>
      <c r="J66" s="345">
        <f t="shared" si="24"/>
        <v>0</v>
      </c>
      <c r="K66" s="340"/>
      <c r="M66" s="25"/>
      <c r="P66" s="19"/>
      <c r="Q66" s="19"/>
      <c r="R66" s="19"/>
      <c r="S66" s="19"/>
      <c r="T66" s="19"/>
      <c r="U66" s="19"/>
      <c r="V66" s="19"/>
      <c r="W66" s="19"/>
      <c r="X66" s="19"/>
      <c r="Y66" s="19"/>
      <c r="Z66" s="19"/>
      <c r="AA66" s="19"/>
      <c r="AB66" s="19"/>
      <c r="AC66" s="19"/>
      <c r="AD66" s="19"/>
    </row>
    <row r="67" spans="1:34" s="8" customFormat="1" ht="25.5" thickTop="1" x14ac:dyDescent="0.5">
      <c r="A67" s="346"/>
      <c r="B67" s="346"/>
      <c r="C67" s="347"/>
      <c r="D67" s="347"/>
      <c r="E67" s="347"/>
      <c r="F67" s="347"/>
      <c r="G67" s="347"/>
      <c r="H67" s="347"/>
      <c r="I67" s="347"/>
      <c r="J67" s="347"/>
      <c r="K67" s="340"/>
      <c r="L67" s="9"/>
      <c r="M67" s="5"/>
      <c r="P67" s="1"/>
      <c r="Q67" s="1"/>
      <c r="R67" s="1"/>
      <c r="S67" s="1"/>
      <c r="T67" s="1"/>
      <c r="U67" s="1"/>
      <c r="V67" s="1"/>
      <c r="W67" s="1"/>
      <c r="X67" s="1"/>
      <c r="Y67" s="1"/>
      <c r="Z67" s="1"/>
      <c r="AA67" s="1"/>
      <c r="AB67" s="1"/>
      <c r="AC67" s="1"/>
      <c r="AD67" s="1"/>
    </row>
    <row r="68" spans="1:34" s="402" customFormat="1" ht="37" customHeight="1" x14ac:dyDescent="0.3">
      <c r="A68" s="400" t="s">
        <v>231</v>
      </c>
      <c r="B68" s="401"/>
      <c r="C68" s="401"/>
      <c r="D68" s="401"/>
      <c r="E68" s="401"/>
      <c r="F68" s="401"/>
      <c r="G68" s="401"/>
      <c r="H68" s="401"/>
      <c r="I68" s="401"/>
      <c r="J68" s="401"/>
      <c r="K68" s="401"/>
      <c r="L68" s="401"/>
      <c r="M68" s="401"/>
      <c r="N68" s="401"/>
      <c r="O68" s="401"/>
      <c r="Y68" s="403"/>
      <c r="AF68" s="404"/>
    </row>
    <row r="69" spans="1:34" s="28" customFormat="1" ht="25" outlineLevel="1" x14ac:dyDescent="0.5">
      <c r="A69" s="348"/>
      <c r="B69" s="348"/>
      <c r="C69" s="348"/>
      <c r="D69" s="348"/>
      <c r="E69" s="348"/>
      <c r="F69" s="349" t="s">
        <v>73</v>
      </c>
      <c r="G69" s="348"/>
      <c r="H69" s="348"/>
      <c r="I69" s="348"/>
      <c r="J69" s="348"/>
      <c r="K69" s="348"/>
      <c r="L69" s="27"/>
      <c r="P69" s="19"/>
      <c r="Q69" s="19"/>
      <c r="R69" s="19"/>
      <c r="S69" s="19"/>
      <c r="T69" s="19"/>
      <c r="U69" s="19"/>
      <c r="V69" s="19"/>
      <c r="W69" s="19"/>
      <c r="X69" s="19"/>
      <c r="Y69" s="19"/>
      <c r="Z69" s="19"/>
      <c r="AA69" s="19"/>
      <c r="AB69" s="19"/>
      <c r="AC69" s="19"/>
      <c r="AD69" s="19"/>
      <c r="AE69" s="19"/>
      <c r="AF69" s="19"/>
      <c r="AG69" s="19"/>
      <c r="AH69" s="19"/>
    </row>
    <row r="70" spans="1:34" s="29" customFormat="1" ht="83.15" customHeight="1" outlineLevel="1" x14ac:dyDescent="0.3">
      <c r="A70" s="350" t="s">
        <v>25</v>
      </c>
      <c r="B70" s="351" t="s">
        <v>184</v>
      </c>
      <c r="C70" s="352" t="s">
        <v>55</v>
      </c>
      <c r="D70" s="353" t="s">
        <v>56</v>
      </c>
      <c r="E70" s="354" t="s">
        <v>210</v>
      </c>
      <c r="F70" s="355" t="s">
        <v>187</v>
      </c>
      <c r="G70" s="356" t="s">
        <v>71</v>
      </c>
      <c r="H70" s="356" t="s">
        <v>72</v>
      </c>
      <c r="I70" s="357" t="s">
        <v>21</v>
      </c>
      <c r="J70" s="358" t="s">
        <v>157</v>
      </c>
      <c r="K70" s="359" t="s">
        <v>19</v>
      </c>
      <c r="L70" s="30" t="s">
        <v>139</v>
      </c>
      <c r="P70" s="19"/>
      <c r="Q70" s="19"/>
      <c r="R70" s="19"/>
      <c r="S70" s="19"/>
      <c r="T70" s="19"/>
      <c r="U70" s="19"/>
      <c r="V70" s="19"/>
      <c r="W70" s="19"/>
      <c r="X70" s="19"/>
      <c r="Y70" s="19"/>
      <c r="Z70" s="19"/>
      <c r="AA70" s="19"/>
      <c r="AB70" s="19"/>
      <c r="AC70" s="19"/>
      <c r="AD70" s="19"/>
      <c r="AE70" s="19"/>
      <c r="AF70" s="19"/>
      <c r="AG70" s="19"/>
      <c r="AH70" s="19"/>
    </row>
    <row r="71" spans="1:34" s="19" customFormat="1" ht="42.65" customHeight="1" outlineLevel="1" x14ac:dyDescent="0.3">
      <c r="A71" s="360" t="s">
        <v>229</v>
      </c>
      <c r="B71" s="361"/>
      <c r="C71" s="362"/>
      <c r="D71" s="362"/>
      <c r="E71" s="363">
        <f t="shared" ref="E71:E78" si="25">IFERROR(D71+C71,"")</f>
        <v>0</v>
      </c>
      <c r="F71" s="364"/>
      <c r="G71" s="365"/>
      <c r="H71" s="365"/>
      <c r="I71" s="365"/>
      <c r="J71" s="366">
        <f t="shared" ref="J71:J78" si="26">IFERROR(B71-F71-G71-H71-I71-E71,"")</f>
        <v>0</v>
      </c>
      <c r="K71" s="367">
        <f t="shared" ref="K71:K78" si="27">SUM(F71:J71)</f>
        <v>0</v>
      </c>
      <c r="L71" s="31" t="str">
        <f t="shared" ref="L71:L79" si="28">IFERROR(IF(K71=(B71-E71),"Finanzierung=Investitionssumme","Fehler"),"N/A")</f>
        <v>Finanzierung=Investitionssumme</v>
      </c>
    </row>
    <row r="72" spans="1:34" s="19" customFormat="1" ht="44.15" customHeight="1" outlineLevel="1" x14ac:dyDescent="0.3">
      <c r="A72" s="368" t="s">
        <v>128</v>
      </c>
      <c r="B72" s="369"/>
      <c r="C72" s="370"/>
      <c r="D72" s="370"/>
      <c r="E72" s="371">
        <f t="shared" si="25"/>
        <v>0</v>
      </c>
      <c r="F72" s="372"/>
      <c r="G72" s="373"/>
      <c r="H72" s="373"/>
      <c r="I72" s="373"/>
      <c r="J72" s="374">
        <f t="shared" si="26"/>
        <v>0</v>
      </c>
      <c r="K72" s="375">
        <f t="shared" si="27"/>
        <v>0</v>
      </c>
      <c r="L72" s="32" t="str">
        <f t="shared" si="28"/>
        <v>Finanzierung=Investitionssumme</v>
      </c>
      <c r="P72" s="25"/>
      <c r="Q72" s="25"/>
    </row>
    <row r="73" spans="1:34" s="19" customFormat="1" ht="29.5" customHeight="1" outlineLevel="1" x14ac:dyDescent="0.3">
      <c r="A73" s="368" t="s">
        <v>129</v>
      </c>
      <c r="B73" s="369"/>
      <c r="C73" s="370"/>
      <c r="D73" s="370"/>
      <c r="E73" s="371">
        <f t="shared" si="25"/>
        <v>0</v>
      </c>
      <c r="F73" s="372"/>
      <c r="G73" s="373"/>
      <c r="H73" s="373"/>
      <c r="I73" s="373"/>
      <c r="J73" s="374">
        <f t="shared" si="26"/>
        <v>0</v>
      </c>
      <c r="K73" s="375">
        <f t="shared" si="27"/>
        <v>0</v>
      </c>
      <c r="L73" s="32" t="str">
        <f t="shared" si="28"/>
        <v>Finanzierung=Investitionssumme</v>
      </c>
    </row>
    <row r="74" spans="1:34" s="19" customFormat="1" ht="29.5" customHeight="1" outlineLevel="1" x14ac:dyDescent="0.3">
      <c r="A74" s="368" t="s">
        <v>130</v>
      </c>
      <c r="B74" s="369"/>
      <c r="C74" s="370"/>
      <c r="D74" s="370"/>
      <c r="E74" s="371">
        <f t="shared" si="25"/>
        <v>0</v>
      </c>
      <c r="F74" s="372"/>
      <c r="G74" s="373"/>
      <c r="H74" s="373"/>
      <c r="I74" s="373"/>
      <c r="J74" s="374">
        <f t="shared" si="26"/>
        <v>0</v>
      </c>
      <c r="K74" s="375">
        <f t="shared" si="27"/>
        <v>0</v>
      </c>
      <c r="L74" s="32" t="str">
        <f t="shared" si="28"/>
        <v>Finanzierung=Investitionssumme</v>
      </c>
    </row>
    <row r="75" spans="1:34" s="19" customFormat="1" ht="29.5" customHeight="1" outlineLevel="1" x14ac:dyDescent="0.3">
      <c r="A75" s="368" t="s">
        <v>141</v>
      </c>
      <c r="B75" s="369"/>
      <c r="C75" s="370"/>
      <c r="D75" s="370"/>
      <c r="E75" s="371">
        <f t="shared" si="25"/>
        <v>0</v>
      </c>
      <c r="F75" s="372"/>
      <c r="G75" s="373"/>
      <c r="H75" s="373"/>
      <c r="I75" s="373"/>
      <c r="J75" s="374">
        <f t="shared" si="26"/>
        <v>0</v>
      </c>
      <c r="K75" s="375">
        <f t="shared" si="27"/>
        <v>0</v>
      </c>
      <c r="L75" s="32" t="str">
        <f t="shared" si="28"/>
        <v>Finanzierung=Investitionssumme</v>
      </c>
    </row>
    <row r="76" spans="1:34" s="19" customFormat="1" ht="29.5" customHeight="1" outlineLevel="1" x14ac:dyDescent="0.3">
      <c r="A76" s="368" t="s">
        <v>151</v>
      </c>
      <c r="B76" s="369"/>
      <c r="C76" s="370"/>
      <c r="D76" s="370"/>
      <c r="E76" s="371">
        <f t="shared" si="25"/>
        <v>0</v>
      </c>
      <c r="F76" s="372"/>
      <c r="G76" s="373"/>
      <c r="H76" s="373"/>
      <c r="I76" s="373"/>
      <c r="J76" s="374">
        <f t="shared" si="26"/>
        <v>0</v>
      </c>
      <c r="K76" s="375">
        <f t="shared" si="27"/>
        <v>0</v>
      </c>
      <c r="L76" s="32" t="str">
        <f t="shared" si="28"/>
        <v>Finanzierung=Investitionssumme</v>
      </c>
      <c r="P76" s="25"/>
      <c r="Q76" s="25"/>
    </row>
    <row r="77" spans="1:34" s="19" customFormat="1" ht="29.5" customHeight="1" outlineLevel="1" x14ac:dyDescent="0.3">
      <c r="A77" s="368" t="s">
        <v>152</v>
      </c>
      <c r="B77" s="369"/>
      <c r="C77" s="370"/>
      <c r="D77" s="370"/>
      <c r="E77" s="371">
        <f t="shared" si="25"/>
        <v>0</v>
      </c>
      <c r="F77" s="372"/>
      <c r="G77" s="373"/>
      <c r="H77" s="373"/>
      <c r="I77" s="373"/>
      <c r="J77" s="374">
        <f t="shared" si="26"/>
        <v>0</v>
      </c>
      <c r="K77" s="375">
        <f t="shared" si="27"/>
        <v>0</v>
      </c>
      <c r="L77" s="32" t="str">
        <f t="shared" si="28"/>
        <v>Finanzierung=Investitionssumme</v>
      </c>
    </row>
    <row r="78" spans="1:34" s="19" customFormat="1" ht="29.5" customHeight="1" outlineLevel="1" x14ac:dyDescent="0.3">
      <c r="A78" s="376" t="s">
        <v>153</v>
      </c>
      <c r="B78" s="377"/>
      <c r="C78" s="378"/>
      <c r="D78" s="378"/>
      <c r="E78" s="379">
        <f t="shared" si="25"/>
        <v>0</v>
      </c>
      <c r="F78" s="380"/>
      <c r="G78" s="381"/>
      <c r="H78" s="381"/>
      <c r="I78" s="381"/>
      <c r="J78" s="382">
        <f t="shared" si="26"/>
        <v>0</v>
      </c>
      <c r="K78" s="383">
        <f t="shared" si="27"/>
        <v>0</v>
      </c>
      <c r="L78" s="33" t="str">
        <f t="shared" si="28"/>
        <v>Finanzierung=Investitionssumme</v>
      </c>
    </row>
    <row r="79" spans="1:34" s="19" customFormat="1" ht="25.5" outlineLevel="1" thickBot="1" x14ac:dyDescent="0.35">
      <c r="A79" s="384" t="s">
        <v>19</v>
      </c>
      <c r="B79" s="385"/>
      <c r="C79" s="386">
        <f>SUM(C71:C77)</f>
        <v>0</v>
      </c>
      <c r="D79" s="387">
        <f>SUM(D71:D77)</f>
        <v>0</v>
      </c>
      <c r="E79" s="386">
        <f t="shared" ref="E79:K79" si="29">SUM(E71:E78)</f>
        <v>0</v>
      </c>
      <c r="F79" s="388">
        <f t="shared" si="29"/>
        <v>0</v>
      </c>
      <c r="G79" s="389">
        <f t="shared" si="29"/>
        <v>0</v>
      </c>
      <c r="H79" s="389">
        <f t="shared" si="29"/>
        <v>0</v>
      </c>
      <c r="I79" s="389">
        <f t="shared" si="29"/>
        <v>0</v>
      </c>
      <c r="J79" s="387">
        <f t="shared" si="29"/>
        <v>0</v>
      </c>
      <c r="K79" s="390">
        <f t="shared" si="29"/>
        <v>0</v>
      </c>
      <c r="L79" s="34" t="str">
        <f t="shared" si="28"/>
        <v>Finanzierung=Investitionssumme</v>
      </c>
    </row>
    <row r="80" spans="1:34" s="25" customFormat="1" ht="18.5" thickTop="1" x14ac:dyDescent="0.3">
      <c r="A80" s="35"/>
      <c r="B80" s="36"/>
      <c r="C80" s="37"/>
      <c r="D80" s="37"/>
      <c r="E80" s="37"/>
      <c r="F80" s="37"/>
      <c r="G80" s="38"/>
      <c r="H80" s="38"/>
      <c r="I80" s="37"/>
      <c r="J80" s="38"/>
      <c r="L80" s="19"/>
      <c r="R80" s="19"/>
      <c r="S80" s="19"/>
      <c r="T80" s="19"/>
      <c r="U80" s="19"/>
      <c r="V80" s="19"/>
      <c r="W80" s="19"/>
      <c r="X80" s="19"/>
      <c r="Y80" s="19"/>
      <c r="Z80" s="19"/>
      <c r="AA80" s="19"/>
      <c r="AB80" s="19"/>
      <c r="AC80" s="19"/>
      <c r="AD80" s="19"/>
      <c r="AE80" s="19"/>
      <c r="AF80" s="19"/>
      <c r="AG80" s="19"/>
      <c r="AH80" s="19"/>
    </row>
    <row r="103" spans="1:1" x14ac:dyDescent="0.3">
      <c r="A103" s="7"/>
    </row>
  </sheetData>
  <sheetProtection sheet="1" objects="1" scenarios="1" insertColumns="0" insertRows="0" insertHyperlinks="0"/>
  <mergeCells count="1">
    <mergeCell ref="A9:O9"/>
  </mergeCells>
  <dataValidations count="1">
    <dataValidation type="list" allowBlank="1" showInputMessage="1" showErrorMessage="1" sqref="B5">
      <formula1>INDIRECT(B4)</formula1>
    </dataValidation>
  </dataValidations>
  <pageMargins left="0.7" right="0.7" top="0.78740157499999996" bottom="0.78740157499999996" header="0.3" footer="0.3"/>
  <pageSetup paperSize="9" scale="22" orientation="landscape" r:id="rId1"/>
  <ignoredErrors>
    <ignoredError sqref="L71:L78 J71:K78 E72:E78"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input'!$B$27:$G$27</xm:f>
          </x14:formula1>
          <xm:sqref>B4</xm:sqref>
        </x14:dataValidation>
        <x14:dataValidation type="list" allowBlank="1" showInputMessage="1" showErrorMessage="1">
          <x14:formula1>
            <xm:f>'Dropdown input'!$B$37:$B$39</xm:f>
          </x14:formula1>
          <xm:sqref>B6</xm:sqref>
        </x14:dataValidation>
        <x14:dataValidation type="list" allowBlank="1" showInputMessage="1" showErrorMessage="1">
          <x14:formula1>
            <xm:f>'Dropdown input'!$D$41:$D$43</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5"/>
  <sheetViews>
    <sheetView showGridLines="0" view="pageBreakPreview" topLeftCell="A27" zoomScale="60" zoomScaleNormal="85" workbookViewId="0">
      <selection activeCell="I54" sqref="I54"/>
    </sheetView>
  </sheetViews>
  <sheetFormatPr baseColWidth="10" defaultColWidth="11" defaultRowHeight="14" outlineLevelRow="1" x14ac:dyDescent="0.3"/>
  <cols>
    <col min="1" max="1" width="52.58203125" style="8" customWidth="1"/>
    <col min="2" max="2" width="19.08203125" style="8" bestFit="1" customWidth="1"/>
    <col min="3" max="3" width="14.25" style="8" customWidth="1"/>
    <col min="4" max="4" width="11" style="8"/>
    <col min="5" max="10" width="11" style="8" customWidth="1"/>
    <col min="11" max="11" width="30.08203125" style="8" customWidth="1"/>
    <col min="12" max="12" width="22.5" style="8" customWidth="1"/>
    <col min="13" max="14" width="16.75" style="8" customWidth="1"/>
    <col min="15" max="15" width="8.33203125" style="8" customWidth="1"/>
    <col min="16" max="16" width="41.33203125" style="8" customWidth="1"/>
    <col min="17" max="16384" width="11" style="8"/>
  </cols>
  <sheetData>
    <row r="1" spans="1:16" s="45" customFormat="1" ht="22.5" customHeight="1" x14ac:dyDescent="0.3">
      <c r="A1" s="11" t="s">
        <v>124</v>
      </c>
      <c r="B1" s="44"/>
      <c r="C1" s="44"/>
      <c r="D1" s="44"/>
      <c r="E1" s="44"/>
      <c r="F1" s="44"/>
      <c r="G1" s="44"/>
      <c r="H1" s="44"/>
      <c r="I1" s="44"/>
      <c r="J1" s="44"/>
      <c r="K1" s="44"/>
      <c r="L1" s="44"/>
      <c r="M1" s="44"/>
      <c r="N1" s="44"/>
      <c r="O1" s="44"/>
      <c r="P1" s="44"/>
    </row>
    <row r="2" spans="1:16" s="45" customFormat="1" ht="22.5" customHeight="1" x14ac:dyDescent="0.3">
      <c r="A2" s="46" t="s">
        <v>67</v>
      </c>
      <c r="B2" s="47"/>
      <c r="C2" s="48"/>
      <c r="D2" s="49"/>
      <c r="E2" s="46" t="s">
        <v>10</v>
      </c>
      <c r="F2" s="47"/>
      <c r="G2" s="49"/>
      <c r="H2" s="49"/>
      <c r="I2" s="49"/>
      <c r="J2" s="49"/>
      <c r="K2" s="49"/>
      <c r="L2" s="49"/>
      <c r="M2" s="49"/>
      <c r="N2" s="49"/>
      <c r="O2" s="49"/>
    </row>
    <row r="3" spans="1:16" s="45" customFormat="1" ht="21" customHeight="1" x14ac:dyDescent="0.3">
      <c r="A3" s="50" t="s">
        <v>101</v>
      </c>
      <c r="B3" s="51" t="s">
        <v>102</v>
      </c>
      <c r="C3" s="52"/>
      <c r="D3" s="53"/>
      <c r="E3" s="53"/>
      <c r="F3" s="53"/>
      <c r="G3" s="53"/>
      <c r="H3" s="53"/>
      <c r="I3" s="53"/>
      <c r="J3" s="53"/>
      <c r="K3" s="53"/>
      <c r="L3" s="53"/>
      <c r="M3" s="53"/>
      <c r="N3" s="53"/>
      <c r="O3" s="53"/>
      <c r="P3" s="53"/>
    </row>
    <row r="4" spans="1:16" ht="7" customHeight="1" thickBot="1" x14ac:dyDescent="0.35">
      <c r="A4" s="54"/>
    </row>
    <row r="5" spans="1:16" ht="41.5" customHeight="1" thickTop="1" x14ac:dyDescent="0.3">
      <c r="A5" s="408" t="s">
        <v>180</v>
      </c>
      <c r="B5" s="409"/>
      <c r="C5" s="409"/>
      <c r="D5" s="409"/>
      <c r="E5" s="409"/>
      <c r="F5" s="409"/>
      <c r="G5" s="409"/>
      <c r="H5" s="409"/>
      <c r="I5" s="409"/>
      <c r="J5" s="409"/>
      <c r="K5" s="409"/>
      <c r="L5" s="409"/>
      <c r="M5" s="409"/>
      <c r="N5" s="409"/>
      <c r="O5" s="409"/>
      <c r="P5" s="410"/>
    </row>
    <row r="6" spans="1:16" ht="6" customHeight="1" x14ac:dyDescent="0.3">
      <c r="A6" s="55"/>
      <c r="B6" s="56"/>
      <c r="C6" s="56"/>
      <c r="D6" s="56"/>
      <c r="E6" s="56"/>
      <c r="F6" s="56"/>
      <c r="G6" s="56"/>
      <c r="H6" s="56"/>
      <c r="I6" s="56"/>
      <c r="J6" s="56"/>
      <c r="K6" s="56"/>
      <c r="L6" s="56"/>
      <c r="M6" s="56"/>
      <c r="N6" s="56"/>
      <c r="O6" s="56"/>
      <c r="P6" s="57"/>
    </row>
    <row r="7" spans="1:16" ht="19" customHeight="1" thickBot="1" x14ac:dyDescent="0.35">
      <c r="A7" s="58" t="s">
        <v>142</v>
      </c>
      <c r="B7" s="59"/>
      <c r="C7" s="59"/>
      <c r="D7" s="59"/>
      <c r="E7" s="59"/>
      <c r="F7" s="59"/>
      <c r="G7" s="59"/>
      <c r="H7" s="59"/>
      <c r="I7" s="59"/>
      <c r="J7" s="59"/>
      <c r="K7" s="59"/>
      <c r="L7" s="59"/>
      <c r="M7" s="59"/>
      <c r="N7" s="60"/>
      <c r="O7" s="60"/>
      <c r="P7" s="61"/>
    </row>
    <row r="8" spans="1:16" ht="14.5" thickTop="1" x14ac:dyDescent="0.3">
      <c r="A8" s="54"/>
      <c r="N8" s="5"/>
    </row>
    <row r="9" spans="1:16" s="68" customFormat="1" ht="26.15" customHeight="1" x14ac:dyDescent="0.3">
      <c r="A9" s="62" t="s">
        <v>144</v>
      </c>
      <c r="B9" s="63"/>
      <c r="C9" s="63"/>
      <c r="D9" s="63"/>
      <c r="E9" s="63"/>
      <c r="F9" s="63"/>
      <c r="G9" s="63"/>
      <c r="H9" s="63"/>
      <c r="I9" s="63"/>
      <c r="J9" s="63"/>
      <c r="K9" s="63"/>
      <c r="L9" s="64"/>
      <c r="M9" s="65"/>
      <c r="N9" s="66"/>
      <c r="O9" s="67"/>
      <c r="P9" s="67"/>
    </row>
    <row r="10" spans="1:16" outlineLevel="1" x14ac:dyDescent="0.3">
      <c r="A10" s="69" t="s">
        <v>125</v>
      </c>
      <c r="B10" s="70"/>
      <c r="C10" s="70"/>
      <c r="D10" s="70"/>
      <c r="E10" s="70"/>
      <c r="F10" s="70"/>
      <c r="G10" s="70"/>
      <c r="H10" s="70"/>
      <c r="I10" s="70"/>
      <c r="J10" s="70"/>
      <c r="K10" s="70"/>
      <c r="L10" s="71"/>
      <c r="M10" s="71"/>
      <c r="N10" s="69"/>
      <c r="O10" s="70"/>
      <c r="P10" s="70"/>
    </row>
    <row r="11" spans="1:16" s="78" customFormat="1" ht="26" outlineLevel="1" x14ac:dyDescent="0.3">
      <c r="A11" s="72"/>
      <c r="B11" s="73" t="s">
        <v>36</v>
      </c>
      <c r="C11" s="74" t="str">
        <f>'Vorabklärung TP xy'!C14</f>
        <v>n = Vorjahr</v>
      </c>
      <c r="D11" s="74" t="str">
        <f>'Vorabklärung TP xy'!D14</f>
        <v>n+1 
(1. PRE-Jahr)</v>
      </c>
      <c r="E11" s="74" t="str">
        <f>'Vorabklärung TP xy'!E14</f>
        <v>n+2</v>
      </c>
      <c r="F11" s="74" t="str">
        <f>'Vorabklärung TP xy'!F14</f>
        <v>n+3</v>
      </c>
      <c r="G11" s="74" t="str">
        <f>'Vorabklärung TP xy'!G14</f>
        <v>n+4</v>
      </c>
      <c r="H11" s="74" t="str">
        <f>'Vorabklärung TP xy'!H14</f>
        <v>n+5</v>
      </c>
      <c r="I11" s="74" t="str">
        <f>'Vorabklärung TP xy'!I14</f>
        <v>n+6</v>
      </c>
      <c r="J11" s="74" t="str">
        <f>'Vorabklärung TP xy'!J14</f>
        <v>1. Jahr nach Umsetzung</v>
      </c>
      <c r="K11" s="75" t="s">
        <v>19</v>
      </c>
      <c r="L11" s="76" t="s">
        <v>110</v>
      </c>
      <c r="M11" s="77"/>
      <c r="N11" s="77"/>
    </row>
    <row r="12" spans="1:16" outlineLevel="1" x14ac:dyDescent="0.3">
      <c r="A12" s="79" t="s">
        <v>58</v>
      </c>
      <c r="B12" s="80"/>
      <c r="C12" s="81"/>
      <c r="D12" s="82"/>
      <c r="E12" s="82"/>
      <c r="F12" s="82"/>
      <c r="G12" s="82"/>
      <c r="H12" s="82"/>
      <c r="I12" s="83"/>
      <c r="J12" s="80"/>
      <c r="K12" s="84"/>
      <c r="L12" s="85"/>
    </row>
    <row r="13" spans="1:16" outlineLevel="1" x14ac:dyDescent="0.3">
      <c r="A13" s="86" t="s">
        <v>42</v>
      </c>
      <c r="B13" s="87" t="s">
        <v>57</v>
      </c>
      <c r="C13" s="88">
        <v>6000</v>
      </c>
      <c r="D13" s="89">
        <f>C13+D14*C13</f>
        <v>8400</v>
      </c>
      <c r="E13" s="89">
        <f t="shared" ref="E13:H13" si="0">D13+E14*D13</f>
        <v>9240</v>
      </c>
      <c r="F13" s="89">
        <f t="shared" si="0"/>
        <v>10626</v>
      </c>
      <c r="G13" s="89">
        <f t="shared" si="0"/>
        <v>11688.6</v>
      </c>
      <c r="H13" s="89">
        <f t="shared" si="0"/>
        <v>13441.89</v>
      </c>
      <c r="I13" s="90">
        <f>H13+I14*H13</f>
        <v>15458.173499999999</v>
      </c>
      <c r="J13" s="90">
        <f>I13+J14*I13</f>
        <v>17776.899525000001</v>
      </c>
      <c r="K13" s="91">
        <f>SUM(C13:I13)</f>
        <v>74854.663499999995</v>
      </c>
      <c r="L13" s="85"/>
    </row>
    <row r="14" spans="1:16" outlineLevel="1" x14ac:dyDescent="0.3">
      <c r="A14" s="92" t="s">
        <v>83</v>
      </c>
      <c r="B14" s="93" t="s">
        <v>39</v>
      </c>
      <c r="C14" s="94"/>
      <c r="D14" s="95">
        <v>0.4</v>
      </c>
      <c r="E14" s="95">
        <v>0.1</v>
      </c>
      <c r="F14" s="95">
        <v>0.15</v>
      </c>
      <c r="G14" s="95">
        <v>0.1</v>
      </c>
      <c r="H14" s="95">
        <v>0.15</v>
      </c>
      <c r="I14" s="95">
        <v>0.15</v>
      </c>
      <c r="J14" s="95">
        <v>0.15</v>
      </c>
      <c r="K14" s="96">
        <f>AVERAGE(D14:I14)</f>
        <v>0.17500000000000002</v>
      </c>
      <c r="L14" s="97" t="s">
        <v>85</v>
      </c>
      <c r="M14" s="98"/>
      <c r="N14" s="98"/>
    </row>
    <row r="15" spans="1:16" outlineLevel="1" x14ac:dyDescent="0.3">
      <c r="A15" s="92" t="s">
        <v>59</v>
      </c>
      <c r="B15" s="93" t="s">
        <v>64</v>
      </c>
      <c r="C15" s="99">
        <v>10</v>
      </c>
      <c r="D15" s="100">
        <v>10</v>
      </c>
      <c r="E15" s="100">
        <v>10</v>
      </c>
      <c r="F15" s="100">
        <v>10</v>
      </c>
      <c r="G15" s="100">
        <v>10</v>
      </c>
      <c r="H15" s="100">
        <v>10</v>
      </c>
      <c r="I15" s="100">
        <v>10</v>
      </c>
      <c r="J15" s="100">
        <v>10</v>
      </c>
      <c r="K15" s="101">
        <f>AVERAGE(C15:I15)</f>
        <v>10</v>
      </c>
      <c r="L15" s="97"/>
      <c r="M15" s="98"/>
      <c r="N15" s="98"/>
    </row>
    <row r="16" spans="1:16" outlineLevel="1" x14ac:dyDescent="0.3">
      <c r="A16" s="86" t="s">
        <v>40</v>
      </c>
      <c r="B16" s="87" t="s">
        <v>61</v>
      </c>
      <c r="C16" s="88">
        <f>C13/C15</f>
        <v>600</v>
      </c>
      <c r="D16" s="102">
        <f t="shared" ref="D16:J16" si="1">D13/D15</f>
        <v>840</v>
      </c>
      <c r="E16" s="102">
        <f t="shared" si="1"/>
        <v>924</v>
      </c>
      <c r="F16" s="102">
        <f t="shared" si="1"/>
        <v>1062.5999999999999</v>
      </c>
      <c r="G16" s="102">
        <f t="shared" si="1"/>
        <v>1168.8600000000001</v>
      </c>
      <c r="H16" s="102">
        <f t="shared" si="1"/>
        <v>1344.1889999999999</v>
      </c>
      <c r="I16" s="102">
        <f t="shared" si="1"/>
        <v>1545.8173499999998</v>
      </c>
      <c r="J16" s="102">
        <f t="shared" si="1"/>
        <v>1777.6899525000001</v>
      </c>
      <c r="K16" s="103">
        <f>SUM(C16:I16)</f>
        <v>7485.4663499999988</v>
      </c>
      <c r="L16" s="104"/>
      <c r="M16" s="105"/>
      <c r="N16" s="105"/>
    </row>
    <row r="17" spans="1:17" ht="3.65" customHeight="1" outlineLevel="1" x14ac:dyDescent="0.3">
      <c r="A17" s="86"/>
      <c r="B17" s="87"/>
      <c r="C17" s="106"/>
      <c r="D17" s="107"/>
      <c r="E17" s="107"/>
      <c r="F17" s="107"/>
      <c r="G17" s="107"/>
      <c r="H17" s="107"/>
      <c r="I17" s="108"/>
      <c r="J17" s="108"/>
      <c r="K17" s="109"/>
      <c r="L17" s="110"/>
    </row>
    <row r="18" spans="1:17" outlineLevel="1" x14ac:dyDescent="0.3">
      <c r="A18" s="111" t="s">
        <v>60</v>
      </c>
      <c r="B18" s="112"/>
      <c r="C18" s="113"/>
      <c r="D18" s="114"/>
      <c r="E18" s="114"/>
      <c r="F18" s="114"/>
      <c r="G18" s="114"/>
      <c r="H18" s="114"/>
      <c r="I18" s="115"/>
      <c r="J18" s="115"/>
      <c r="K18" s="116"/>
      <c r="L18" s="110"/>
    </row>
    <row r="19" spans="1:17" outlineLevel="1" x14ac:dyDescent="0.3">
      <c r="A19" s="86" t="s">
        <v>81</v>
      </c>
      <c r="B19" s="87" t="s">
        <v>69</v>
      </c>
      <c r="C19" s="117">
        <v>0.55000000000000004</v>
      </c>
      <c r="D19" s="118">
        <v>0.55000000000000004</v>
      </c>
      <c r="E19" s="118">
        <v>0.55000000000000004</v>
      </c>
      <c r="F19" s="118">
        <v>0.55000000000000004</v>
      </c>
      <c r="G19" s="118">
        <v>0.55000000000000004</v>
      </c>
      <c r="H19" s="118">
        <v>0.55000000000000004</v>
      </c>
      <c r="I19" s="119">
        <v>0.55000000000000004</v>
      </c>
      <c r="J19" s="119">
        <v>1.55</v>
      </c>
      <c r="K19" s="120">
        <f>AVERAGE(C19:I19)</f>
        <v>0.54999999999999993</v>
      </c>
      <c r="L19" s="104"/>
      <c r="M19" s="98"/>
      <c r="N19" s="98"/>
    </row>
    <row r="20" spans="1:17" outlineLevel="1" x14ac:dyDescent="0.3">
      <c r="A20" s="86" t="s">
        <v>112</v>
      </c>
      <c r="B20" s="87" t="s">
        <v>69</v>
      </c>
      <c r="C20" s="117">
        <v>0.6</v>
      </c>
      <c r="D20" s="121">
        <f>C20*C21+C20</f>
        <v>0.61199999999999999</v>
      </c>
      <c r="E20" s="121">
        <f t="shared" ref="E20:H20" si="2">D20*D21+D20</f>
        <v>0.59975999999999996</v>
      </c>
      <c r="F20" s="121">
        <f t="shared" si="2"/>
        <v>0.58776479999999998</v>
      </c>
      <c r="G20" s="121">
        <f t="shared" si="2"/>
        <v>0.60539774400000002</v>
      </c>
      <c r="H20" s="121">
        <f t="shared" si="2"/>
        <v>0.60539774400000002</v>
      </c>
      <c r="I20" s="122">
        <f>H20*H21+H20</f>
        <v>0.60539774400000002</v>
      </c>
      <c r="J20" s="122">
        <f>I20*I21+I20</f>
        <v>0.59328978911999997</v>
      </c>
      <c r="K20" s="120">
        <f>AVERAGE(C20:I20)</f>
        <v>0.60224543314285728</v>
      </c>
      <c r="L20" s="104"/>
      <c r="M20" s="105"/>
      <c r="N20" s="105"/>
    </row>
    <row r="21" spans="1:17" outlineLevel="1" x14ac:dyDescent="0.3">
      <c r="A21" s="92" t="s">
        <v>82</v>
      </c>
      <c r="B21" s="93" t="s">
        <v>39</v>
      </c>
      <c r="C21" s="94">
        <v>0.02</v>
      </c>
      <c r="D21" s="123">
        <v>-0.02</v>
      </c>
      <c r="E21" s="123">
        <v>-0.02</v>
      </c>
      <c r="F21" s="123">
        <v>0.03</v>
      </c>
      <c r="G21" s="95">
        <v>0</v>
      </c>
      <c r="H21" s="95">
        <v>0</v>
      </c>
      <c r="I21" s="124">
        <f>-2%</f>
        <v>-0.02</v>
      </c>
      <c r="J21" s="124">
        <f>-2%</f>
        <v>-0.02</v>
      </c>
      <c r="K21" s="120">
        <f>AVERAGE(C21:I21)</f>
        <v>-1.4285714285714288E-3</v>
      </c>
      <c r="L21" s="104"/>
      <c r="M21" s="98"/>
      <c r="N21" s="98"/>
    </row>
    <row r="22" spans="1:17" outlineLevel="1" x14ac:dyDescent="0.3">
      <c r="A22" s="86" t="s">
        <v>62</v>
      </c>
      <c r="B22" s="87" t="s">
        <v>70</v>
      </c>
      <c r="C22" s="125">
        <f>C20*C15</f>
        <v>6</v>
      </c>
      <c r="D22" s="126">
        <f t="shared" ref="D22:H22" si="3">D20*D15</f>
        <v>6.12</v>
      </c>
      <c r="E22" s="126">
        <f t="shared" si="3"/>
        <v>5.9975999999999994</v>
      </c>
      <c r="F22" s="126">
        <f t="shared" si="3"/>
        <v>5.8776479999999998</v>
      </c>
      <c r="G22" s="126">
        <f t="shared" si="3"/>
        <v>6.0539774400000006</v>
      </c>
      <c r="H22" s="126">
        <f t="shared" si="3"/>
        <v>6.0539774400000006</v>
      </c>
      <c r="I22" s="127">
        <f>I20*I15</f>
        <v>6.0539774400000006</v>
      </c>
      <c r="J22" s="127">
        <f>J20*J15</f>
        <v>5.9328978911999997</v>
      </c>
      <c r="K22" s="120">
        <f>AVERAGE(C22:I22)</f>
        <v>6.0224543314285706</v>
      </c>
      <c r="L22" s="104"/>
      <c r="M22" s="98"/>
      <c r="N22" s="98"/>
    </row>
    <row r="23" spans="1:17" ht="3.65" customHeight="1" outlineLevel="1" x14ac:dyDescent="0.3">
      <c r="A23" s="86"/>
      <c r="B23" s="87"/>
      <c r="C23" s="106"/>
      <c r="D23" s="107"/>
      <c r="E23" s="107"/>
      <c r="F23" s="107"/>
      <c r="G23" s="107"/>
      <c r="H23" s="107"/>
      <c r="I23" s="108"/>
      <c r="J23" s="108"/>
      <c r="K23" s="109"/>
      <c r="L23" s="110"/>
    </row>
    <row r="24" spans="1:17" outlineLevel="1" x14ac:dyDescent="0.3">
      <c r="A24" s="128" t="s">
        <v>84</v>
      </c>
      <c r="B24" s="87" t="s">
        <v>70</v>
      </c>
      <c r="C24" s="129">
        <v>1.2</v>
      </c>
      <c r="D24" s="130">
        <v>1.2</v>
      </c>
      <c r="E24" s="130">
        <v>1.2</v>
      </c>
      <c r="F24" s="130">
        <v>1.2</v>
      </c>
      <c r="G24" s="130">
        <v>1.2</v>
      </c>
      <c r="H24" s="130">
        <v>1.2</v>
      </c>
      <c r="I24" s="131">
        <v>1.2</v>
      </c>
      <c r="J24" s="131">
        <v>2.2000000000000002</v>
      </c>
      <c r="K24" s="120">
        <f>AVERAGE(C24:I24)</f>
        <v>1.2</v>
      </c>
      <c r="L24" s="104"/>
      <c r="M24" s="98"/>
      <c r="N24" s="98"/>
    </row>
    <row r="25" spans="1:17" ht="3.65" customHeight="1" outlineLevel="1" x14ac:dyDescent="0.3">
      <c r="A25" s="86"/>
      <c r="B25" s="87"/>
      <c r="C25" s="106"/>
      <c r="D25" s="107"/>
      <c r="E25" s="107"/>
      <c r="F25" s="107"/>
      <c r="G25" s="107"/>
      <c r="H25" s="107"/>
      <c r="I25" s="108"/>
      <c r="J25" s="108"/>
      <c r="K25" s="109"/>
      <c r="L25" s="110"/>
    </row>
    <row r="26" spans="1:17" outlineLevel="1" x14ac:dyDescent="0.3">
      <c r="A26" s="128" t="s">
        <v>65</v>
      </c>
      <c r="B26" s="87" t="s">
        <v>39</v>
      </c>
      <c r="C26" s="132">
        <v>0.3</v>
      </c>
      <c r="D26" s="133">
        <v>0.3</v>
      </c>
      <c r="E26" s="133">
        <v>0.3</v>
      </c>
      <c r="F26" s="133">
        <v>0.35</v>
      </c>
      <c r="G26" s="133">
        <v>0.35</v>
      </c>
      <c r="H26" s="133">
        <v>0.35</v>
      </c>
      <c r="I26" s="134">
        <v>0.35</v>
      </c>
      <c r="J26" s="134">
        <v>0.35</v>
      </c>
      <c r="K26" s="120">
        <f>AVERAGE(C26:I26)</f>
        <v>0.32857142857142863</v>
      </c>
      <c r="L26" s="104"/>
      <c r="M26" s="98"/>
      <c r="N26" s="98"/>
    </row>
    <row r="27" spans="1:17" outlineLevel="1" x14ac:dyDescent="0.3">
      <c r="A27" s="128" t="s">
        <v>47</v>
      </c>
      <c r="B27" s="87" t="s">
        <v>70</v>
      </c>
      <c r="C27" s="125">
        <f>(C22+C24)/(1-C26)</f>
        <v>10.285714285714286</v>
      </c>
      <c r="D27" s="126">
        <f>(D22+D24)/(1-D26)</f>
        <v>10.457142857142859</v>
      </c>
      <c r="E27" s="126">
        <f t="shared" ref="E27:H27" si="4">(E22+E24)/(1-E26)</f>
        <v>10.282285714285715</v>
      </c>
      <c r="F27" s="126">
        <f t="shared" si="4"/>
        <v>10.888689230769231</v>
      </c>
      <c r="G27" s="126">
        <f t="shared" si="4"/>
        <v>11.159965292307692</v>
      </c>
      <c r="H27" s="126">
        <f t="shared" si="4"/>
        <v>11.159965292307692</v>
      </c>
      <c r="I27" s="127">
        <f>(I22+I24)/(1-I26)</f>
        <v>11.159965292307692</v>
      </c>
      <c r="J27" s="127">
        <f>(J22+J24)/(1-J26)</f>
        <v>12.512150601846152</v>
      </c>
      <c r="K27" s="120">
        <f>AVERAGE(C27:I27)</f>
        <v>10.770532566405024</v>
      </c>
      <c r="L27" s="104"/>
      <c r="M27" s="105"/>
      <c r="N27" s="105"/>
    </row>
    <row r="28" spans="1:17" ht="3.65" customHeight="1" outlineLevel="1" x14ac:dyDescent="0.3">
      <c r="A28" s="86"/>
      <c r="B28" s="87"/>
      <c r="C28" s="106"/>
      <c r="D28" s="107"/>
      <c r="E28" s="107"/>
      <c r="F28" s="107"/>
      <c r="G28" s="107"/>
      <c r="H28" s="107"/>
      <c r="I28" s="108"/>
      <c r="J28" s="108"/>
      <c r="K28" s="109"/>
      <c r="L28" s="85"/>
      <c r="Q28" s="107"/>
    </row>
    <row r="29" spans="1:17" s="78" customFormat="1" ht="13" outlineLevel="1" x14ac:dyDescent="0.3">
      <c r="A29" s="135" t="s">
        <v>212</v>
      </c>
      <c r="B29" s="136" t="s">
        <v>43</v>
      </c>
      <c r="C29" s="137">
        <f>C16*C27</f>
        <v>6171.4285714285716</v>
      </c>
      <c r="D29" s="138">
        <f t="shared" ref="D29:H29" si="5">D16*D27</f>
        <v>8784.0000000000018</v>
      </c>
      <c r="E29" s="138">
        <f t="shared" si="5"/>
        <v>9500.8320000000003</v>
      </c>
      <c r="F29" s="138">
        <f t="shared" si="5"/>
        <v>11570.321176615384</v>
      </c>
      <c r="G29" s="138">
        <f t="shared" si="5"/>
        <v>13044.437031566771</v>
      </c>
      <c r="H29" s="138">
        <f t="shared" si="5"/>
        <v>15001.102586301784</v>
      </c>
      <c r="I29" s="139">
        <f>I16*I27</f>
        <v>17251.26797424705</v>
      </c>
      <c r="J29" s="139">
        <f>J16*J27</f>
        <v>22242.724409068735</v>
      </c>
      <c r="K29" s="140">
        <f>SUM(C29:I29)</f>
        <v>81323.389340159571</v>
      </c>
      <c r="L29" s="141" t="s">
        <v>74</v>
      </c>
    </row>
    <row r="30" spans="1:17" s="78" customFormat="1" ht="13" outlineLevel="1" x14ac:dyDescent="0.3">
      <c r="A30" s="142" t="s">
        <v>213</v>
      </c>
      <c r="B30" s="143" t="s">
        <v>43</v>
      </c>
      <c r="C30" s="144">
        <f>C13*C20+C24*C16</f>
        <v>4320</v>
      </c>
      <c r="D30" s="145">
        <f t="shared" ref="D30:H30" si="6">D13*D20+D24*D16</f>
        <v>6148.8</v>
      </c>
      <c r="E30" s="145">
        <f t="shared" si="6"/>
        <v>6650.5824000000002</v>
      </c>
      <c r="F30" s="145">
        <f t="shared" si="6"/>
        <v>7520.7087647999997</v>
      </c>
      <c r="G30" s="145">
        <f t="shared" si="6"/>
        <v>8478.8840705184011</v>
      </c>
      <c r="H30" s="145">
        <f t="shared" si="6"/>
        <v>9750.7166810961608</v>
      </c>
      <c r="I30" s="146">
        <f>I13*I20+I24*I16</f>
        <v>11213.324183260582</v>
      </c>
      <c r="J30" s="146">
        <f>J13*J20+J24*J16</f>
        <v>14457.770865894679</v>
      </c>
      <c r="K30" s="140">
        <f>SUM(C30:I30)</f>
        <v>54083.016099675151</v>
      </c>
      <c r="L30" s="141" t="s">
        <v>74</v>
      </c>
    </row>
    <row r="31" spans="1:17" s="78" customFormat="1" ht="13.5" outlineLevel="1" thickBot="1" x14ac:dyDescent="0.35">
      <c r="A31" s="147" t="s">
        <v>214</v>
      </c>
      <c r="B31" s="148" t="s">
        <v>43</v>
      </c>
      <c r="C31" s="149">
        <f>C29-C30</f>
        <v>1851.4285714285716</v>
      </c>
      <c r="D31" s="150">
        <f t="shared" ref="D31:H31" si="7">D29-D30</f>
        <v>2635.2000000000016</v>
      </c>
      <c r="E31" s="150">
        <f t="shared" si="7"/>
        <v>2850.2496000000001</v>
      </c>
      <c r="F31" s="150">
        <f t="shared" si="7"/>
        <v>4049.6124118153839</v>
      </c>
      <c r="G31" s="150">
        <f t="shared" si="7"/>
        <v>4565.55296104837</v>
      </c>
      <c r="H31" s="150">
        <f t="shared" si="7"/>
        <v>5250.3859052056232</v>
      </c>
      <c r="I31" s="151">
        <f>I29-I30</f>
        <v>6037.9437909864682</v>
      </c>
      <c r="J31" s="151">
        <f>J29-J30</f>
        <v>7784.9535431740551</v>
      </c>
      <c r="K31" s="152">
        <f>SUM(C31:I31)</f>
        <v>27240.37324048442</v>
      </c>
    </row>
    <row r="32" spans="1:17" ht="14.5" outlineLevel="1" thickTop="1" x14ac:dyDescent="0.3">
      <c r="A32" s="153"/>
      <c r="B32" s="154"/>
      <c r="C32" s="155"/>
      <c r="D32" s="155"/>
      <c r="E32" s="155"/>
      <c r="F32" s="155"/>
      <c r="G32" s="155"/>
      <c r="H32" s="155"/>
      <c r="I32" s="155"/>
      <c r="J32" s="155"/>
      <c r="L32" s="155"/>
      <c r="M32" s="155"/>
    </row>
    <row r="33" spans="1:16" outlineLevel="1" x14ac:dyDescent="0.3">
      <c r="A33" s="156" t="s">
        <v>126</v>
      </c>
      <c r="B33" s="157"/>
      <c r="C33" s="157"/>
      <c r="D33" s="157"/>
      <c r="E33" s="157"/>
      <c r="F33" s="157"/>
      <c r="G33" s="157"/>
      <c r="H33" s="157"/>
      <c r="I33" s="157"/>
      <c r="J33" s="157"/>
      <c r="K33" s="157"/>
      <c r="L33" s="157"/>
      <c r="M33" s="157"/>
      <c r="N33" s="157"/>
      <c r="O33" s="157"/>
      <c r="P33" s="157"/>
    </row>
    <row r="34" spans="1:16" s="78" customFormat="1" ht="26" outlineLevel="1" x14ac:dyDescent="0.3">
      <c r="A34" s="72"/>
      <c r="B34" s="73" t="s">
        <v>36</v>
      </c>
      <c r="C34" s="74" t="str">
        <f>'Vorabklärung TP xy'!C14</f>
        <v>n = Vorjahr</v>
      </c>
      <c r="D34" s="74" t="str">
        <f>'Vorabklärung TP xy'!D14</f>
        <v>n+1 
(1. PRE-Jahr)</v>
      </c>
      <c r="E34" s="74" t="str">
        <f>'Vorabklärung TP xy'!E14</f>
        <v>n+2</v>
      </c>
      <c r="F34" s="74" t="str">
        <f>'Vorabklärung TP xy'!F14</f>
        <v>n+3</v>
      </c>
      <c r="G34" s="74" t="str">
        <f>'Vorabklärung TP xy'!G14</f>
        <v>n+4</v>
      </c>
      <c r="H34" s="74" t="str">
        <f>'Vorabklärung TP xy'!H14</f>
        <v>n+5</v>
      </c>
      <c r="I34" s="74" t="str">
        <f>'Vorabklärung TP xy'!I14</f>
        <v>n+6</v>
      </c>
      <c r="J34" s="74" t="str">
        <f>'Vorabklärung TP xy'!J14</f>
        <v>1. Jahr nach Umsetzung</v>
      </c>
      <c r="K34" s="75" t="s">
        <v>19</v>
      </c>
      <c r="L34" s="76" t="s">
        <v>110</v>
      </c>
      <c r="M34" s="77"/>
      <c r="N34" s="77"/>
    </row>
    <row r="35" spans="1:16" outlineLevel="1" x14ac:dyDescent="0.3">
      <c r="A35" s="79" t="s">
        <v>68</v>
      </c>
      <c r="B35" s="80"/>
      <c r="C35" s="81"/>
      <c r="D35" s="82"/>
      <c r="E35" s="82"/>
      <c r="F35" s="82"/>
      <c r="G35" s="82"/>
      <c r="H35" s="82"/>
      <c r="I35" s="83"/>
      <c r="J35" s="83"/>
      <c r="K35" s="158"/>
      <c r="L35" s="85"/>
    </row>
    <row r="36" spans="1:16" outlineLevel="1" x14ac:dyDescent="0.3">
      <c r="A36" s="86" t="s">
        <v>63</v>
      </c>
      <c r="B36" s="87" t="s">
        <v>86</v>
      </c>
      <c r="C36" s="88">
        <v>0</v>
      </c>
      <c r="D36" s="102">
        <f>52*3</f>
        <v>156</v>
      </c>
      <c r="E36" s="89">
        <f>D36*(1+E37)</f>
        <v>171.60000000000002</v>
      </c>
      <c r="F36" s="89">
        <f t="shared" ref="F36:H36" si="8">E36*(1+F37)</f>
        <v>188.76000000000005</v>
      </c>
      <c r="G36" s="89">
        <f t="shared" si="8"/>
        <v>207.63600000000008</v>
      </c>
      <c r="H36" s="89">
        <f t="shared" si="8"/>
        <v>228.39960000000011</v>
      </c>
      <c r="I36" s="159">
        <f>H36*(1+I37)</f>
        <v>251.23956000000013</v>
      </c>
      <c r="J36" s="159">
        <f>I36*(1+J37)</f>
        <v>527.60307600000033</v>
      </c>
      <c r="K36" s="91">
        <f>SUM(C36:I36)</f>
        <v>1203.6351600000005</v>
      </c>
      <c r="L36" s="104"/>
      <c r="M36" s="98"/>
      <c r="N36" s="98"/>
    </row>
    <row r="37" spans="1:16" outlineLevel="1" x14ac:dyDescent="0.3">
      <c r="A37" s="92" t="s">
        <v>41</v>
      </c>
      <c r="B37" s="93" t="s">
        <v>39</v>
      </c>
      <c r="C37" s="94"/>
      <c r="D37" s="95"/>
      <c r="E37" s="95">
        <v>0.1</v>
      </c>
      <c r="F37" s="95">
        <v>0.1</v>
      </c>
      <c r="G37" s="95">
        <v>0.1</v>
      </c>
      <c r="H37" s="95">
        <v>0.1</v>
      </c>
      <c r="I37" s="160">
        <v>0.1</v>
      </c>
      <c r="J37" s="160">
        <v>1.1000000000000001</v>
      </c>
      <c r="K37" s="96">
        <f>AVERAGE(D37:I37)</f>
        <v>0.1</v>
      </c>
      <c r="L37" s="104"/>
      <c r="M37" s="98"/>
      <c r="N37" s="98"/>
    </row>
    <row r="38" spans="1:16" outlineLevel="1" x14ac:dyDescent="0.3">
      <c r="A38" s="86" t="s">
        <v>87</v>
      </c>
      <c r="B38" s="87" t="s">
        <v>66</v>
      </c>
      <c r="C38" s="88">
        <v>0</v>
      </c>
      <c r="D38" s="102">
        <v>40</v>
      </c>
      <c r="E38" s="102">
        <v>40</v>
      </c>
      <c r="F38" s="102">
        <v>40</v>
      </c>
      <c r="G38" s="102">
        <v>40</v>
      </c>
      <c r="H38" s="102">
        <v>40</v>
      </c>
      <c r="I38" s="161">
        <v>40</v>
      </c>
      <c r="J38" s="161">
        <v>41</v>
      </c>
      <c r="K38" s="162">
        <f>SUM(C38:I38)</f>
        <v>240</v>
      </c>
      <c r="L38" s="104"/>
      <c r="M38" s="98"/>
      <c r="N38" s="98"/>
    </row>
    <row r="39" spans="1:16" outlineLevel="1" x14ac:dyDescent="0.3">
      <c r="A39" s="86" t="s">
        <v>47</v>
      </c>
      <c r="B39" s="87" t="s">
        <v>66</v>
      </c>
      <c r="C39" s="163"/>
      <c r="D39" s="89">
        <f>D38/(1-D40)</f>
        <v>80</v>
      </c>
      <c r="E39" s="89">
        <f t="shared" ref="E39:H39" si="9">E38/(1-E40)</f>
        <v>88.8888888888889</v>
      </c>
      <c r="F39" s="89">
        <f t="shared" si="9"/>
        <v>100</v>
      </c>
      <c r="G39" s="89">
        <f t="shared" si="9"/>
        <v>100</v>
      </c>
      <c r="H39" s="89">
        <f t="shared" si="9"/>
        <v>100</v>
      </c>
      <c r="I39" s="159">
        <f>I38/(1-I40)</f>
        <v>100</v>
      </c>
      <c r="J39" s="159">
        <f>J38/(1-J40)</f>
        <v>102.5</v>
      </c>
      <c r="K39" s="103">
        <f>AVERAGE(C39:I39)</f>
        <v>94.814814814814824</v>
      </c>
      <c r="L39" s="104"/>
      <c r="M39" s="98"/>
      <c r="N39" s="98"/>
    </row>
    <row r="40" spans="1:16" outlineLevel="1" x14ac:dyDescent="0.3">
      <c r="A40" s="86" t="s">
        <v>44</v>
      </c>
      <c r="B40" s="87" t="s">
        <v>39</v>
      </c>
      <c r="C40" s="132"/>
      <c r="D40" s="164">
        <v>0.5</v>
      </c>
      <c r="E40" s="133">
        <v>0.55000000000000004</v>
      </c>
      <c r="F40" s="133">
        <v>0.6</v>
      </c>
      <c r="G40" s="133">
        <v>0.6</v>
      </c>
      <c r="H40" s="133">
        <v>0.6</v>
      </c>
      <c r="I40" s="165">
        <v>0.6</v>
      </c>
      <c r="J40" s="165">
        <v>0.6</v>
      </c>
      <c r="K40" s="166">
        <f>AVERAGE(C40:I40)</f>
        <v>0.57500000000000007</v>
      </c>
      <c r="L40" s="104"/>
      <c r="M40" s="98"/>
      <c r="N40" s="98"/>
    </row>
    <row r="41" spans="1:16" ht="3.65" customHeight="1" outlineLevel="1" x14ac:dyDescent="0.3">
      <c r="A41" s="86"/>
      <c r="B41" s="87"/>
      <c r="C41" s="106"/>
      <c r="D41" s="107"/>
      <c r="E41" s="107"/>
      <c r="F41" s="107"/>
      <c r="G41" s="107"/>
      <c r="H41" s="107"/>
      <c r="I41" s="110"/>
      <c r="J41" s="110"/>
      <c r="K41" s="84"/>
      <c r="L41" s="141"/>
      <c r="M41" s="155"/>
      <c r="N41" s="56"/>
    </row>
    <row r="42" spans="1:16" s="78" customFormat="1" outlineLevel="1" x14ac:dyDescent="0.3">
      <c r="A42" s="135" t="s">
        <v>212</v>
      </c>
      <c r="B42" s="136"/>
      <c r="C42" s="137">
        <f>C36*C39</f>
        <v>0</v>
      </c>
      <c r="D42" s="138">
        <f t="shared" ref="D42:H42" si="10">D36*D39</f>
        <v>12480</v>
      </c>
      <c r="E42" s="138">
        <f t="shared" si="10"/>
        <v>15253.333333333338</v>
      </c>
      <c r="F42" s="138">
        <f t="shared" si="10"/>
        <v>18876.000000000004</v>
      </c>
      <c r="G42" s="138">
        <f t="shared" si="10"/>
        <v>20763.600000000009</v>
      </c>
      <c r="H42" s="138">
        <f t="shared" si="10"/>
        <v>22839.96000000001</v>
      </c>
      <c r="I42" s="167">
        <f>I36*I39</f>
        <v>25123.956000000013</v>
      </c>
      <c r="J42" s="167">
        <f>J36*J39</f>
        <v>54079.315290000035</v>
      </c>
      <c r="K42" s="168">
        <f>SUM(C42:I42)</f>
        <v>115336.84933333338</v>
      </c>
      <c r="L42" s="141" t="s">
        <v>74</v>
      </c>
      <c r="M42" s="155"/>
      <c r="N42" s="56"/>
    </row>
    <row r="43" spans="1:16" s="78" customFormat="1" outlineLevel="1" x14ac:dyDescent="0.3">
      <c r="A43" s="142" t="s">
        <v>213</v>
      </c>
      <c r="B43" s="143"/>
      <c r="C43" s="144">
        <f>C36*C38</f>
        <v>0</v>
      </c>
      <c r="D43" s="145">
        <f t="shared" ref="D43:H43" si="11">D36*D38</f>
        <v>6240</v>
      </c>
      <c r="E43" s="145">
        <f t="shared" si="11"/>
        <v>6864.0000000000009</v>
      </c>
      <c r="F43" s="145">
        <f t="shared" si="11"/>
        <v>7550.4000000000015</v>
      </c>
      <c r="G43" s="145">
        <f t="shared" si="11"/>
        <v>8305.4400000000023</v>
      </c>
      <c r="H43" s="145">
        <f t="shared" si="11"/>
        <v>9135.984000000004</v>
      </c>
      <c r="I43" s="169">
        <f>I36*I38</f>
        <v>10049.582400000005</v>
      </c>
      <c r="J43" s="169">
        <f>J36*J38</f>
        <v>21631.726116000013</v>
      </c>
      <c r="K43" s="168">
        <f>SUM(C43:I43)</f>
        <v>48145.406400000014</v>
      </c>
      <c r="L43" s="141" t="s">
        <v>74</v>
      </c>
      <c r="M43" s="170"/>
      <c r="N43" s="56"/>
    </row>
    <row r="44" spans="1:16" s="78" customFormat="1" ht="14.5" outlineLevel="1" thickBot="1" x14ac:dyDescent="0.35">
      <c r="A44" s="147" t="s">
        <v>215</v>
      </c>
      <c r="B44" s="148" t="s">
        <v>43</v>
      </c>
      <c r="C44" s="149">
        <f>C42-C43</f>
        <v>0</v>
      </c>
      <c r="D44" s="150">
        <f>D42-D43</f>
        <v>6240</v>
      </c>
      <c r="E44" s="150">
        <f t="shared" ref="E44:H44" si="12">E42-E43</f>
        <v>8389.3333333333358</v>
      </c>
      <c r="F44" s="150">
        <f t="shared" si="12"/>
        <v>11325.600000000002</v>
      </c>
      <c r="G44" s="150">
        <f t="shared" si="12"/>
        <v>12458.160000000007</v>
      </c>
      <c r="H44" s="150">
        <f t="shared" si="12"/>
        <v>13703.976000000006</v>
      </c>
      <c r="I44" s="171">
        <f>I42-I43</f>
        <v>15074.373600000008</v>
      </c>
      <c r="J44" s="171">
        <f>J42-J43</f>
        <v>32447.589174000022</v>
      </c>
      <c r="K44" s="172">
        <f>SUM(C44:I44)</f>
        <v>67191.442933333354</v>
      </c>
      <c r="L44" s="173"/>
      <c r="M44" s="174"/>
      <c r="N44" s="56"/>
    </row>
    <row r="45" spans="1:16" ht="14.5" outlineLevel="1" thickTop="1" x14ac:dyDescent="0.3">
      <c r="A45" s="153"/>
      <c r="B45" s="154"/>
      <c r="C45" s="155"/>
      <c r="D45" s="155"/>
      <c r="E45" s="155"/>
      <c r="F45" s="155"/>
      <c r="G45" s="155"/>
      <c r="H45" s="155"/>
      <c r="I45" s="155"/>
      <c r="J45" s="155"/>
      <c r="L45" s="155"/>
      <c r="M45" s="155"/>
    </row>
    <row r="46" spans="1:16" outlineLevel="1" x14ac:dyDescent="0.3">
      <c r="A46" s="156" t="s">
        <v>127</v>
      </c>
      <c r="B46" s="157"/>
      <c r="C46" s="157"/>
      <c r="D46" s="157"/>
      <c r="E46" s="157"/>
      <c r="F46" s="157"/>
      <c r="G46" s="157"/>
      <c r="H46" s="157"/>
      <c r="I46" s="157"/>
      <c r="J46" s="157"/>
      <c r="K46" s="157"/>
      <c r="L46" s="157"/>
      <c r="M46" s="157"/>
      <c r="N46" s="157"/>
      <c r="O46" s="157"/>
      <c r="P46" s="157"/>
    </row>
    <row r="47" spans="1:16" s="78" customFormat="1" ht="26" outlineLevel="1" x14ac:dyDescent="0.3">
      <c r="A47" s="72"/>
      <c r="B47" s="73" t="s">
        <v>36</v>
      </c>
      <c r="C47" s="74" t="str">
        <f>'Vorabklärung TP xy'!C14</f>
        <v>n = Vorjahr</v>
      </c>
      <c r="D47" s="74" t="str">
        <f>'Vorabklärung TP xy'!D14</f>
        <v>n+1 
(1. PRE-Jahr)</v>
      </c>
      <c r="E47" s="74" t="str">
        <f>'Vorabklärung TP xy'!E14</f>
        <v>n+2</v>
      </c>
      <c r="F47" s="74" t="str">
        <f>'Vorabklärung TP xy'!F14</f>
        <v>n+3</v>
      </c>
      <c r="G47" s="74" t="str">
        <f>'Vorabklärung TP xy'!G14</f>
        <v>n+4</v>
      </c>
      <c r="H47" s="74" t="str">
        <f>'Vorabklärung TP xy'!H14</f>
        <v>n+5</v>
      </c>
      <c r="I47" s="74" t="str">
        <f>'Vorabklärung TP xy'!I14</f>
        <v>n+6</v>
      </c>
      <c r="J47" s="74" t="str">
        <f>'Vorabklärung TP xy'!J14</f>
        <v>1. Jahr nach Umsetzung</v>
      </c>
      <c r="K47" s="75" t="s">
        <v>19</v>
      </c>
      <c r="L47" s="76" t="s">
        <v>110</v>
      </c>
      <c r="M47" s="77"/>
      <c r="N47" s="77"/>
    </row>
    <row r="48" spans="1:16" outlineLevel="1" x14ac:dyDescent="0.3">
      <c r="A48" s="79" t="s">
        <v>96</v>
      </c>
      <c r="B48" s="80"/>
      <c r="C48" s="81"/>
      <c r="D48" s="82"/>
      <c r="E48" s="82"/>
      <c r="F48" s="82"/>
      <c r="G48" s="82"/>
      <c r="H48" s="82"/>
      <c r="I48" s="82"/>
      <c r="J48" s="82"/>
      <c r="K48" s="158"/>
      <c r="L48" s="85"/>
    </row>
    <row r="49" spans="1:18" outlineLevel="1" x14ac:dyDescent="0.3">
      <c r="A49" s="86" t="s">
        <v>97</v>
      </c>
      <c r="B49" s="87" t="s">
        <v>98</v>
      </c>
      <c r="C49" s="88">
        <v>0</v>
      </c>
      <c r="D49" s="102"/>
      <c r="E49" s="102"/>
      <c r="F49" s="102"/>
      <c r="G49" s="102"/>
      <c r="H49" s="102"/>
      <c r="I49" s="102"/>
      <c r="J49" s="102"/>
      <c r="K49" s="91"/>
      <c r="L49" s="104"/>
      <c r="M49" s="98"/>
      <c r="N49" s="98"/>
    </row>
    <row r="50" spans="1:18" outlineLevel="1" x14ac:dyDescent="0.3">
      <c r="A50" s="92" t="s">
        <v>41</v>
      </c>
      <c r="B50" s="93" t="s">
        <v>39</v>
      </c>
      <c r="C50" s="94"/>
      <c r="D50" s="95"/>
      <c r="E50" s="95"/>
      <c r="F50" s="95"/>
      <c r="G50" s="95"/>
      <c r="H50" s="95"/>
      <c r="I50" s="95"/>
      <c r="J50" s="95"/>
      <c r="K50" s="96"/>
      <c r="L50" s="104"/>
      <c r="M50" s="98"/>
      <c r="N50" s="98"/>
    </row>
    <row r="51" spans="1:18" outlineLevel="1" x14ac:dyDescent="0.3">
      <c r="A51" s="86" t="s">
        <v>87</v>
      </c>
      <c r="B51" s="87" t="s">
        <v>66</v>
      </c>
      <c r="C51" s="88"/>
      <c r="D51" s="102"/>
      <c r="E51" s="102"/>
      <c r="F51" s="102"/>
      <c r="G51" s="102"/>
      <c r="H51" s="102"/>
      <c r="I51" s="102"/>
      <c r="J51" s="102"/>
      <c r="K51" s="162"/>
      <c r="L51" s="104"/>
      <c r="M51" s="98"/>
      <c r="N51" s="98"/>
    </row>
    <row r="52" spans="1:18" outlineLevel="1" x14ac:dyDescent="0.3">
      <c r="A52" s="86"/>
      <c r="B52" s="87"/>
      <c r="C52" s="88"/>
      <c r="D52" s="102"/>
      <c r="E52" s="102"/>
      <c r="F52" s="102"/>
      <c r="G52" s="102"/>
      <c r="H52" s="102"/>
      <c r="I52" s="102"/>
      <c r="J52" s="102"/>
      <c r="K52" s="103"/>
      <c r="L52" s="104"/>
      <c r="M52" s="98"/>
      <c r="N52" s="98"/>
    </row>
    <row r="53" spans="1:18" outlineLevel="1" x14ac:dyDescent="0.3">
      <c r="A53" s="86" t="s">
        <v>47</v>
      </c>
      <c r="B53" s="87" t="s">
        <v>66</v>
      </c>
      <c r="C53" s="163"/>
      <c r="D53" s="89"/>
      <c r="E53" s="89"/>
      <c r="F53" s="89"/>
      <c r="G53" s="89"/>
      <c r="H53" s="89"/>
      <c r="I53" s="89"/>
      <c r="J53" s="89"/>
      <c r="K53" s="166"/>
      <c r="L53" s="104"/>
      <c r="M53" s="98"/>
      <c r="N53" s="98"/>
    </row>
    <row r="54" spans="1:18" outlineLevel="1" x14ac:dyDescent="0.3">
      <c r="A54" s="86" t="s">
        <v>44</v>
      </c>
      <c r="B54" s="87" t="s">
        <v>39</v>
      </c>
      <c r="C54" s="132"/>
      <c r="D54" s="164"/>
      <c r="E54" s="133"/>
      <c r="F54" s="133"/>
      <c r="G54" s="133"/>
      <c r="H54" s="133"/>
      <c r="I54" s="133"/>
      <c r="J54" s="133"/>
      <c r="K54" s="84"/>
      <c r="L54" s="141"/>
      <c r="M54" s="155"/>
      <c r="N54" s="56"/>
      <c r="O54" s="56"/>
      <c r="P54" s="56"/>
    </row>
    <row r="55" spans="1:18" ht="3.65" customHeight="1" outlineLevel="1" x14ac:dyDescent="0.3">
      <c r="A55" s="86"/>
      <c r="B55" s="87"/>
      <c r="C55" s="106"/>
      <c r="D55" s="107"/>
      <c r="E55" s="107"/>
      <c r="F55" s="107"/>
      <c r="G55" s="107"/>
      <c r="H55" s="107"/>
      <c r="I55" s="107"/>
      <c r="J55" s="107"/>
      <c r="L55" s="141"/>
      <c r="M55" s="155"/>
      <c r="N55" s="56"/>
      <c r="O55" s="56"/>
      <c r="P55" s="56"/>
    </row>
    <row r="56" spans="1:18" s="78" customFormat="1" outlineLevel="1" x14ac:dyDescent="0.3">
      <c r="A56" s="135" t="s">
        <v>212</v>
      </c>
      <c r="B56" s="136"/>
      <c r="C56" s="137">
        <f>C49*C53</f>
        <v>0</v>
      </c>
      <c r="D56" s="138">
        <f t="shared" ref="D56:J56" si="13">D49*D53</f>
        <v>0</v>
      </c>
      <c r="E56" s="138">
        <f t="shared" si="13"/>
        <v>0</v>
      </c>
      <c r="F56" s="138">
        <f t="shared" si="13"/>
        <v>0</v>
      </c>
      <c r="G56" s="138">
        <f t="shared" si="13"/>
        <v>0</v>
      </c>
      <c r="H56" s="138">
        <f t="shared" si="13"/>
        <v>0</v>
      </c>
      <c r="I56" s="138"/>
      <c r="J56" s="138">
        <f t="shared" si="13"/>
        <v>0</v>
      </c>
      <c r="K56" s="168"/>
      <c r="L56" s="141" t="s">
        <v>74</v>
      </c>
      <c r="M56" s="170"/>
      <c r="N56" s="56"/>
      <c r="O56" s="154"/>
      <c r="P56" s="154"/>
    </row>
    <row r="57" spans="1:18" s="78" customFormat="1" outlineLevel="1" x14ac:dyDescent="0.3">
      <c r="A57" s="142" t="s">
        <v>213</v>
      </c>
      <c r="B57" s="143"/>
      <c r="C57" s="144">
        <f>C49*C51</f>
        <v>0</v>
      </c>
      <c r="D57" s="145">
        <f t="shared" ref="D57:J57" si="14">D49*D51</f>
        <v>0</v>
      </c>
      <c r="E57" s="145">
        <f t="shared" si="14"/>
        <v>0</v>
      </c>
      <c r="F57" s="145">
        <f t="shared" si="14"/>
        <v>0</v>
      </c>
      <c r="G57" s="145">
        <f t="shared" si="14"/>
        <v>0</v>
      </c>
      <c r="H57" s="145">
        <f t="shared" si="14"/>
        <v>0</v>
      </c>
      <c r="I57" s="145"/>
      <c r="J57" s="145">
        <f t="shared" si="14"/>
        <v>0</v>
      </c>
      <c r="K57" s="168"/>
      <c r="L57" s="141" t="s">
        <v>74</v>
      </c>
      <c r="M57" s="174"/>
      <c r="N57" s="56"/>
      <c r="O57" s="154"/>
      <c r="P57" s="154"/>
    </row>
    <row r="58" spans="1:18" s="78" customFormat="1" ht="14.5" outlineLevel="1" thickBot="1" x14ac:dyDescent="0.35">
      <c r="A58" s="147" t="s">
        <v>216</v>
      </c>
      <c r="B58" s="148" t="s">
        <v>43</v>
      </c>
      <c r="C58" s="149">
        <f>C56-C57</f>
        <v>0</v>
      </c>
      <c r="D58" s="150">
        <f>D56-D57</f>
        <v>0</v>
      </c>
      <c r="E58" s="150">
        <f t="shared" ref="E58:J58" si="15">E56-E57</f>
        <v>0</v>
      </c>
      <c r="F58" s="150">
        <f t="shared" si="15"/>
        <v>0</v>
      </c>
      <c r="G58" s="150">
        <f t="shared" si="15"/>
        <v>0</v>
      </c>
      <c r="H58" s="150">
        <f t="shared" si="15"/>
        <v>0</v>
      </c>
      <c r="I58" s="150"/>
      <c r="J58" s="150">
        <f t="shared" si="15"/>
        <v>0</v>
      </c>
      <c r="K58" s="172"/>
      <c r="L58" s="141"/>
      <c r="M58" s="174"/>
      <c r="N58" s="56"/>
      <c r="O58" s="154"/>
      <c r="P58" s="154"/>
    </row>
    <row r="59" spans="1:18" ht="14.5" outlineLevel="1" thickTop="1" x14ac:dyDescent="0.3">
      <c r="A59" s="153"/>
      <c r="B59" s="154"/>
      <c r="C59" s="155"/>
      <c r="D59" s="155"/>
      <c r="E59" s="155"/>
      <c r="F59" s="155"/>
      <c r="G59" s="155"/>
      <c r="H59" s="155"/>
      <c r="I59" s="155"/>
      <c r="J59" s="155"/>
      <c r="K59" s="155"/>
      <c r="L59" s="155"/>
      <c r="R59" s="78"/>
    </row>
    <row r="60" spans="1:18" x14ac:dyDescent="0.3">
      <c r="R60" s="78"/>
    </row>
    <row r="61" spans="1:18" s="68" customFormat="1" ht="26.15" customHeight="1" x14ac:dyDescent="0.3">
      <c r="A61" s="62" t="s">
        <v>143</v>
      </c>
      <c r="B61" s="63"/>
      <c r="C61" s="63"/>
      <c r="D61" s="63"/>
      <c r="E61" s="63"/>
      <c r="F61" s="63"/>
      <c r="G61" s="63"/>
      <c r="H61" s="63"/>
      <c r="I61" s="63"/>
      <c r="J61" s="63"/>
      <c r="K61" s="63"/>
      <c r="L61" s="64"/>
      <c r="M61" s="65"/>
      <c r="N61" s="66"/>
      <c r="O61" s="67"/>
      <c r="P61" s="67"/>
    </row>
    <row r="62" spans="1:18" s="78" customFormat="1" ht="26" outlineLevel="1" x14ac:dyDescent="0.3">
      <c r="A62" s="175"/>
      <c r="B62" s="73" t="s">
        <v>36</v>
      </c>
      <c r="C62" s="74" t="s">
        <v>1</v>
      </c>
      <c r="D62" s="176" t="s">
        <v>38</v>
      </c>
      <c r="E62" s="176" t="s">
        <v>3</v>
      </c>
      <c r="F62" s="176" t="s">
        <v>4</v>
      </c>
      <c r="G62" s="176" t="s">
        <v>5</v>
      </c>
      <c r="H62" s="176" t="s">
        <v>6</v>
      </c>
      <c r="I62" s="177"/>
      <c r="J62" s="178" t="s">
        <v>7</v>
      </c>
      <c r="K62" s="75" t="s">
        <v>79</v>
      </c>
      <c r="L62" s="179" t="s">
        <v>111</v>
      </c>
      <c r="M62" s="180" t="s">
        <v>104</v>
      </c>
      <c r="N62" s="76" t="s">
        <v>110</v>
      </c>
      <c r="O62" s="77"/>
      <c r="P62" s="77"/>
    </row>
    <row r="63" spans="1:18" s="188" customFormat="1" ht="14.25" customHeight="1" outlineLevel="1" x14ac:dyDescent="0.3">
      <c r="A63" s="181" t="s">
        <v>138</v>
      </c>
      <c r="B63" s="182"/>
      <c r="C63" s="183"/>
      <c r="D63" s="183"/>
      <c r="E63" s="183"/>
      <c r="F63" s="183"/>
      <c r="G63" s="183"/>
      <c r="H63" s="183"/>
      <c r="I63" s="183"/>
      <c r="J63" s="184"/>
      <c r="K63" s="185" t="s">
        <v>74</v>
      </c>
      <c r="L63" s="186"/>
      <c r="M63" s="186"/>
      <c r="N63" s="187"/>
      <c r="O63" s="185"/>
      <c r="P63" s="185"/>
    </row>
    <row r="64" spans="1:18" s="188" customFormat="1" ht="4.5" customHeight="1" outlineLevel="1" x14ac:dyDescent="0.3">
      <c r="B64" s="189"/>
      <c r="C64" s="190"/>
      <c r="D64" s="190"/>
      <c r="E64" s="190"/>
      <c r="F64" s="190"/>
      <c r="G64" s="190"/>
      <c r="H64" s="190"/>
      <c r="I64" s="190"/>
      <c r="J64" s="191"/>
      <c r="L64" s="192"/>
      <c r="M64" s="192"/>
    </row>
    <row r="65" spans="1:16" s="78" customFormat="1" ht="13" outlineLevel="1" x14ac:dyDescent="0.3">
      <c r="A65" s="78" t="s">
        <v>17</v>
      </c>
      <c r="B65" s="193">
        <v>0.15</v>
      </c>
      <c r="J65" s="194"/>
      <c r="L65" s="195" t="s">
        <v>90</v>
      </c>
      <c r="M65" s="195" t="s">
        <v>91</v>
      </c>
    </row>
    <row r="66" spans="1:16" s="78" customFormat="1" ht="13" outlineLevel="1" x14ac:dyDescent="0.3">
      <c r="A66" s="196" t="s">
        <v>106</v>
      </c>
      <c r="B66" s="143"/>
      <c r="J66" s="194"/>
      <c r="L66" s="195"/>
      <c r="M66" s="195"/>
    </row>
    <row r="67" spans="1:16" s="78" customFormat="1" ht="13" outlineLevel="1" x14ac:dyDescent="0.3">
      <c r="A67" s="197" t="s">
        <v>14</v>
      </c>
      <c r="B67" s="143" t="s">
        <v>75</v>
      </c>
      <c r="C67" s="198">
        <v>3000</v>
      </c>
      <c r="D67" s="198">
        <v>3500</v>
      </c>
      <c r="E67" s="198">
        <v>3500</v>
      </c>
      <c r="F67" s="198">
        <v>3500</v>
      </c>
      <c r="G67" s="198">
        <v>3500</v>
      </c>
      <c r="H67" s="198">
        <v>3500</v>
      </c>
      <c r="I67" s="198"/>
      <c r="J67" s="199">
        <v>3500</v>
      </c>
      <c r="L67" s="195"/>
      <c r="M67" s="195"/>
    </row>
    <row r="68" spans="1:16" s="78" customFormat="1" ht="13" outlineLevel="1" x14ac:dyDescent="0.3">
      <c r="A68" s="197" t="s">
        <v>15</v>
      </c>
      <c r="B68" s="143" t="s">
        <v>75</v>
      </c>
      <c r="C68" s="198"/>
      <c r="D68" s="198"/>
      <c r="E68" s="198"/>
      <c r="F68" s="198"/>
      <c r="G68" s="198"/>
      <c r="H68" s="198"/>
      <c r="I68" s="198"/>
      <c r="J68" s="199"/>
      <c r="K68" s="154"/>
      <c r="L68" s="195"/>
      <c r="M68" s="195"/>
    </row>
    <row r="69" spans="1:16" s="78" customFormat="1" ht="3" customHeight="1" outlineLevel="1" x14ac:dyDescent="0.3">
      <c r="B69" s="143"/>
      <c r="J69" s="194"/>
      <c r="K69" s="154"/>
      <c r="L69" s="195"/>
      <c r="M69" s="195"/>
    </row>
    <row r="70" spans="1:16" s="78" customFormat="1" ht="13" outlineLevel="1" x14ac:dyDescent="0.3">
      <c r="A70" s="196" t="s">
        <v>105</v>
      </c>
      <c r="B70" s="143"/>
      <c r="J70" s="194"/>
      <c r="L70" s="195"/>
      <c r="M70" s="195"/>
    </row>
    <row r="71" spans="1:16" s="78" customFormat="1" ht="13" outlineLevel="1" x14ac:dyDescent="0.3">
      <c r="A71" s="197" t="s">
        <v>14</v>
      </c>
      <c r="B71" s="143" t="s">
        <v>99</v>
      </c>
      <c r="C71" s="200">
        <v>0.15</v>
      </c>
      <c r="D71" s="200">
        <v>0.3</v>
      </c>
      <c r="E71" s="200">
        <v>0.3</v>
      </c>
      <c r="F71" s="200">
        <v>0.3</v>
      </c>
      <c r="G71" s="200">
        <v>0.3</v>
      </c>
      <c r="H71" s="200">
        <v>0.4</v>
      </c>
      <c r="I71" s="200"/>
      <c r="J71" s="201">
        <v>0.4</v>
      </c>
      <c r="L71" s="195"/>
      <c r="M71" s="195"/>
    </row>
    <row r="72" spans="1:16" s="78" customFormat="1" ht="13" outlineLevel="1" x14ac:dyDescent="0.3">
      <c r="A72" s="197" t="s">
        <v>15</v>
      </c>
      <c r="B72" s="143" t="s">
        <v>99</v>
      </c>
      <c r="C72" s="200"/>
      <c r="D72" s="200"/>
      <c r="E72" s="200"/>
      <c r="F72" s="200"/>
      <c r="G72" s="200"/>
      <c r="H72" s="200"/>
      <c r="I72" s="200"/>
      <c r="J72" s="201"/>
      <c r="L72" s="195"/>
      <c r="M72" s="195"/>
    </row>
    <row r="73" spans="1:16" s="188" customFormat="1" ht="4.5" customHeight="1" outlineLevel="1" x14ac:dyDescent="0.3">
      <c r="B73" s="189"/>
      <c r="C73" s="190"/>
      <c r="D73" s="190"/>
      <c r="E73" s="190"/>
      <c r="F73" s="190"/>
      <c r="G73" s="190"/>
      <c r="H73" s="190"/>
      <c r="I73" s="190"/>
      <c r="J73" s="191"/>
      <c r="L73" s="192"/>
      <c r="M73" s="192"/>
    </row>
    <row r="74" spans="1:16" s="188" customFormat="1" ht="14.15" customHeight="1" outlineLevel="1" x14ac:dyDescent="0.3">
      <c r="A74" s="202" t="s">
        <v>93</v>
      </c>
      <c r="B74" s="203" t="s">
        <v>80</v>
      </c>
      <c r="C74" s="185">
        <f t="shared" ref="C74:J74" si="16">IFERROR(C76*12*C77,"N/A")</f>
        <v>0</v>
      </c>
      <c r="D74" s="185">
        <f t="shared" si="16"/>
        <v>600</v>
      </c>
      <c r="E74" s="185">
        <f t="shared" si="16"/>
        <v>600</v>
      </c>
      <c r="F74" s="185">
        <f t="shared" si="16"/>
        <v>600</v>
      </c>
      <c r="G74" s="185">
        <f t="shared" si="16"/>
        <v>600</v>
      </c>
      <c r="H74" s="185">
        <f t="shared" si="16"/>
        <v>600</v>
      </c>
      <c r="I74" s="185"/>
      <c r="J74" s="204">
        <f t="shared" si="16"/>
        <v>600</v>
      </c>
      <c r="K74" s="185" t="s">
        <v>74</v>
      </c>
      <c r="L74" s="205"/>
      <c r="M74" s="205"/>
      <c r="N74" s="187"/>
      <c r="O74" s="185"/>
      <c r="P74" s="185"/>
    </row>
    <row r="75" spans="1:16" s="188" customFormat="1" ht="4.5" customHeight="1" outlineLevel="1" x14ac:dyDescent="0.3">
      <c r="B75" s="189"/>
      <c r="C75" s="190"/>
      <c r="D75" s="190"/>
      <c r="E75" s="190"/>
      <c r="F75" s="190"/>
      <c r="G75" s="190"/>
      <c r="H75" s="190"/>
      <c r="I75" s="190"/>
      <c r="J75" s="191"/>
      <c r="L75" s="192"/>
      <c r="M75" s="192"/>
    </row>
    <row r="76" spans="1:16" s="78" customFormat="1" ht="13" outlineLevel="1" x14ac:dyDescent="0.3">
      <c r="A76" s="206" t="s">
        <v>107</v>
      </c>
      <c r="B76" s="143" t="s">
        <v>50</v>
      </c>
      <c r="C76" s="198"/>
      <c r="D76" s="198">
        <v>10000</v>
      </c>
      <c r="E76" s="198">
        <v>10000</v>
      </c>
      <c r="F76" s="198">
        <v>10000</v>
      </c>
      <c r="G76" s="198">
        <v>10000</v>
      </c>
      <c r="H76" s="198">
        <v>10000</v>
      </c>
      <c r="I76" s="198"/>
      <c r="J76" s="199">
        <v>10000</v>
      </c>
      <c r="L76" s="195"/>
      <c r="M76" s="195"/>
    </row>
    <row r="77" spans="1:16" s="78" customFormat="1" ht="13" outlineLevel="1" x14ac:dyDescent="0.3">
      <c r="A77" s="197" t="s">
        <v>120</v>
      </c>
      <c r="B77" s="143" t="s">
        <v>99</v>
      </c>
      <c r="C77" s="207"/>
      <c r="D77" s="207">
        <v>5.0000000000000001E-3</v>
      </c>
      <c r="E77" s="207">
        <v>5.0000000000000001E-3</v>
      </c>
      <c r="F77" s="207">
        <v>5.0000000000000001E-3</v>
      </c>
      <c r="G77" s="207">
        <v>5.0000000000000001E-3</v>
      </c>
      <c r="H77" s="207">
        <v>5.0000000000000001E-3</v>
      </c>
      <c r="I77" s="207"/>
      <c r="J77" s="208">
        <v>5.0000000000000001E-3</v>
      </c>
      <c r="K77" s="78" t="s">
        <v>121</v>
      </c>
      <c r="L77" s="195"/>
      <c r="M77" s="195"/>
    </row>
    <row r="78" spans="1:16" s="188" customFormat="1" ht="4.5" customHeight="1" outlineLevel="1" x14ac:dyDescent="0.3">
      <c r="B78" s="189"/>
      <c r="C78" s="190"/>
      <c r="D78" s="190"/>
      <c r="E78" s="190"/>
      <c r="F78" s="190"/>
      <c r="G78" s="190"/>
      <c r="H78" s="190"/>
      <c r="I78" s="190"/>
      <c r="J78" s="191"/>
      <c r="L78" s="192"/>
      <c r="M78" s="192"/>
    </row>
    <row r="79" spans="1:16" s="188" customFormat="1" ht="14.25" customHeight="1" outlineLevel="1" x14ac:dyDescent="0.3">
      <c r="A79" s="202" t="s">
        <v>115</v>
      </c>
      <c r="B79" s="203"/>
      <c r="C79" s="185">
        <f>SUM(C80:C82)</f>
        <v>0</v>
      </c>
      <c r="D79" s="185">
        <f t="shared" ref="D79:J79" si="17">SUM(D80:D82)</f>
        <v>0</v>
      </c>
      <c r="E79" s="185">
        <f t="shared" si="17"/>
        <v>0</v>
      </c>
      <c r="F79" s="185">
        <f t="shared" si="17"/>
        <v>0</v>
      </c>
      <c r="G79" s="185">
        <f t="shared" si="17"/>
        <v>0</v>
      </c>
      <c r="H79" s="185">
        <f t="shared" si="17"/>
        <v>0</v>
      </c>
      <c r="I79" s="185"/>
      <c r="J79" s="185">
        <f t="shared" si="17"/>
        <v>0</v>
      </c>
      <c r="K79" s="185" t="s">
        <v>74</v>
      </c>
      <c r="L79" s="205"/>
      <c r="M79" s="205" t="s">
        <v>92</v>
      </c>
      <c r="N79" s="187"/>
      <c r="O79" s="185"/>
      <c r="P79" s="185"/>
    </row>
    <row r="80" spans="1:16" s="188" customFormat="1" ht="4.5" customHeight="1" outlineLevel="1" x14ac:dyDescent="0.3">
      <c r="B80" s="189"/>
      <c r="C80" s="190"/>
      <c r="D80" s="190"/>
      <c r="E80" s="190"/>
      <c r="F80" s="190"/>
      <c r="G80" s="190"/>
      <c r="H80" s="190"/>
      <c r="I80" s="190"/>
      <c r="J80" s="191"/>
      <c r="L80" s="192"/>
      <c r="M80" s="192"/>
    </row>
    <row r="81" spans="1:16" outlineLevel="1" x14ac:dyDescent="0.3">
      <c r="A81" s="206" t="s">
        <v>27</v>
      </c>
      <c r="B81" s="209" t="s">
        <v>43</v>
      </c>
      <c r="C81" s="210" t="str">
        <f>IFERROR(#REF!,"N/A")</f>
        <v>N/A</v>
      </c>
      <c r="D81" s="210" t="str">
        <f>IFERROR(#REF!,"N/A")</f>
        <v>N/A</v>
      </c>
      <c r="E81" s="210" t="str">
        <f>IFERROR(#REF!,"N/A")</f>
        <v>N/A</v>
      </c>
      <c r="F81" s="210" t="str">
        <f>IFERROR(#REF!,"N/A")</f>
        <v>N/A</v>
      </c>
      <c r="G81" s="210" t="str">
        <f>IFERROR(#REF!,"N/A")</f>
        <v>N/A</v>
      </c>
      <c r="H81" s="210" t="str">
        <f>IFERROR(#REF!,"N/A")</f>
        <v>N/A</v>
      </c>
      <c r="I81" s="210"/>
      <c r="J81" s="211" t="str">
        <f>IFERROR(#REF!,"N/A")</f>
        <v>N/A</v>
      </c>
      <c r="K81" s="212" t="s">
        <v>89</v>
      </c>
      <c r="L81" s="213"/>
      <c r="M81" s="213"/>
    </row>
    <row r="82" spans="1:16" outlineLevel="1" x14ac:dyDescent="0.3">
      <c r="A82" s="206" t="s">
        <v>119</v>
      </c>
      <c r="B82" s="209" t="s">
        <v>43</v>
      </c>
      <c r="C82" s="198"/>
      <c r="D82" s="198"/>
      <c r="E82" s="198"/>
      <c r="F82" s="198"/>
      <c r="G82" s="198"/>
      <c r="H82" s="198"/>
      <c r="I82" s="198"/>
      <c r="J82" s="199"/>
      <c r="K82" s="212"/>
      <c r="L82" s="213"/>
      <c r="M82" s="213"/>
    </row>
    <row r="83" spans="1:16" s="188" customFormat="1" ht="4.5" customHeight="1" outlineLevel="1" x14ac:dyDescent="0.3">
      <c r="B83" s="189"/>
      <c r="C83" s="190"/>
      <c r="D83" s="190"/>
      <c r="E83" s="190"/>
      <c r="F83" s="190"/>
      <c r="G83" s="190"/>
      <c r="H83" s="190"/>
      <c r="I83" s="190"/>
      <c r="J83" s="191"/>
      <c r="L83" s="192"/>
      <c r="M83" s="192"/>
    </row>
    <row r="84" spans="1:16" s="188" customFormat="1" ht="14.25" customHeight="1" outlineLevel="1" x14ac:dyDescent="0.3">
      <c r="A84" s="202" t="s">
        <v>133</v>
      </c>
      <c r="B84" s="203" t="s">
        <v>43</v>
      </c>
      <c r="C84" s="185">
        <f t="shared" ref="C84:J84" si="18">IFERROR(C86*C87,"N/A")</f>
        <v>0</v>
      </c>
      <c r="D84" s="185">
        <f t="shared" si="18"/>
        <v>1000</v>
      </c>
      <c r="E84" s="185">
        <f t="shared" si="18"/>
        <v>1000</v>
      </c>
      <c r="F84" s="185">
        <f t="shared" si="18"/>
        <v>1000</v>
      </c>
      <c r="G84" s="185">
        <f t="shared" si="18"/>
        <v>1000</v>
      </c>
      <c r="H84" s="185">
        <f t="shared" si="18"/>
        <v>1000</v>
      </c>
      <c r="I84" s="185"/>
      <c r="J84" s="204">
        <f t="shared" si="18"/>
        <v>1000</v>
      </c>
      <c r="K84" s="185" t="s">
        <v>74</v>
      </c>
      <c r="L84" s="205"/>
      <c r="M84" s="205"/>
      <c r="N84" s="187"/>
      <c r="O84" s="185"/>
      <c r="P84" s="185"/>
    </row>
    <row r="85" spans="1:16" s="188" customFormat="1" ht="4.5" customHeight="1" outlineLevel="1" x14ac:dyDescent="0.3">
      <c r="B85" s="189"/>
      <c r="C85" s="190"/>
      <c r="D85" s="190"/>
      <c r="E85" s="190"/>
      <c r="F85" s="190"/>
      <c r="G85" s="190"/>
      <c r="H85" s="190"/>
      <c r="I85" s="190"/>
      <c r="J85" s="191"/>
      <c r="L85" s="192"/>
      <c r="M85" s="192"/>
    </row>
    <row r="86" spans="1:16" s="78" customFormat="1" ht="13" outlineLevel="1" x14ac:dyDescent="0.3">
      <c r="A86" s="206" t="s">
        <v>100</v>
      </c>
      <c r="B86" s="143" t="s">
        <v>43</v>
      </c>
      <c r="C86" s="198"/>
      <c r="D86" s="198">
        <v>10000</v>
      </c>
      <c r="E86" s="198">
        <v>10000</v>
      </c>
      <c r="F86" s="198">
        <v>10000</v>
      </c>
      <c r="G86" s="198">
        <v>10000</v>
      </c>
      <c r="H86" s="198">
        <v>10000</v>
      </c>
      <c r="I86" s="198"/>
      <c r="J86" s="199">
        <v>10000</v>
      </c>
      <c r="L86" s="195"/>
      <c r="M86" s="195"/>
    </row>
    <row r="87" spans="1:16" s="78" customFormat="1" ht="13" outlineLevel="1" x14ac:dyDescent="0.3">
      <c r="A87" s="197" t="s">
        <v>99</v>
      </c>
      <c r="B87" s="143" t="s">
        <v>99</v>
      </c>
      <c r="C87" s="200"/>
      <c r="D87" s="200">
        <v>0.1</v>
      </c>
      <c r="E87" s="200">
        <v>0.1</v>
      </c>
      <c r="F87" s="200">
        <v>0.1</v>
      </c>
      <c r="G87" s="200">
        <v>0.1</v>
      </c>
      <c r="H87" s="200">
        <v>0.1</v>
      </c>
      <c r="I87" s="200"/>
      <c r="J87" s="201">
        <v>0.1</v>
      </c>
      <c r="K87" s="78" t="s">
        <v>121</v>
      </c>
      <c r="L87" s="195"/>
      <c r="M87" s="195"/>
    </row>
    <row r="88" spans="1:16" s="188" customFormat="1" ht="4.5" customHeight="1" outlineLevel="1" x14ac:dyDescent="0.3">
      <c r="B88" s="189"/>
      <c r="C88" s="190"/>
      <c r="D88" s="190"/>
      <c r="E88" s="190"/>
      <c r="F88" s="190"/>
      <c r="G88" s="190"/>
      <c r="H88" s="190"/>
      <c r="I88" s="190"/>
      <c r="J88" s="191"/>
      <c r="L88" s="192"/>
      <c r="M88" s="192"/>
    </row>
    <row r="89" spans="1:16" s="188" customFormat="1" ht="14.25" customHeight="1" outlineLevel="1" x14ac:dyDescent="0.3">
      <c r="A89" s="202" t="s">
        <v>122</v>
      </c>
      <c r="B89" s="203" t="s">
        <v>43</v>
      </c>
      <c r="C89" s="185">
        <f t="shared" ref="C89:J89" si="19">IFERROR(C91*C92,"N/A")</f>
        <v>0</v>
      </c>
      <c r="D89" s="185">
        <f t="shared" si="19"/>
        <v>1000</v>
      </c>
      <c r="E89" s="185">
        <f t="shared" si="19"/>
        <v>1000</v>
      </c>
      <c r="F89" s="185">
        <f t="shared" si="19"/>
        <v>1000</v>
      </c>
      <c r="G89" s="185">
        <f t="shared" si="19"/>
        <v>1000</v>
      </c>
      <c r="H89" s="185">
        <f t="shared" si="19"/>
        <v>1000</v>
      </c>
      <c r="I89" s="185"/>
      <c r="J89" s="204">
        <f t="shared" si="19"/>
        <v>1000</v>
      </c>
      <c r="K89" s="185" t="s">
        <v>74</v>
      </c>
      <c r="L89" s="205"/>
      <c r="M89" s="205"/>
      <c r="N89" s="187"/>
      <c r="O89" s="185"/>
      <c r="P89" s="185"/>
    </row>
    <row r="90" spans="1:16" s="188" customFormat="1" ht="4.5" customHeight="1" outlineLevel="1" x14ac:dyDescent="0.3">
      <c r="B90" s="189"/>
      <c r="C90" s="190"/>
      <c r="D90" s="190"/>
      <c r="E90" s="190"/>
      <c r="F90" s="190"/>
      <c r="G90" s="190"/>
      <c r="H90" s="190"/>
      <c r="I90" s="190"/>
      <c r="J90" s="191"/>
      <c r="L90" s="192"/>
      <c r="M90" s="192"/>
    </row>
    <row r="91" spans="1:16" s="78" customFormat="1" ht="13" outlineLevel="1" x14ac:dyDescent="0.3">
      <c r="A91" s="206" t="s">
        <v>100</v>
      </c>
      <c r="B91" s="143" t="s">
        <v>43</v>
      </c>
      <c r="C91" s="198"/>
      <c r="D91" s="198">
        <v>10000</v>
      </c>
      <c r="E91" s="198">
        <v>10000</v>
      </c>
      <c r="F91" s="198">
        <v>10000</v>
      </c>
      <c r="G91" s="198">
        <v>10000</v>
      </c>
      <c r="H91" s="198">
        <v>10000</v>
      </c>
      <c r="I91" s="198"/>
      <c r="J91" s="199">
        <v>10000</v>
      </c>
      <c r="L91" s="195"/>
      <c r="M91" s="195"/>
    </row>
    <row r="92" spans="1:16" s="78" customFormat="1" ht="13" outlineLevel="1" x14ac:dyDescent="0.3">
      <c r="A92" s="197" t="s">
        <v>99</v>
      </c>
      <c r="B92" s="143" t="s">
        <v>99</v>
      </c>
      <c r="C92" s="200"/>
      <c r="D92" s="200">
        <v>0.1</v>
      </c>
      <c r="E92" s="200">
        <v>0.1</v>
      </c>
      <c r="F92" s="200">
        <v>0.1</v>
      </c>
      <c r="G92" s="200">
        <v>0.1</v>
      </c>
      <c r="H92" s="200">
        <v>0.1</v>
      </c>
      <c r="I92" s="200"/>
      <c r="J92" s="201">
        <v>0.1</v>
      </c>
      <c r="K92" s="78" t="s">
        <v>121</v>
      </c>
      <c r="L92" s="195"/>
      <c r="M92" s="195"/>
    </row>
    <row r="93" spans="1:16" s="188" customFormat="1" ht="4.5" customHeight="1" outlineLevel="1" x14ac:dyDescent="0.3">
      <c r="B93" s="189"/>
      <c r="C93" s="190"/>
      <c r="D93" s="190"/>
      <c r="E93" s="190"/>
      <c r="F93" s="190"/>
      <c r="G93" s="190"/>
      <c r="H93" s="190"/>
      <c r="I93" s="190"/>
      <c r="J93" s="191"/>
      <c r="L93" s="192"/>
      <c r="M93" s="192"/>
    </row>
    <row r="94" spans="1:16" s="188" customFormat="1" ht="14.25" customHeight="1" outlineLevel="1" x14ac:dyDescent="0.3">
      <c r="A94" s="202" t="s">
        <v>114</v>
      </c>
      <c r="B94" s="203"/>
      <c r="C94" s="214">
        <f>SUM(C96:C97)</f>
        <v>0</v>
      </c>
      <c r="D94" s="214">
        <f t="shared" ref="D94:J94" si="20">SUM(D96:D97)</f>
        <v>0</v>
      </c>
      <c r="E94" s="214">
        <f t="shared" si="20"/>
        <v>0</v>
      </c>
      <c r="F94" s="214">
        <f t="shared" si="20"/>
        <v>0</v>
      </c>
      <c r="G94" s="214">
        <f t="shared" si="20"/>
        <v>0</v>
      </c>
      <c r="H94" s="214">
        <f t="shared" si="20"/>
        <v>0</v>
      </c>
      <c r="I94" s="214"/>
      <c r="J94" s="214">
        <f t="shared" si="20"/>
        <v>0</v>
      </c>
      <c r="K94" s="185" t="s">
        <v>74</v>
      </c>
      <c r="L94" s="205"/>
      <c r="M94" s="205" t="s">
        <v>92</v>
      </c>
      <c r="N94" s="187"/>
      <c r="O94" s="185"/>
      <c r="P94" s="185"/>
    </row>
    <row r="95" spans="1:16" s="188" customFormat="1" ht="4.5" customHeight="1" outlineLevel="1" x14ac:dyDescent="0.3">
      <c r="B95" s="189"/>
      <c r="C95" s="190"/>
      <c r="D95" s="190"/>
      <c r="E95" s="190"/>
      <c r="F95" s="190"/>
      <c r="G95" s="190"/>
      <c r="H95" s="190"/>
      <c r="I95" s="190"/>
      <c r="J95" s="191"/>
      <c r="L95" s="192"/>
      <c r="M95" s="192"/>
    </row>
    <row r="96" spans="1:16" outlineLevel="1" x14ac:dyDescent="0.3">
      <c r="A96" s="196"/>
      <c r="B96" s="209" t="s">
        <v>43</v>
      </c>
      <c r="C96" s="215"/>
      <c r="D96" s="215"/>
      <c r="E96" s="215"/>
      <c r="F96" s="215"/>
      <c r="G96" s="215"/>
      <c r="H96" s="215"/>
      <c r="I96" s="215"/>
      <c r="J96" s="216"/>
      <c r="K96" s="212"/>
      <c r="L96" s="213"/>
      <c r="M96" s="213"/>
    </row>
    <row r="97" spans="1:16" outlineLevel="1" x14ac:dyDescent="0.3">
      <c r="A97" s="196"/>
      <c r="B97" s="209" t="s">
        <v>43</v>
      </c>
      <c r="C97" s="215"/>
      <c r="D97" s="215"/>
      <c r="E97" s="215"/>
      <c r="F97" s="215"/>
      <c r="G97" s="215"/>
      <c r="H97" s="215"/>
      <c r="I97" s="215"/>
      <c r="J97" s="216"/>
      <c r="K97" s="212"/>
      <c r="L97" s="213"/>
      <c r="M97" s="213"/>
    </row>
    <row r="98" spans="1:16" s="188" customFormat="1" ht="4.5" customHeight="1" outlineLevel="1" x14ac:dyDescent="0.3">
      <c r="B98" s="189"/>
      <c r="C98" s="190"/>
      <c r="D98" s="190"/>
      <c r="E98" s="190"/>
      <c r="F98" s="190"/>
      <c r="G98" s="190"/>
      <c r="H98" s="190"/>
      <c r="I98" s="190"/>
      <c r="J98" s="191"/>
      <c r="L98" s="192"/>
      <c r="M98" s="192"/>
    </row>
    <row r="99" spans="1:16" s="188" customFormat="1" ht="14.25" customHeight="1" outlineLevel="1" x14ac:dyDescent="0.3">
      <c r="A99" s="202" t="s">
        <v>123</v>
      </c>
      <c r="B99" s="203" t="s">
        <v>76</v>
      </c>
      <c r="C99" s="185">
        <f>IFERROR(C101*C100,"N/A")</f>
        <v>0</v>
      </c>
      <c r="D99" s="185">
        <f>IFERROR(D101*D100,"N/A")</f>
        <v>600</v>
      </c>
      <c r="E99" s="185">
        <f t="shared" ref="E99:J99" si="21">IFERROR(E101*E100,"N/A")</f>
        <v>600</v>
      </c>
      <c r="F99" s="185">
        <f t="shared" si="21"/>
        <v>600</v>
      </c>
      <c r="G99" s="185">
        <f t="shared" si="21"/>
        <v>600</v>
      </c>
      <c r="H99" s="185">
        <f t="shared" si="21"/>
        <v>600</v>
      </c>
      <c r="I99" s="185"/>
      <c r="J99" s="204">
        <f t="shared" si="21"/>
        <v>600</v>
      </c>
      <c r="K99" s="185" t="s">
        <v>74</v>
      </c>
      <c r="L99" s="205"/>
      <c r="M99" s="205"/>
      <c r="N99" s="187"/>
      <c r="O99" s="185"/>
      <c r="P99" s="185"/>
    </row>
    <row r="100" spans="1:16" s="78" customFormat="1" ht="13" outlineLevel="1" x14ac:dyDescent="0.3">
      <c r="A100" s="206" t="s">
        <v>100</v>
      </c>
      <c r="B100" s="143" t="s">
        <v>76</v>
      </c>
      <c r="C100" s="198"/>
      <c r="D100" s="198">
        <f t="shared" ref="D100:J100" si="22">12*500</f>
        <v>6000</v>
      </c>
      <c r="E100" s="198">
        <f t="shared" si="22"/>
        <v>6000</v>
      </c>
      <c r="F100" s="198">
        <f t="shared" si="22"/>
        <v>6000</v>
      </c>
      <c r="G100" s="198">
        <f t="shared" si="22"/>
        <v>6000</v>
      </c>
      <c r="H100" s="198">
        <f t="shared" si="22"/>
        <v>6000</v>
      </c>
      <c r="I100" s="198"/>
      <c r="J100" s="199">
        <f t="shared" si="22"/>
        <v>6000</v>
      </c>
      <c r="L100" s="195"/>
      <c r="M100" s="195"/>
    </row>
    <row r="101" spans="1:16" s="78" customFormat="1" ht="13" outlineLevel="1" x14ac:dyDescent="0.3">
      <c r="A101" s="197" t="s">
        <v>120</v>
      </c>
      <c r="B101" s="143" t="s">
        <v>99</v>
      </c>
      <c r="C101" s="200"/>
      <c r="D101" s="200">
        <v>0.1</v>
      </c>
      <c r="E101" s="200">
        <v>0.1</v>
      </c>
      <c r="F101" s="200">
        <v>0.1</v>
      </c>
      <c r="G101" s="200">
        <v>0.1</v>
      </c>
      <c r="H101" s="200">
        <v>0.1</v>
      </c>
      <c r="I101" s="200"/>
      <c r="J101" s="201">
        <v>0.1</v>
      </c>
      <c r="K101" s="78" t="s">
        <v>121</v>
      </c>
      <c r="L101" s="195"/>
      <c r="M101" s="195"/>
    </row>
    <row r="102" spans="1:16" s="188" customFormat="1" ht="4.5" customHeight="1" outlineLevel="1" x14ac:dyDescent="0.3">
      <c r="B102" s="189"/>
      <c r="C102" s="190"/>
      <c r="D102" s="190"/>
      <c r="E102" s="190"/>
      <c r="F102" s="190"/>
      <c r="G102" s="190"/>
      <c r="H102" s="190"/>
      <c r="I102" s="190"/>
      <c r="J102" s="191"/>
      <c r="L102" s="192"/>
      <c r="M102" s="192"/>
    </row>
    <row r="103" spans="1:16" s="188" customFormat="1" ht="14.25" customHeight="1" outlineLevel="1" x14ac:dyDescent="0.3">
      <c r="A103" s="202" t="s">
        <v>8</v>
      </c>
      <c r="B103" s="203" t="s">
        <v>43</v>
      </c>
      <c r="C103" s="214">
        <f>C105+C109+C112+C114</f>
        <v>0</v>
      </c>
      <c r="D103" s="214">
        <f>D105+D109+D112+D114</f>
        <v>2550</v>
      </c>
      <c r="E103" s="214">
        <f t="shared" ref="E103:J103" si="23">E105+E109+E112+E114</f>
        <v>2550</v>
      </c>
      <c r="F103" s="214">
        <f t="shared" si="23"/>
        <v>2250</v>
      </c>
      <c r="G103" s="214">
        <f t="shared" si="23"/>
        <v>2100</v>
      </c>
      <c r="H103" s="214">
        <f t="shared" si="23"/>
        <v>2150</v>
      </c>
      <c r="I103" s="214"/>
      <c r="J103" s="214">
        <f t="shared" si="23"/>
        <v>2150</v>
      </c>
      <c r="K103" s="185" t="s">
        <v>74</v>
      </c>
      <c r="L103" s="205"/>
      <c r="M103" s="205"/>
      <c r="N103" s="187"/>
      <c r="O103" s="185"/>
      <c r="P103" s="185"/>
    </row>
    <row r="104" spans="1:16" s="188" customFormat="1" ht="4.5" customHeight="1" outlineLevel="1" x14ac:dyDescent="0.3">
      <c r="B104" s="189"/>
      <c r="C104" s="190"/>
      <c r="D104" s="190"/>
      <c r="E104" s="190"/>
      <c r="F104" s="190"/>
      <c r="G104" s="190"/>
      <c r="H104" s="190"/>
      <c r="I104" s="190"/>
      <c r="J104" s="191"/>
      <c r="L104" s="192"/>
      <c r="M104" s="192"/>
    </row>
    <row r="105" spans="1:16" s="78" customFormat="1" ht="13" outlineLevel="1" x14ac:dyDescent="0.3">
      <c r="A105" s="217" t="s">
        <v>117</v>
      </c>
      <c r="B105" s="143"/>
      <c r="C105" s="218">
        <f>C106*C107</f>
        <v>0</v>
      </c>
      <c r="D105" s="218">
        <f t="shared" ref="D105:J105" si="24">D106*D107</f>
        <v>150</v>
      </c>
      <c r="E105" s="218">
        <f t="shared" si="24"/>
        <v>150</v>
      </c>
      <c r="F105" s="218">
        <f t="shared" si="24"/>
        <v>150</v>
      </c>
      <c r="G105" s="218">
        <f t="shared" si="24"/>
        <v>150</v>
      </c>
      <c r="H105" s="218">
        <f t="shared" si="24"/>
        <v>200</v>
      </c>
      <c r="I105" s="218"/>
      <c r="J105" s="219">
        <f t="shared" si="24"/>
        <v>200</v>
      </c>
      <c r="L105" s="195"/>
      <c r="M105" s="195"/>
    </row>
    <row r="106" spans="1:16" s="78" customFormat="1" ht="13" outlineLevel="1" x14ac:dyDescent="0.3">
      <c r="A106" s="197" t="s">
        <v>108</v>
      </c>
      <c r="B106" s="143" t="s">
        <v>94</v>
      </c>
      <c r="C106" s="198"/>
      <c r="D106" s="198">
        <v>500</v>
      </c>
      <c r="E106" s="198">
        <v>500</v>
      </c>
      <c r="F106" s="198">
        <v>500</v>
      </c>
      <c r="G106" s="198">
        <v>500</v>
      </c>
      <c r="H106" s="198">
        <v>500</v>
      </c>
      <c r="I106" s="198"/>
      <c r="J106" s="199">
        <v>500</v>
      </c>
      <c r="L106" s="195"/>
      <c r="M106" s="195"/>
    </row>
    <row r="107" spans="1:16" s="78" customFormat="1" ht="13" outlineLevel="1" x14ac:dyDescent="0.3">
      <c r="A107" s="197" t="s">
        <v>109</v>
      </c>
      <c r="B107" s="143" t="s">
        <v>95</v>
      </c>
      <c r="C107" s="220"/>
      <c r="D107" s="220">
        <f t="shared" ref="D107:J107" si="25">SUM(D71:D72)</f>
        <v>0.3</v>
      </c>
      <c r="E107" s="220">
        <f t="shared" si="25"/>
        <v>0.3</v>
      </c>
      <c r="F107" s="220">
        <f t="shared" si="25"/>
        <v>0.3</v>
      </c>
      <c r="G107" s="220">
        <f t="shared" si="25"/>
        <v>0.3</v>
      </c>
      <c r="H107" s="220">
        <f t="shared" si="25"/>
        <v>0.4</v>
      </c>
      <c r="I107" s="220"/>
      <c r="J107" s="221">
        <f t="shared" si="25"/>
        <v>0.4</v>
      </c>
      <c r="L107" s="195"/>
      <c r="M107" s="195"/>
    </row>
    <row r="108" spans="1:16" s="78" customFormat="1" ht="13" outlineLevel="1" x14ac:dyDescent="0.3">
      <c r="B108" s="143"/>
      <c r="C108" s="218"/>
      <c r="D108" s="218"/>
      <c r="E108" s="218"/>
      <c r="F108" s="218"/>
      <c r="G108" s="218"/>
      <c r="H108" s="218"/>
      <c r="I108" s="218"/>
      <c r="J108" s="219"/>
      <c r="L108" s="195"/>
      <c r="M108" s="195"/>
    </row>
    <row r="109" spans="1:16" s="78" customFormat="1" ht="13" outlineLevel="1" x14ac:dyDescent="0.3">
      <c r="A109" s="217" t="s">
        <v>16</v>
      </c>
      <c r="B109" s="143"/>
      <c r="C109" s="218">
        <f t="shared" ref="C109:J109" si="26">C110*12</f>
        <v>0</v>
      </c>
      <c r="D109" s="218">
        <f>D110*12</f>
        <v>1200</v>
      </c>
      <c r="E109" s="218">
        <f t="shared" si="26"/>
        <v>1200</v>
      </c>
      <c r="F109" s="218">
        <f t="shared" si="26"/>
        <v>1200</v>
      </c>
      <c r="G109" s="218">
        <f t="shared" si="26"/>
        <v>1200</v>
      </c>
      <c r="H109" s="218">
        <f t="shared" si="26"/>
        <v>1200</v>
      </c>
      <c r="I109" s="218"/>
      <c r="J109" s="219">
        <f t="shared" si="26"/>
        <v>1200</v>
      </c>
      <c r="K109" s="212"/>
      <c r="L109" s="195"/>
      <c r="M109" s="195"/>
    </row>
    <row r="110" spans="1:16" s="78" customFormat="1" ht="13" outlineLevel="1" x14ac:dyDescent="0.3">
      <c r="A110" s="78" t="s">
        <v>18</v>
      </c>
      <c r="B110" s="143" t="s">
        <v>75</v>
      </c>
      <c r="C110" s="198">
        <v>0</v>
      </c>
      <c r="D110" s="198">
        <v>100</v>
      </c>
      <c r="E110" s="198">
        <v>100</v>
      </c>
      <c r="F110" s="198">
        <v>100</v>
      </c>
      <c r="G110" s="198">
        <v>100</v>
      </c>
      <c r="H110" s="198">
        <v>100</v>
      </c>
      <c r="I110" s="198"/>
      <c r="J110" s="199">
        <v>100</v>
      </c>
      <c r="L110" s="195"/>
      <c r="M110" s="195"/>
    </row>
    <row r="111" spans="1:16" s="78" customFormat="1" ht="13" outlineLevel="1" x14ac:dyDescent="0.3">
      <c r="B111" s="143"/>
      <c r="J111" s="194"/>
      <c r="L111" s="195"/>
      <c r="M111" s="195"/>
    </row>
    <row r="112" spans="1:16" s="78" customFormat="1" ht="13" outlineLevel="1" x14ac:dyDescent="0.3">
      <c r="A112" s="196" t="s">
        <v>30</v>
      </c>
      <c r="B112" s="143" t="s">
        <v>80</v>
      </c>
      <c r="C112" s="218">
        <v>0</v>
      </c>
      <c r="D112" s="218">
        <v>300</v>
      </c>
      <c r="E112" s="218">
        <v>300</v>
      </c>
      <c r="F112" s="218">
        <v>300</v>
      </c>
      <c r="G112" s="218">
        <v>300</v>
      </c>
      <c r="H112" s="218">
        <v>300</v>
      </c>
      <c r="I112" s="218"/>
      <c r="J112" s="219">
        <v>300</v>
      </c>
      <c r="L112" s="195"/>
      <c r="M112" s="195"/>
    </row>
    <row r="113" spans="1:16" s="78" customFormat="1" ht="13" outlineLevel="1" x14ac:dyDescent="0.3">
      <c r="B113" s="143"/>
      <c r="C113" s="222"/>
      <c r="D113" s="222"/>
      <c r="E113" s="222"/>
      <c r="F113" s="222"/>
      <c r="G113" s="222"/>
      <c r="H113" s="222"/>
      <c r="I113" s="222"/>
      <c r="J113" s="223"/>
      <c r="L113" s="195"/>
      <c r="M113" s="195"/>
    </row>
    <row r="114" spans="1:16" s="78" customFormat="1" ht="13" outlineLevel="1" x14ac:dyDescent="0.3">
      <c r="A114" s="196" t="s">
        <v>31</v>
      </c>
      <c r="B114" s="143"/>
      <c r="C114" s="218">
        <f t="shared" ref="C114:J114" si="27">IFERROR(C115+C119,"N/A")</f>
        <v>0</v>
      </c>
      <c r="D114" s="218">
        <f t="shared" si="27"/>
        <v>900</v>
      </c>
      <c r="E114" s="218">
        <f t="shared" si="27"/>
        <v>900</v>
      </c>
      <c r="F114" s="218">
        <f t="shared" si="27"/>
        <v>600</v>
      </c>
      <c r="G114" s="218">
        <f t="shared" si="27"/>
        <v>450</v>
      </c>
      <c r="H114" s="218">
        <f t="shared" si="27"/>
        <v>450</v>
      </c>
      <c r="I114" s="218"/>
      <c r="J114" s="219">
        <f t="shared" si="27"/>
        <v>450</v>
      </c>
      <c r="K114" s="212"/>
      <c r="L114" s="195" t="s">
        <v>113</v>
      </c>
      <c r="M114" s="195"/>
    </row>
    <row r="115" spans="1:16" s="78" customFormat="1" ht="13" outlineLevel="1" x14ac:dyDescent="0.3">
      <c r="A115" s="197" t="s">
        <v>34</v>
      </c>
      <c r="B115" s="143"/>
      <c r="C115" s="210">
        <f t="shared" ref="C115:J115" si="28">IFERROR(C116*C117,"N/A")</f>
        <v>0</v>
      </c>
      <c r="D115" s="210">
        <f t="shared" si="28"/>
        <v>900</v>
      </c>
      <c r="E115" s="210">
        <f t="shared" si="28"/>
        <v>900</v>
      </c>
      <c r="F115" s="210">
        <f t="shared" si="28"/>
        <v>600</v>
      </c>
      <c r="G115" s="210">
        <f t="shared" si="28"/>
        <v>450</v>
      </c>
      <c r="H115" s="210">
        <f t="shared" si="28"/>
        <v>450</v>
      </c>
      <c r="I115" s="210"/>
      <c r="J115" s="211">
        <f t="shared" si="28"/>
        <v>450</v>
      </c>
      <c r="L115" s="195"/>
      <c r="M115" s="195"/>
    </row>
    <row r="116" spans="1:16" s="78" customFormat="1" outlineLevel="1" x14ac:dyDescent="0.3">
      <c r="A116" s="224" t="s">
        <v>32</v>
      </c>
      <c r="B116" s="143" t="s">
        <v>39</v>
      </c>
      <c r="C116" s="225">
        <v>0</v>
      </c>
      <c r="D116" s="225">
        <v>0.05</v>
      </c>
      <c r="E116" s="225">
        <v>0.05</v>
      </c>
      <c r="F116" s="225">
        <v>0.05</v>
      </c>
      <c r="G116" s="225">
        <v>0.05</v>
      </c>
      <c r="H116" s="225">
        <v>0.05</v>
      </c>
      <c r="I116" s="225"/>
      <c r="J116" s="226">
        <v>0.05</v>
      </c>
      <c r="K116" s="227"/>
      <c r="L116" s="228"/>
      <c r="M116" s="195"/>
    </row>
    <row r="117" spans="1:16" s="78" customFormat="1" ht="15.75" customHeight="1" outlineLevel="1" x14ac:dyDescent="0.3">
      <c r="A117" s="224" t="s">
        <v>33</v>
      </c>
      <c r="B117" s="143" t="s">
        <v>76</v>
      </c>
      <c r="C117" s="198">
        <v>0</v>
      </c>
      <c r="D117" s="198">
        <f>12*1500</f>
        <v>18000</v>
      </c>
      <c r="E117" s="198">
        <f>12*1500</f>
        <v>18000</v>
      </c>
      <c r="F117" s="198">
        <f>12*1000</f>
        <v>12000</v>
      </c>
      <c r="G117" s="198">
        <f>12*750</f>
        <v>9000</v>
      </c>
      <c r="H117" s="198">
        <f t="shared" ref="H117:J117" si="29">12*750</f>
        <v>9000</v>
      </c>
      <c r="I117" s="198"/>
      <c r="J117" s="199">
        <f t="shared" si="29"/>
        <v>9000</v>
      </c>
      <c r="L117" s="195"/>
      <c r="M117" s="195"/>
    </row>
    <row r="118" spans="1:16" s="78" customFormat="1" ht="13" outlineLevel="1" x14ac:dyDescent="0.3">
      <c r="B118" s="143"/>
      <c r="D118" s="222"/>
      <c r="E118" s="222"/>
      <c r="F118" s="222"/>
      <c r="G118" s="222"/>
      <c r="H118" s="222"/>
      <c r="I118" s="222"/>
      <c r="J118" s="223"/>
      <c r="L118" s="195"/>
      <c r="M118" s="195"/>
    </row>
    <row r="119" spans="1:16" s="78" customFormat="1" outlineLevel="1" x14ac:dyDescent="0.3">
      <c r="A119" s="197" t="s">
        <v>37</v>
      </c>
      <c r="B119" s="143"/>
      <c r="C119" s="210">
        <f t="shared" ref="C119:J119" si="30">C120*C121</f>
        <v>0</v>
      </c>
      <c r="D119" s="210">
        <f t="shared" si="30"/>
        <v>0</v>
      </c>
      <c r="E119" s="210">
        <f t="shared" si="30"/>
        <v>0</v>
      </c>
      <c r="F119" s="210">
        <f t="shared" si="30"/>
        <v>0</v>
      </c>
      <c r="G119" s="210">
        <f t="shared" si="30"/>
        <v>0</v>
      </c>
      <c r="H119" s="210">
        <f t="shared" si="30"/>
        <v>0</v>
      </c>
      <c r="I119" s="210"/>
      <c r="J119" s="211">
        <f t="shared" si="30"/>
        <v>0</v>
      </c>
      <c r="K119" s="227"/>
      <c r="L119" s="195"/>
      <c r="M119" s="195"/>
    </row>
    <row r="120" spans="1:16" s="78" customFormat="1" outlineLevel="1" x14ac:dyDescent="0.3">
      <c r="A120" s="224" t="s">
        <v>28</v>
      </c>
      <c r="B120" s="143" t="s">
        <v>77</v>
      </c>
      <c r="C120" s="229"/>
      <c r="D120" s="229"/>
      <c r="E120" s="229"/>
      <c r="F120" s="229"/>
      <c r="G120" s="229"/>
      <c r="H120" s="229"/>
      <c r="I120" s="229"/>
      <c r="J120" s="230"/>
      <c r="K120" s="227"/>
      <c r="L120" s="228"/>
      <c r="M120" s="195"/>
    </row>
    <row r="121" spans="1:16" s="78" customFormat="1" outlineLevel="1" x14ac:dyDescent="0.3">
      <c r="A121" s="224" t="s">
        <v>29</v>
      </c>
      <c r="B121" s="143" t="s">
        <v>78</v>
      </c>
      <c r="C121" s="198"/>
      <c r="D121" s="198"/>
      <c r="E121" s="198"/>
      <c r="F121" s="198"/>
      <c r="G121" s="198"/>
      <c r="H121" s="198"/>
      <c r="I121" s="198"/>
      <c r="J121" s="199"/>
      <c r="K121" s="227"/>
      <c r="L121" s="195" t="s">
        <v>113</v>
      </c>
      <c r="M121" s="195"/>
    </row>
    <row r="122" spans="1:16" s="188" customFormat="1" ht="4.5" customHeight="1" outlineLevel="1" x14ac:dyDescent="0.3">
      <c r="B122" s="189"/>
      <c r="C122" s="190"/>
      <c r="D122" s="190"/>
      <c r="E122" s="190"/>
      <c r="F122" s="190"/>
      <c r="G122" s="190"/>
      <c r="H122" s="190"/>
      <c r="I122" s="190"/>
      <c r="J122" s="191"/>
      <c r="L122" s="192"/>
      <c r="M122" s="192"/>
    </row>
    <row r="123" spans="1:16" s="188" customFormat="1" ht="14.25" customHeight="1" outlineLevel="1" x14ac:dyDescent="0.3">
      <c r="A123" s="202" t="s">
        <v>9</v>
      </c>
      <c r="B123" s="203"/>
      <c r="C123" s="214" t="str">
        <f>C125</f>
        <v>N/A</v>
      </c>
      <c r="D123" s="214" t="str">
        <f t="shared" ref="D123:J123" si="31">D125</f>
        <v>N/A</v>
      </c>
      <c r="E123" s="214" t="str">
        <f t="shared" si="31"/>
        <v>N/A</v>
      </c>
      <c r="F123" s="214" t="str">
        <f t="shared" si="31"/>
        <v>N/A</v>
      </c>
      <c r="G123" s="214" t="str">
        <f t="shared" si="31"/>
        <v>N/A</v>
      </c>
      <c r="H123" s="214" t="str">
        <f t="shared" si="31"/>
        <v>N/A</v>
      </c>
      <c r="I123" s="214"/>
      <c r="J123" s="214" t="str">
        <f t="shared" si="31"/>
        <v>N/A</v>
      </c>
      <c r="K123" s="185" t="s">
        <v>74</v>
      </c>
      <c r="L123" s="205"/>
      <c r="M123" s="205"/>
      <c r="N123" s="187"/>
      <c r="O123" s="185"/>
      <c r="P123" s="185"/>
    </row>
    <row r="124" spans="1:16" s="188" customFormat="1" ht="4.5" customHeight="1" outlineLevel="1" x14ac:dyDescent="0.3">
      <c r="B124" s="189"/>
      <c r="C124" s="190"/>
      <c r="D124" s="190"/>
      <c r="E124" s="190"/>
      <c r="F124" s="190"/>
      <c r="G124" s="190"/>
      <c r="H124" s="190"/>
      <c r="I124" s="190"/>
      <c r="J124" s="191"/>
      <c r="L124" s="192"/>
      <c r="M124" s="192"/>
    </row>
    <row r="125" spans="1:16" outlineLevel="1" x14ac:dyDescent="0.3">
      <c r="A125" s="206" t="s">
        <v>9</v>
      </c>
      <c r="B125" s="209" t="s">
        <v>43</v>
      </c>
      <c r="C125" s="210" t="str">
        <f>IFERROR(#REF!,"N/A")</f>
        <v>N/A</v>
      </c>
      <c r="D125" s="210" t="str">
        <f>IFERROR(#REF!,"N/A")</f>
        <v>N/A</v>
      </c>
      <c r="E125" s="210" t="str">
        <f>IFERROR(#REF!,"N/A")</f>
        <v>N/A</v>
      </c>
      <c r="F125" s="210" t="str">
        <f>IFERROR(#REF!,"N/A")</f>
        <v>N/A</v>
      </c>
      <c r="G125" s="210" t="str">
        <f>IFERROR(#REF!,"N/A")</f>
        <v>N/A</v>
      </c>
      <c r="H125" s="210" t="str">
        <f>IFERROR(#REF!,"N/A")</f>
        <v>N/A</v>
      </c>
      <c r="I125" s="210"/>
      <c r="J125" s="211" t="str">
        <f>IFERROR(#REF!,"N/A")</f>
        <v>N/A</v>
      </c>
      <c r="K125" s="212"/>
      <c r="L125" s="228"/>
      <c r="M125" s="213"/>
    </row>
    <row r="126" spans="1:16" s="188" customFormat="1" ht="4.5" customHeight="1" outlineLevel="1" x14ac:dyDescent="0.3">
      <c r="B126" s="189"/>
      <c r="C126" s="190"/>
      <c r="D126" s="190"/>
      <c r="E126" s="190"/>
      <c r="F126" s="190"/>
      <c r="G126" s="190"/>
      <c r="H126" s="190"/>
      <c r="I126" s="190"/>
      <c r="J126" s="191"/>
      <c r="L126" s="192"/>
      <c r="M126" s="192"/>
    </row>
    <row r="127" spans="1:16" s="78" customFormat="1" outlineLevel="1" x14ac:dyDescent="0.3">
      <c r="A127" s="231" t="s">
        <v>13</v>
      </c>
      <c r="B127" s="232"/>
      <c r="C127" s="233"/>
      <c r="D127" s="233"/>
      <c r="E127" s="233"/>
      <c r="F127" s="233"/>
      <c r="G127" s="233"/>
      <c r="H127" s="233"/>
      <c r="I127" s="233"/>
      <c r="J127" s="234"/>
      <c r="K127" s="185" t="s">
        <v>74</v>
      </c>
      <c r="L127" s="235"/>
      <c r="M127" s="235"/>
      <c r="N127" s="233"/>
      <c r="O127" s="233"/>
      <c r="P127" s="233"/>
    </row>
    <row r="128" spans="1:16" s="78" customFormat="1" ht="13" outlineLevel="1" x14ac:dyDescent="0.3">
      <c r="A128" s="78" t="s">
        <v>20</v>
      </c>
      <c r="B128" s="143"/>
      <c r="C128" s="225"/>
      <c r="D128" s="225"/>
      <c r="E128" s="225"/>
      <c r="F128" s="225"/>
      <c r="G128" s="225"/>
      <c r="H128" s="225"/>
      <c r="I128" s="225"/>
      <c r="J128" s="226"/>
      <c r="L128" s="195"/>
      <c r="M128" s="195"/>
    </row>
    <row r="131" spans="1:1" x14ac:dyDescent="0.3">
      <c r="A131" s="236"/>
    </row>
    <row r="132" spans="1:1" x14ac:dyDescent="0.3">
      <c r="A132" s="236"/>
    </row>
    <row r="133" spans="1:1" x14ac:dyDescent="0.3">
      <c r="A133" s="236"/>
    </row>
    <row r="134" spans="1:1" x14ac:dyDescent="0.3">
      <c r="A134" s="236"/>
    </row>
    <row r="135" spans="1:1" x14ac:dyDescent="0.3">
      <c r="A135" s="236"/>
    </row>
  </sheetData>
  <sheetProtection sheet="1" objects="1" scenarios="1" insertColumns="0" insertRows="0" insertHyperlinks="0"/>
  <mergeCells count="1">
    <mergeCell ref="A5:P5"/>
  </mergeCells>
  <hyperlinks>
    <hyperlink ref="M94" r:id="rId1"/>
    <hyperlink ref="M79" r:id="rId2"/>
  </hyperlinks>
  <pageMargins left="0.7" right="0.7" top="0.78740157499999996" bottom="0.78740157499999996" header="0.3" footer="0.3"/>
  <pageSetup paperSize="9" scale="40" orientation="landscape" r:id="rId3"/>
  <rowBreaks count="1" manualBreakCount="1">
    <brk id="59" max="16383" man="1"/>
  </rowBreaks>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56"/>
  <sheetViews>
    <sheetView view="pageBreakPreview" topLeftCell="A7" zoomScale="60" zoomScaleNormal="70" workbookViewId="0">
      <selection activeCell="B29" sqref="A1:XFD1048576"/>
    </sheetView>
  </sheetViews>
  <sheetFormatPr baseColWidth="10" defaultColWidth="10.58203125" defaultRowHeight="13" x14ac:dyDescent="0.3"/>
  <cols>
    <col min="1" max="1" width="10.58203125" style="78"/>
    <col min="2" max="2" width="51.75" style="78" customWidth="1"/>
    <col min="3" max="3" width="13.58203125" style="78" customWidth="1"/>
    <col min="4" max="4" width="11.33203125" style="78" customWidth="1"/>
    <col min="5" max="5" width="15.83203125" style="78" customWidth="1"/>
    <col min="6" max="6" width="16.25" style="78" customWidth="1"/>
    <col min="7" max="16384" width="10.58203125" style="78"/>
  </cols>
  <sheetData>
    <row r="2" spans="1:19" s="206" customFormat="1" ht="17.5" customHeight="1" x14ac:dyDescent="0.3">
      <c r="A2" s="206">
        <v>2</v>
      </c>
      <c r="B2" s="237" t="s">
        <v>200</v>
      </c>
      <c r="C2" s="238">
        <v>0.33</v>
      </c>
      <c r="D2" s="238">
        <v>0.33</v>
      </c>
      <c r="E2" s="206" t="s">
        <v>201</v>
      </c>
      <c r="F2" s="239">
        <v>0</v>
      </c>
      <c r="G2" s="239">
        <v>0</v>
      </c>
      <c r="H2" s="240">
        <v>0.8</v>
      </c>
      <c r="J2" s="239"/>
      <c r="K2" s="241"/>
      <c r="M2" s="242"/>
      <c r="N2" s="238"/>
      <c r="O2" s="238"/>
    </row>
    <row r="3" spans="1:19" x14ac:dyDescent="0.3">
      <c r="C3" s="243" t="s">
        <v>188</v>
      </c>
      <c r="F3" s="194"/>
    </row>
    <row r="4" spans="1:19" x14ac:dyDescent="0.3">
      <c r="C4" s="244"/>
      <c r="D4" s="244"/>
      <c r="J4" s="244"/>
      <c r="K4" s="244"/>
      <c r="L4" s="244"/>
      <c r="M4" s="244"/>
      <c r="N4" s="244"/>
      <c r="O4" s="245"/>
    </row>
    <row r="5" spans="1:19" ht="28" customHeight="1" x14ac:dyDescent="0.3">
      <c r="B5" s="246"/>
      <c r="C5" s="411" t="s">
        <v>154</v>
      </c>
      <c r="D5" s="412"/>
      <c r="E5" s="247"/>
      <c r="F5" s="78" t="s">
        <v>203</v>
      </c>
      <c r="I5" s="248"/>
      <c r="K5" s="249"/>
      <c r="M5" s="243"/>
      <c r="N5" s="243"/>
      <c r="O5" s="243"/>
    </row>
    <row r="6" spans="1:19" ht="39" x14ac:dyDescent="0.3">
      <c r="B6" s="250" t="s">
        <v>148</v>
      </c>
      <c r="C6" s="251" t="s">
        <v>223</v>
      </c>
      <c r="D6" s="180" t="s">
        <v>222</v>
      </c>
      <c r="E6" s="247" t="s">
        <v>53</v>
      </c>
      <c r="F6" s="251" t="s">
        <v>223</v>
      </c>
      <c r="G6" s="180" t="s">
        <v>222</v>
      </c>
      <c r="H6" s="252" t="s">
        <v>183</v>
      </c>
      <c r="J6" s="247"/>
      <c r="K6" s="194"/>
      <c r="M6" s="253"/>
      <c r="N6" s="253"/>
      <c r="O6" s="252"/>
    </row>
    <row r="7" spans="1:19" x14ac:dyDescent="0.3">
      <c r="A7" s="206">
        <v>0</v>
      </c>
      <c r="B7" s="254" t="s">
        <v>208</v>
      </c>
      <c r="C7" s="255"/>
      <c r="D7" s="255"/>
      <c r="E7" s="255"/>
      <c r="F7" s="255"/>
      <c r="G7" s="255"/>
      <c r="H7" s="256"/>
      <c r="J7" s="255"/>
      <c r="K7" s="194"/>
      <c r="M7" s="153"/>
      <c r="N7" s="153"/>
      <c r="O7" s="257"/>
    </row>
    <row r="8" spans="1:19" s="206" customFormat="1" ht="27.65" customHeight="1" x14ac:dyDescent="0.3">
      <c r="A8" s="206">
        <v>1</v>
      </c>
      <c r="B8" s="237" t="s">
        <v>224</v>
      </c>
      <c r="C8" s="238">
        <v>0</v>
      </c>
      <c r="D8" s="238">
        <v>0</v>
      </c>
      <c r="E8" s="206" t="s">
        <v>201</v>
      </c>
      <c r="F8" s="239">
        <v>0</v>
      </c>
      <c r="G8" s="239">
        <v>0</v>
      </c>
      <c r="H8" s="240">
        <v>0.8</v>
      </c>
      <c r="J8" s="239"/>
      <c r="K8" s="241"/>
      <c r="M8" s="238"/>
      <c r="N8" s="238"/>
      <c r="O8" s="238"/>
    </row>
    <row r="9" spans="1:19" s="206" customFormat="1" ht="25.5" customHeight="1" x14ac:dyDescent="0.3">
      <c r="A9" s="206">
        <v>2</v>
      </c>
      <c r="B9" s="258" t="s">
        <v>149</v>
      </c>
      <c r="C9" s="242">
        <v>0.2</v>
      </c>
      <c r="D9" s="242">
        <v>0.2</v>
      </c>
      <c r="E9" s="206" t="s">
        <v>201</v>
      </c>
      <c r="F9" s="239">
        <v>0</v>
      </c>
      <c r="G9" s="239">
        <v>0</v>
      </c>
      <c r="H9" s="240">
        <v>0.8</v>
      </c>
      <c r="J9" s="239"/>
      <c r="K9" s="241"/>
      <c r="M9" s="242"/>
      <c r="N9" s="238"/>
      <c r="O9" s="238"/>
    </row>
    <row r="10" spans="1:19" s="206" customFormat="1" ht="25.5" customHeight="1" x14ac:dyDescent="0.3">
      <c r="A10" s="206">
        <v>3</v>
      </c>
      <c r="B10" s="258" t="s">
        <v>196</v>
      </c>
      <c r="C10" s="242">
        <v>0</v>
      </c>
      <c r="D10" s="238">
        <v>0</v>
      </c>
      <c r="E10" s="239">
        <v>0.22</v>
      </c>
      <c r="F10" s="239">
        <v>0.1</v>
      </c>
      <c r="G10" s="239">
        <v>0.2</v>
      </c>
      <c r="H10" s="240">
        <v>0.9</v>
      </c>
      <c r="J10" s="239"/>
      <c r="K10" s="259"/>
      <c r="M10" s="242"/>
      <c r="N10" s="238"/>
      <c r="O10" s="238"/>
    </row>
    <row r="11" spans="1:19" s="206" customFormat="1" ht="25.5" customHeight="1" x14ac:dyDescent="0.3">
      <c r="A11" s="206">
        <v>4</v>
      </c>
      <c r="B11" s="258" t="s">
        <v>197</v>
      </c>
      <c r="C11" s="242">
        <v>0</v>
      </c>
      <c r="D11" s="238">
        <v>0</v>
      </c>
      <c r="E11" s="239">
        <v>0.22</v>
      </c>
      <c r="F11" s="239">
        <v>0.1</v>
      </c>
      <c r="G11" s="239">
        <v>0.2</v>
      </c>
      <c r="H11" s="260">
        <v>0.9</v>
      </c>
      <c r="J11" s="239"/>
      <c r="K11" s="259"/>
      <c r="M11" s="242"/>
      <c r="N11" s="238"/>
      <c r="O11" s="238"/>
    </row>
    <row r="12" spans="1:19" s="206" customFormat="1" ht="18" customHeight="1" x14ac:dyDescent="0.3">
      <c r="A12" s="206">
        <v>5</v>
      </c>
      <c r="B12" s="258" t="s">
        <v>199</v>
      </c>
      <c r="C12" s="242">
        <v>0.33</v>
      </c>
      <c r="D12" s="238">
        <v>0.33</v>
      </c>
      <c r="E12" s="239">
        <v>0.34</v>
      </c>
      <c r="F12" s="239">
        <v>0</v>
      </c>
      <c r="G12" s="239">
        <v>0</v>
      </c>
      <c r="H12" s="240">
        <v>0.8</v>
      </c>
      <c r="J12" s="239"/>
      <c r="K12" s="241"/>
      <c r="M12" s="242"/>
      <c r="N12" s="238"/>
      <c r="O12" s="238"/>
    </row>
    <row r="13" spans="1:19" s="206" customFormat="1" ht="15.65" customHeight="1" x14ac:dyDescent="0.3">
      <c r="A13" s="206">
        <v>6</v>
      </c>
      <c r="B13" s="258" t="s">
        <v>150</v>
      </c>
      <c r="C13" s="242">
        <v>0.5</v>
      </c>
      <c r="D13" s="238">
        <v>0.5</v>
      </c>
      <c r="E13" s="206" t="s">
        <v>201</v>
      </c>
      <c r="F13" s="239">
        <v>0</v>
      </c>
      <c r="G13" s="239">
        <v>0</v>
      </c>
      <c r="H13" s="240">
        <v>0.8</v>
      </c>
      <c r="J13" s="239"/>
      <c r="K13" s="241"/>
      <c r="M13" s="242"/>
      <c r="N13" s="238"/>
      <c r="O13" s="238"/>
      <c r="Q13" s="261">
        <v>80</v>
      </c>
      <c r="R13" s="78" t="s">
        <v>189</v>
      </c>
      <c r="S13" s="78" t="s">
        <v>192</v>
      </c>
    </row>
    <row r="14" spans="1:19" s="206" customFormat="1" ht="15.65" customHeight="1" x14ac:dyDescent="0.3">
      <c r="A14" s="206">
        <v>7</v>
      </c>
      <c r="B14" s="262" t="s">
        <v>198</v>
      </c>
      <c r="C14" s="242">
        <v>0</v>
      </c>
      <c r="D14" s="238">
        <v>0</v>
      </c>
      <c r="E14" s="206" t="s">
        <v>204</v>
      </c>
      <c r="F14" s="239">
        <v>0.1</v>
      </c>
      <c r="G14" s="239">
        <v>0.2</v>
      </c>
      <c r="H14" s="240">
        <v>0.9</v>
      </c>
      <c r="J14" s="239"/>
      <c r="K14" s="259"/>
      <c r="M14" s="242"/>
      <c r="N14" s="238"/>
      <c r="O14" s="238"/>
      <c r="Q14" s="78">
        <v>90</v>
      </c>
      <c r="R14" s="78" t="s">
        <v>191</v>
      </c>
      <c r="S14" s="78"/>
    </row>
    <row r="15" spans="1:19" s="206" customFormat="1" ht="15.65" customHeight="1" x14ac:dyDescent="0.3">
      <c r="A15" s="206">
        <v>8</v>
      </c>
      <c r="B15" s="262" t="s">
        <v>209</v>
      </c>
      <c r="C15" s="242">
        <v>0</v>
      </c>
      <c r="D15" s="238">
        <v>0</v>
      </c>
      <c r="E15" s="206" t="s">
        <v>204</v>
      </c>
      <c r="F15" s="239">
        <v>0.1</v>
      </c>
      <c r="G15" s="239">
        <v>0.2</v>
      </c>
      <c r="H15" s="240">
        <v>1</v>
      </c>
      <c r="J15" s="239"/>
      <c r="K15" s="259"/>
      <c r="M15" s="242"/>
      <c r="N15" s="238"/>
      <c r="O15" s="238"/>
      <c r="Q15" s="78">
        <v>100</v>
      </c>
      <c r="R15" s="78" t="s">
        <v>190</v>
      </c>
      <c r="S15" s="78"/>
    </row>
    <row r="16" spans="1:19" s="206" customFormat="1" x14ac:dyDescent="0.3">
      <c r="A16" s="206">
        <v>9</v>
      </c>
      <c r="B16" s="263" t="s">
        <v>206</v>
      </c>
      <c r="C16" s="242">
        <v>0</v>
      </c>
      <c r="D16" s="238">
        <v>0</v>
      </c>
      <c r="E16" s="206" t="s">
        <v>202</v>
      </c>
      <c r="F16" s="239">
        <v>0.1</v>
      </c>
      <c r="G16" s="239">
        <v>0.2</v>
      </c>
      <c r="H16" s="240" t="s">
        <v>205</v>
      </c>
      <c r="J16" s="239"/>
      <c r="K16" s="259"/>
    </row>
    <row r="17" spans="1:11" s="206" customFormat="1" ht="26" x14ac:dyDescent="0.3">
      <c r="A17" s="206">
        <v>10</v>
      </c>
      <c r="B17" s="263" t="s">
        <v>207</v>
      </c>
      <c r="C17" s="242">
        <v>0</v>
      </c>
      <c r="D17" s="238">
        <v>0</v>
      </c>
      <c r="E17" s="206" t="s">
        <v>204</v>
      </c>
      <c r="F17" s="239">
        <v>0.1</v>
      </c>
      <c r="G17" s="239">
        <v>0.2</v>
      </c>
      <c r="H17" s="240">
        <v>1</v>
      </c>
      <c r="J17" s="239"/>
      <c r="K17" s="259"/>
    </row>
    <row r="18" spans="1:11" s="206" customFormat="1" x14ac:dyDescent="0.3">
      <c r="B18" s="259"/>
      <c r="C18" s="242"/>
      <c r="D18" s="238"/>
      <c r="H18" s="238"/>
      <c r="K18" s="241"/>
    </row>
    <row r="19" spans="1:11" x14ac:dyDescent="0.3">
      <c r="B19" s="264"/>
      <c r="C19" s="261"/>
      <c r="D19" s="261"/>
    </row>
    <row r="21" spans="1:11" x14ac:dyDescent="0.3">
      <c r="B21" s="265" t="s">
        <v>182</v>
      </c>
      <c r="C21" s="265" t="s">
        <v>53</v>
      </c>
    </row>
    <row r="22" spans="1:11" x14ac:dyDescent="0.3">
      <c r="B22" s="266" t="s">
        <v>208</v>
      </c>
      <c r="C22" s="265"/>
    </row>
    <row r="23" spans="1:11" x14ac:dyDescent="0.3">
      <c r="B23" s="266" t="s">
        <v>54</v>
      </c>
      <c r="C23" s="267">
        <v>0.34</v>
      </c>
    </row>
    <row r="24" spans="1:11" x14ac:dyDescent="0.3">
      <c r="B24" s="266" t="s">
        <v>156</v>
      </c>
      <c r="C24" s="267">
        <v>0.37</v>
      </c>
    </row>
    <row r="25" spans="1:11" x14ac:dyDescent="0.3">
      <c r="B25" s="266" t="s">
        <v>155</v>
      </c>
      <c r="C25" s="267">
        <v>0.4</v>
      </c>
    </row>
    <row r="27" spans="1:11" ht="13.5" thickBot="1" x14ac:dyDescent="0.35">
      <c r="B27" s="268" t="s">
        <v>158</v>
      </c>
      <c r="C27" s="268" t="s">
        <v>159</v>
      </c>
      <c r="D27" s="268" t="s">
        <v>160</v>
      </c>
      <c r="E27" s="268" t="s">
        <v>161</v>
      </c>
      <c r="F27" s="268" t="s">
        <v>244</v>
      </c>
      <c r="G27" s="78" t="s">
        <v>233</v>
      </c>
      <c r="I27" s="78" t="s">
        <v>193</v>
      </c>
      <c r="J27" s="78" t="s">
        <v>194</v>
      </c>
    </row>
    <row r="28" spans="1:11" ht="23.5" thickBot="1" x14ac:dyDescent="0.35">
      <c r="B28" s="269" t="s">
        <v>162</v>
      </c>
      <c r="C28" s="269" t="s">
        <v>163</v>
      </c>
      <c r="D28" s="269" t="s">
        <v>237</v>
      </c>
      <c r="E28" s="269" t="s">
        <v>164</v>
      </c>
      <c r="F28" s="270" t="s">
        <v>245</v>
      </c>
      <c r="G28" s="271"/>
      <c r="I28" s="78" t="s">
        <v>158</v>
      </c>
    </row>
    <row r="29" spans="1:11" ht="35" thickBot="1" x14ac:dyDescent="0.35">
      <c r="B29" s="269" t="s">
        <v>170</v>
      </c>
      <c r="C29" s="269" t="s">
        <v>171</v>
      </c>
      <c r="D29" s="269" t="s">
        <v>238</v>
      </c>
      <c r="E29" s="269" t="s">
        <v>166</v>
      </c>
      <c r="F29" s="272" t="s">
        <v>246</v>
      </c>
      <c r="G29" s="271"/>
      <c r="I29" s="78" t="s">
        <v>161</v>
      </c>
    </row>
    <row r="30" spans="1:11" x14ac:dyDescent="0.3">
      <c r="B30" s="269" t="s">
        <v>241</v>
      </c>
      <c r="C30" s="269" t="s">
        <v>173</v>
      </c>
      <c r="D30" s="269" t="s">
        <v>247</v>
      </c>
      <c r="E30" s="269" t="s">
        <v>248</v>
      </c>
      <c r="F30" s="269" t="s">
        <v>236</v>
      </c>
      <c r="G30" s="271"/>
      <c r="I30" s="78" t="s">
        <v>195</v>
      </c>
    </row>
    <row r="31" spans="1:11" ht="23" x14ac:dyDescent="0.3">
      <c r="B31" s="269" t="s">
        <v>165</v>
      </c>
      <c r="C31" s="269" t="s">
        <v>165</v>
      </c>
      <c r="D31" s="269" t="s">
        <v>239</v>
      </c>
      <c r="E31" s="269" t="s">
        <v>169</v>
      </c>
      <c r="F31" s="273"/>
      <c r="G31" s="271"/>
    </row>
    <row r="32" spans="1:11" x14ac:dyDescent="0.3">
      <c r="B32" s="269" t="s">
        <v>167</v>
      </c>
      <c r="C32" s="269" t="s">
        <v>249</v>
      </c>
      <c r="D32" s="273" t="s">
        <v>236</v>
      </c>
      <c r="E32" s="269" t="s">
        <v>172</v>
      </c>
      <c r="F32" s="269"/>
      <c r="G32" s="271"/>
    </row>
    <row r="33" spans="2:7" x14ac:dyDescent="0.3">
      <c r="B33" s="269" t="s">
        <v>240</v>
      </c>
      <c r="C33" s="269" t="s">
        <v>168</v>
      </c>
      <c r="D33" s="273"/>
      <c r="E33" s="273" t="s">
        <v>236</v>
      </c>
      <c r="F33" s="269"/>
      <c r="G33" s="271"/>
    </row>
    <row r="34" spans="2:7" x14ac:dyDescent="0.3">
      <c r="B34" s="273" t="s">
        <v>236</v>
      </c>
      <c r="C34" s="273" t="s">
        <v>236</v>
      </c>
      <c r="D34" s="269"/>
      <c r="E34" s="269"/>
      <c r="F34" s="269"/>
      <c r="G34" s="271"/>
    </row>
    <row r="36" spans="2:7" x14ac:dyDescent="0.3">
      <c r="B36" s="265" t="s">
        <v>174</v>
      </c>
    </row>
    <row r="37" spans="2:7" x14ac:dyDescent="0.3">
      <c r="B37" s="274" t="s">
        <v>175</v>
      </c>
    </row>
    <row r="38" spans="2:7" x14ac:dyDescent="0.3">
      <c r="B38" s="274" t="s">
        <v>176</v>
      </c>
    </row>
    <row r="39" spans="2:7" x14ac:dyDescent="0.3">
      <c r="B39" s="78" t="s">
        <v>233</v>
      </c>
    </row>
    <row r="40" spans="2:7" ht="15.5" x14ac:dyDescent="0.3">
      <c r="B40" s="265" t="s">
        <v>137</v>
      </c>
      <c r="D40" s="275" t="s">
        <v>181</v>
      </c>
    </row>
    <row r="41" spans="2:7" ht="15.5" x14ac:dyDescent="0.3">
      <c r="B41" s="274" t="s">
        <v>177</v>
      </c>
      <c r="D41" s="275" t="s">
        <v>223</v>
      </c>
    </row>
    <row r="42" spans="2:7" ht="15.5" x14ac:dyDescent="0.3">
      <c r="B42" s="274" t="s">
        <v>178</v>
      </c>
      <c r="D42" s="275" t="s">
        <v>222</v>
      </c>
    </row>
    <row r="43" spans="2:7" ht="15.5" x14ac:dyDescent="0.3">
      <c r="B43" s="78" t="s">
        <v>233</v>
      </c>
      <c r="D43" s="275" t="s">
        <v>233</v>
      </c>
    </row>
    <row r="44" spans="2:7" x14ac:dyDescent="0.3">
      <c r="B44" s="196" t="s">
        <v>220</v>
      </c>
    </row>
    <row r="45" spans="2:7" x14ac:dyDescent="0.3">
      <c r="B45" s="276" t="s">
        <v>225</v>
      </c>
    </row>
    <row r="46" spans="2:7" x14ac:dyDescent="0.3">
      <c r="B46" s="277" t="s">
        <v>227</v>
      </c>
    </row>
    <row r="47" spans="2:7" x14ac:dyDescent="0.3">
      <c r="B47" s="278" t="s">
        <v>22</v>
      </c>
    </row>
    <row r="48" spans="2:7" x14ac:dyDescent="0.3">
      <c r="B48" s="278" t="s">
        <v>26</v>
      </c>
    </row>
    <row r="49" spans="2:2" x14ac:dyDescent="0.3">
      <c r="B49" s="278" t="s">
        <v>23</v>
      </c>
    </row>
    <row r="50" spans="2:2" x14ac:dyDescent="0.3">
      <c r="B50" s="278" t="s">
        <v>21</v>
      </c>
    </row>
    <row r="51" spans="2:2" x14ac:dyDescent="0.3">
      <c r="B51" s="278" t="s">
        <v>24</v>
      </c>
    </row>
    <row r="53" spans="2:2" x14ac:dyDescent="0.3">
      <c r="B53" s="268" t="s">
        <v>221</v>
      </c>
    </row>
    <row r="54" spans="2:2" x14ac:dyDescent="0.3">
      <c r="B54" s="279" t="s">
        <v>226</v>
      </c>
    </row>
    <row r="55" spans="2:2" x14ac:dyDescent="0.3">
      <c r="B55" s="280" t="s">
        <v>177</v>
      </c>
    </row>
    <row r="56" spans="2:2" x14ac:dyDescent="0.3">
      <c r="B56" s="281" t="s">
        <v>178</v>
      </c>
    </row>
  </sheetData>
  <sheetProtection insertColumns="0" insertRows="0" insertHyperlinks="0"/>
  <mergeCells count="1">
    <mergeCell ref="C5:D5"/>
  </mergeCells>
  <pageMargins left="0.7" right="0.7" top="0.78740157499999996" bottom="0.78740157499999996" header="0.3" footer="0.3"/>
  <pageSetup paperSize="8" scale="69" orientation="landscape" r:id="rId1"/>
  <legacyDrawing r:id="rId2"/>
  <tableParts count="9">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Vorabklärung TP xy</vt:lpstr>
      <vt:lpstr>Beispiel Annahmen</vt:lpstr>
      <vt:lpstr>Dropdown input</vt:lpstr>
      <vt:lpstr>'Beispiel Annahmen'!Druckbereich</vt:lpstr>
      <vt:lpstr>'Vorabklärung TP xy'!Druckbereich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Beerli Anna BLW</dc:creator>
  <cp:lastModifiedBy>Smola Sten BLW</cp:lastModifiedBy>
  <cp:lastPrinted>2020-10-27T14:18:18Z</cp:lastPrinted>
  <dcterms:created xsi:type="dcterms:W3CDTF">2020-03-06T14:56:44Z</dcterms:created>
  <dcterms:modified xsi:type="dcterms:W3CDTF">2020-11-12T08:23:53Z</dcterms:modified>
</cp:coreProperties>
</file>