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0\Webdokumente\Excel Begleittabelle für Grafiken\"/>
    </mc:Choice>
  </mc:AlternateContent>
  <bookViews>
    <workbookView xWindow="0" yWindow="0" windowWidth="19200" windowHeight="6350"/>
  </bookViews>
  <sheets>
    <sheet name="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B22" i="3"/>
  <c r="Y50" i="3" l="1"/>
  <c r="H50" i="3"/>
  <c r="I50" i="3"/>
  <c r="J50" i="3"/>
  <c r="R50" i="3"/>
  <c r="H49" i="3" l="1"/>
  <c r="I49" i="3"/>
  <c r="J49" i="3"/>
  <c r="H43" i="3"/>
  <c r="I43" i="3"/>
  <c r="J43" i="3"/>
  <c r="H44" i="3"/>
  <c r="I44" i="3"/>
  <c r="J44" i="3"/>
  <c r="H45" i="3"/>
  <c r="I45" i="3"/>
  <c r="J45" i="3"/>
  <c r="I46" i="3"/>
  <c r="J46" i="3"/>
  <c r="I47" i="3"/>
  <c r="J47" i="3"/>
  <c r="I48" i="3"/>
  <c r="J48" i="3"/>
  <c r="H48" i="3"/>
  <c r="H47" i="3"/>
  <c r="H46" i="3"/>
  <c r="L47" i="3" l="1"/>
  <c r="N50" i="3"/>
  <c r="M50" i="3"/>
  <c r="K50" i="3"/>
  <c r="L50" i="3"/>
  <c r="L48" i="3"/>
  <c r="C30" i="3" l="1"/>
  <c r="C29" i="3"/>
  <c r="C28" i="3"/>
  <c r="C27" i="3"/>
  <c r="C26" i="3"/>
  <c r="Y43" i="3" l="1"/>
  <c r="Y44" i="3" l="1"/>
  <c r="Y45" i="3"/>
  <c r="Y46" i="3"/>
  <c r="Y47" i="3"/>
  <c r="Y48" i="3"/>
  <c r="AA50" i="3"/>
  <c r="Z44" i="3"/>
  <c r="Z45" i="3"/>
  <c r="Z46" i="3"/>
  <c r="Z47" i="3"/>
  <c r="Z48" i="3"/>
  <c r="Z50" i="3"/>
  <c r="Z43" i="3"/>
  <c r="K47" i="3"/>
  <c r="Q44" i="3"/>
  <c r="Q45" i="3"/>
  <c r="Q46" i="3"/>
  <c r="Q47" i="3"/>
  <c r="Q48" i="3"/>
  <c r="Q49" i="3"/>
  <c r="Q50" i="3"/>
  <c r="Q43" i="3"/>
  <c r="M44" i="3"/>
  <c r="N44" i="3"/>
  <c r="M45" i="3"/>
  <c r="N45" i="3"/>
  <c r="M46" i="3"/>
  <c r="N46" i="3"/>
  <c r="M47" i="3"/>
  <c r="N47" i="3"/>
  <c r="M48" i="3"/>
  <c r="N48" i="3"/>
  <c r="N43" i="3"/>
  <c r="M43" i="3"/>
  <c r="L44" i="3"/>
  <c r="L45" i="3"/>
  <c r="L46" i="3"/>
  <c r="L43" i="3"/>
  <c r="K44" i="3"/>
  <c r="K45" i="3"/>
  <c r="K46" i="3"/>
  <c r="K48" i="3"/>
  <c r="K43" i="3"/>
  <c r="S44" i="3"/>
  <c r="T44" i="3"/>
  <c r="S45" i="3"/>
  <c r="S46" i="3"/>
  <c r="T46" i="3"/>
  <c r="S47" i="3"/>
  <c r="T47" i="3"/>
  <c r="S48" i="3"/>
  <c r="T48" i="3"/>
  <c r="S50" i="3"/>
  <c r="T50" i="3"/>
  <c r="S43" i="3"/>
  <c r="T43" i="3"/>
  <c r="R44" i="3"/>
  <c r="R48" i="3"/>
  <c r="E49" i="3"/>
  <c r="F49" i="3"/>
  <c r="G49" i="3"/>
  <c r="Z49" i="3" s="1"/>
  <c r="AA46" i="3" l="1"/>
  <c r="AA45" i="3"/>
  <c r="AA48" i="3"/>
  <c r="AA44" i="3"/>
  <c r="AA47" i="3"/>
  <c r="AA43" i="3"/>
  <c r="M49" i="3"/>
  <c r="V45" i="3"/>
  <c r="L49" i="3"/>
  <c r="U46" i="3"/>
  <c r="Y49" i="3"/>
  <c r="AA49" i="3" s="1"/>
  <c r="N49" i="3"/>
  <c r="S49" i="3"/>
  <c r="V48" i="3"/>
  <c r="V44" i="3"/>
  <c r="R49" i="3"/>
  <c r="T45" i="3"/>
  <c r="U45" i="3"/>
  <c r="V43" i="3"/>
  <c r="V47" i="3"/>
  <c r="U43" i="3"/>
  <c r="V50" i="3"/>
  <c r="V46" i="3"/>
  <c r="R45" i="3"/>
  <c r="U48" i="3"/>
  <c r="U44" i="3"/>
  <c r="U50" i="3"/>
  <c r="R46" i="3"/>
  <c r="R43" i="3"/>
  <c r="K49" i="3"/>
  <c r="U49" i="3" l="1"/>
  <c r="V49" i="3"/>
  <c r="T49" i="3"/>
  <c r="R47" i="3"/>
  <c r="U47" i="3"/>
</calcChain>
</file>

<file path=xl/sharedStrings.xml><?xml version="1.0" encoding="utf-8"?>
<sst xmlns="http://schemas.openxmlformats.org/spreadsheetml/2006/main" count="78" uniqueCount="53">
  <si>
    <t>TOTAL</t>
  </si>
  <si>
    <t>∆19/18</t>
  </si>
  <si>
    <t>Umsatz</t>
  </si>
  <si>
    <t>in %</t>
  </si>
  <si>
    <t>Rest</t>
  </si>
  <si>
    <t>in Mio. CHF</t>
  </si>
  <si>
    <t>in Tonnen</t>
  </si>
  <si>
    <t>Preise in CHF / kg</t>
  </si>
  <si>
    <t>Quelle: BLW, Fachbereich Marktanalysen; Nielsen Schweiz, Retail-/Konsumentenpanel, Warenkorb gemäss Def. BLW</t>
  </si>
  <si>
    <t>Absatz</t>
  </si>
  <si>
    <t>in CHF / kg</t>
  </si>
  <si>
    <t>Absatzentwicklung</t>
  </si>
  <si>
    <t>Umsatzentwicklung</t>
  </si>
  <si>
    <t>Marktanteile</t>
  </si>
  <si>
    <t xml:space="preserve">  </t>
  </si>
  <si>
    <t xml:space="preserve">Eidgenössisches Departement für </t>
  </si>
  <si>
    <t>Wirtschaft, Bildung und Forschung WBF</t>
  </si>
  <si>
    <t>Bundesamt für Landwirtschaft BLW</t>
  </si>
  <si>
    <t>Fachbereich Marktanalysen</t>
  </si>
  <si>
    <t>Publikationsrecht: Weiterverarbeitung und Publikation unter Quellenangabe gestattet.</t>
  </si>
  <si>
    <t>Zu Haftung, Datenschutz, Copyright und Weiterem siehe:</t>
  </si>
  <si>
    <t>www.disclaimer.admin.ch</t>
  </si>
  <si>
    <t>Umsatz in Mio. CHF, Absatz in Tonnen; Marktanteile in %; Marktentwicklung in %; Preise in CHF / kg</t>
  </si>
  <si>
    <t>Mehlmarkt Schweiz</t>
  </si>
  <si>
    <t>Weissmehl</t>
  </si>
  <si>
    <t>Absatz- und Umsatzbilanz Mehl im Schweizer Detailhandel</t>
  </si>
  <si>
    <t>Halbweissmehl</t>
  </si>
  <si>
    <t>Dinkel</t>
  </si>
  <si>
    <t>Zopfmehl</t>
  </si>
  <si>
    <t>Ruchmehl</t>
  </si>
  <si>
    <t>Knöpflimehl</t>
  </si>
  <si>
    <t>∆20/19</t>
  </si>
  <si>
    <t>2018..2020 Juni MAT</t>
  </si>
  <si>
    <t>2018..2020 September (rollierendes Jahr "Moving Annual Total" MAT)</t>
  </si>
  <si>
    <t>Absatz 20</t>
  </si>
  <si>
    <t>Umsatz 20</t>
  </si>
  <si>
    <t>in CHF</t>
  </si>
  <si>
    <t>Spezialmehl</t>
  </si>
  <si>
    <t>Total</t>
  </si>
  <si>
    <t>Mahlprodukte-Ausgänge</t>
  </si>
  <si>
    <t>Verarbeitung zur menschlichen Ernährung</t>
  </si>
  <si>
    <t>Inlandgetreide</t>
  </si>
  <si>
    <t>Auslandgetreide</t>
  </si>
  <si>
    <t>übriges Getreide</t>
  </si>
  <si>
    <t xml:space="preserve">Mehlproduktion Schweiz </t>
  </si>
  <si>
    <t>Quelle Dachverband Schweizerischer Müller (DSM)</t>
  </si>
  <si>
    <t>Mehl im Detailhandel</t>
  </si>
  <si>
    <t>2018..2020 August (rollierendes Jahr "Moving Annual Total" MAT)</t>
  </si>
  <si>
    <t>durchschnittlicher Verkaufswert</t>
  </si>
  <si>
    <t>Dinkelmehl</t>
  </si>
  <si>
    <t>Entwicklung in %</t>
  </si>
  <si>
    <t>2019/20*</t>
  </si>
  <si>
    <t>durchschnittlicher Verkaufswert verschiedener Mehltypen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</si>
</sst>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\+\ 0.0\ %;\-\ 0.0\ %;\ \ 0.0\ %"/>
    <numFmt numFmtId="167" formatCode="###\ ###\ ##0"/>
    <numFmt numFmtId="168" formatCode="_ * #,##0.0_ ;_ * \-#,##0.0_ ;_ * &quot;-&quot;??_ ;_ @_ "/>
    <numFmt numFmtId="169" formatCode="\+\ 0.0;\-\ 0.0;\ \ 0.0"/>
    <numFmt numFmtId="170" formatCode="0.0%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1"/>
      <color rgb="FF00B0F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NumberFormat="1" applyFont="1"/>
    <xf numFmtId="2" fontId="0" fillId="0" borderId="0" xfId="0" applyNumberFormat="1" applyBorder="1"/>
    <xf numFmtId="0" fontId="0" fillId="0" borderId="0" xfId="0" applyBorder="1"/>
    <xf numFmtId="166" fontId="4" fillId="0" borderId="0" xfId="0" applyNumberFormat="1" applyFont="1" applyBorder="1"/>
    <xf numFmtId="165" fontId="5" fillId="0" borderId="0" xfId="0" applyNumberFormat="1" applyFont="1" applyBorder="1"/>
    <xf numFmtId="167" fontId="0" fillId="0" borderId="0" xfId="0" applyNumberFormat="1" applyBorder="1"/>
    <xf numFmtId="166" fontId="6" fillId="0" borderId="0" xfId="0" applyNumberFormat="1" applyFont="1" applyBorder="1"/>
    <xf numFmtId="0" fontId="0" fillId="0" borderId="0" xfId="0" quotePrefix="1" applyFill="1" applyBorder="1"/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0" fontId="2" fillId="0" borderId="0" xfId="0" applyFont="1" applyBorder="1"/>
    <xf numFmtId="0" fontId="0" fillId="2" borderId="0" xfId="0" quotePrefix="1" applyFill="1" applyBorder="1"/>
    <xf numFmtId="0" fontId="3" fillId="2" borderId="0" xfId="0" quotePrefix="1" applyFont="1" applyFill="1" applyBorder="1"/>
    <xf numFmtId="169" fontId="3" fillId="0" borderId="0" xfId="0" applyNumberFormat="1" applyFont="1" applyBorder="1"/>
    <xf numFmtId="165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0" fontId="0" fillId="0" borderId="2" xfId="0" applyBorder="1"/>
    <xf numFmtId="0" fontId="6" fillId="0" borderId="2" xfId="0" applyFont="1" applyBorder="1"/>
    <xf numFmtId="0" fontId="0" fillId="2" borderId="3" xfId="0" applyFill="1" applyBorder="1"/>
    <xf numFmtId="0" fontId="3" fillId="0" borderId="0" xfId="0" applyFont="1"/>
    <xf numFmtId="164" fontId="3" fillId="0" borderId="0" xfId="1" applyNumberFormat="1" applyFont="1" applyBorder="1"/>
    <xf numFmtId="0" fontId="0" fillId="0" borderId="4" xfId="0" quotePrefix="1" applyBorder="1"/>
    <xf numFmtId="0" fontId="0" fillId="0" borderId="0" xfId="0" quotePrefix="1" applyBorder="1"/>
    <xf numFmtId="0" fontId="3" fillId="0" borderId="4" xfId="0" quotePrefix="1" applyFont="1" applyBorder="1"/>
    <xf numFmtId="0" fontId="3" fillId="0" borderId="0" xfId="0" quotePrefix="1" applyFont="1" applyBorder="1"/>
    <xf numFmtId="0" fontId="3" fillId="0" borderId="6" xfId="0" quotePrefix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0" fontId="6" fillId="0" borderId="0" xfId="0" quotePrefix="1" applyFont="1" applyFill="1" applyBorder="1"/>
    <xf numFmtId="0" fontId="2" fillId="0" borderId="0" xfId="0" quotePrefix="1" applyFont="1" applyFill="1" applyBorder="1"/>
    <xf numFmtId="169" fontId="3" fillId="0" borderId="4" xfId="0" applyNumberFormat="1" applyFont="1" applyBorder="1"/>
    <xf numFmtId="0" fontId="2" fillId="0" borderId="4" xfId="0" quotePrefix="1" applyFont="1" applyBorder="1"/>
    <xf numFmtId="0" fontId="2" fillId="0" borderId="0" xfId="0" quotePrefix="1" applyFont="1" applyBorder="1"/>
    <xf numFmtId="0" fontId="2" fillId="0" borderId="6" xfId="0" quotePrefix="1" applyFont="1" applyBorder="1"/>
    <xf numFmtId="0" fontId="2" fillId="0" borderId="0" xfId="0" applyFont="1"/>
    <xf numFmtId="0" fontId="2" fillId="0" borderId="4" xfId="0" applyFont="1" applyBorder="1"/>
    <xf numFmtId="0" fontId="0" fillId="3" borderId="0" xfId="0" applyFill="1"/>
    <xf numFmtId="0" fontId="8" fillId="3" borderId="0" xfId="2" applyFont="1" applyFill="1"/>
    <xf numFmtId="0" fontId="9" fillId="3" borderId="0" xfId="3" applyFont="1" applyFill="1" applyAlignment="1">
      <alignment vertical="top"/>
    </xf>
    <xf numFmtId="0" fontId="10" fillId="3" borderId="0" xfId="3" applyFont="1" applyFill="1" applyAlignment="1"/>
    <xf numFmtId="0" fontId="9" fillId="3" borderId="0" xfId="2" applyFont="1" applyFill="1" applyBorder="1" applyAlignment="1"/>
    <xf numFmtId="0" fontId="11" fillId="3" borderId="0" xfId="2" applyFont="1" applyFill="1" applyAlignment="1">
      <alignment horizontal="left"/>
    </xf>
    <xf numFmtId="0" fontId="12" fillId="3" borderId="0" xfId="2" applyFont="1" applyFill="1"/>
    <xf numFmtId="0" fontId="0" fillId="3" borderId="0" xfId="2" applyFont="1" applyFill="1" applyAlignment="1">
      <alignment horizontal="left"/>
    </xf>
    <xf numFmtId="0" fontId="1" fillId="3" borderId="0" xfId="2" applyFont="1" applyFill="1"/>
    <xf numFmtId="0" fontId="1" fillId="3" borderId="0" xfId="2" applyFont="1" applyFill="1" applyAlignment="1">
      <alignment horizontal="left"/>
    </xf>
    <xf numFmtId="0" fontId="0" fillId="3" borderId="0" xfId="2" applyFont="1" applyFill="1" applyAlignment="1"/>
    <xf numFmtId="0" fontId="3" fillId="3" borderId="0" xfId="2" applyFont="1" applyFill="1" applyBorder="1"/>
    <xf numFmtId="0" fontId="1" fillId="3" borderId="0" xfId="2" applyFont="1" applyFill="1" applyAlignment="1"/>
    <xf numFmtId="0" fontId="14" fillId="3" borderId="0" xfId="4" applyFont="1" applyFill="1"/>
    <xf numFmtId="0" fontId="1" fillId="3" borderId="0" xfId="2" applyFont="1" applyFill="1" applyAlignment="1">
      <alignment wrapText="1"/>
    </xf>
    <xf numFmtId="0" fontId="2" fillId="0" borderId="1" xfId="0" quotePrefix="1" applyFont="1" applyFill="1" applyBorder="1"/>
    <xf numFmtId="2" fontId="3" fillId="0" borderId="0" xfId="0" applyNumberFormat="1" applyFont="1" applyBorder="1"/>
    <xf numFmtId="169" fontId="3" fillId="0" borderId="5" xfId="0" applyNumberFormat="1" applyFont="1" applyBorder="1"/>
    <xf numFmtId="169" fontId="3" fillId="0" borderId="1" xfId="0" applyNumberFormat="1" applyFont="1" applyBorder="1"/>
    <xf numFmtId="2" fontId="3" fillId="0" borderId="0" xfId="0" applyNumberFormat="1" applyFont="1"/>
    <xf numFmtId="2" fontId="3" fillId="0" borderId="3" xfId="0" applyNumberFormat="1" applyFont="1" applyBorder="1"/>
    <xf numFmtId="2" fontId="0" fillId="0" borderId="0" xfId="1" applyNumberFormat="1" applyFont="1"/>
    <xf numFmtId="169" fontId="3" fillId="0" borderId="7" xfId="0" applyNumberFormat="1" applyFont="1" applyBorder="1"/>
    <xf numFmtId="9" fontId="0" fillId="0" borderId="0" xfId="5" applyFont="1"/>
    <xf numFmtId="0" fontId="0" fillId="0" borderId="0" xfId="0" applyFont="1"/>
    <xf numFmtId="170" fontId="0" fillId="0" borderId="0" xfId="5" applyNumberFormat="1" applyFont="1"/>
    <xf numFmtId="43" fontId="0" fillId="0" borderId="0" xfId="1" applyNumberFormat="1" applyFont="1"/>
    <xf numFmtId="0" fontId="15" fillId="0" borderId="0" xfId="0" applyFont="1"/>
    <xf numFmtId="164" fontId="2" fillId="0" borderId="0" xfId="1" applyNumberFormat="1" applyFont="1"/>
    <xf numFmtId="170" fontId="2" fillId="0" borderId="0" xfId="5" applyNumberFormat="1" applyFont="1"/>
    <xf numFmtId="0" fontId="8" fillId="0" borderId="0" xfId="0" applyFont="1" applyAlignment="1">
      <alignment horizontal="left" vertical="top" wrapText="1"/>
    </xf>
    <xf numFmtId="43" fontId="0" fillId="0" borderId="0" xfId="1" applyFont="1" applyBorder="1"/>
    <xf numFmtId="43" fontId="1" fillId="3" borderId="0" xfId="2" applyNumberFormat="1" applyFont="1" applyFill="1"/>
    <xf numFmtId="43" fontId="0" fillId="3" borderId="0" xfId="0" applyNumberFormat="1" applyFill="1"/>
    <xf numFmtId="43" fontId="0" fillId="0" borderId="5" xfId="1" applyNumberFormat="1" applyFont="1" applyBorder="1"/>
    <xf numFmtId="43" fontId="0" fillId="0" borderId="1" xfId="1" applyNumberFormat="1" applyFont="1" applyBorder="1"/>
    <xf numFmtId="43" fontId="0" fillId="0" borderId="7" xfId="1" applyNumberFormat="1" applyFont="1" applyBorder="1"/>
    <xf numFmtId="0" fontId="2" fillId="0" borderId="6" xfId="0" applyFont="1" applyBorder="1"/>
    <xf numFmtId="0" fontId="0" fillId="0" borderId="6" xfId="0" quotePrefix="1" applyBorder="1"/>
    <xf numFmtId="169" fontId="3" fillId="0" borderId="6" xfId="0" applyNumberFormat="1" applyFont="1" applyBorder="1"/>
    <xf numFmtId="2" fontId="3" fillId="0" borderId="8" xfId="0" applyNumberFormat="1" applyFont="1" applyBorder="1"/>
    <xf numFmtId="43" fontId="3" fillId="0" borderId="4" xfId="1" applyNumberFormat="1" applyFont="1" applyBorder="1"/>
    <xf numFmtId="43" fontId="3" fillId="0" borderId="0" xfId="1" applyNumberFormat="1" applyFont="1" applyBorder="1"/>
    <xf numFmtId="43" fontId="3" fillId="0" borderId="6" xfId="1" applyNumberFormat="1" applyFont="1" applyBorder="1"/>
    <xf numFmtId="0" fontId="16" fillId="0" borderId="0" xfId="0" applyFont="1"/>
    <xf numFmtId="0" fontId="8" fillId="0" borderId="0" xfId="0" applyFont="1" applyAlignment="1">
      <alignment horizontal="left" vertical="top" wrapText="1"/>
    </xf>
    <xf numFmtId="0" fontId="0" fillId="0" borderId="9" xfId="0" quotePrefix="1" applyBorder="1"/>
    <xf numFmtId="0" fontId="0" fillId="0" borderId="2" xfId="0" quotePrefix="1" applyBorder="1"/>
    <xf numFmtId="0" fontId="8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 wrapText="1"/>
    </xf>
  </cellXfs>
  <cellStyles count="6">
    <cellStyle name="Komma" xfId="1" builtinId="3"/>
    <cellStyle name="Link 2" xfId="4"/>
    <cellStyle name="Prozent" xfId="5" builtinId="5"/>
    <cellStyle name="Standard" xfId="0" builtinId="0"/>
    <cellStyle name="Standard 2 3" xfId="3"/>
    <cellStyle name="Standard 3 2" xfId="2"/>
  </cellStyles>
  <dxfs count="0"/>
  <tableStyles count="0" defaultTableStyle="TableStyleMedium2" defaultPivotStyle="PivotStyleLight16"/>
  <colors>
    <mruColors>
      <color rgb="FFED8C7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0174396359024"/>
          <c:y val="0.2184286964129484"/>
          <c:w val="0.34664840807942487"/>
          <c:h val="0.68842525718767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d!$B$43:$B$49</c:f>
              <c:numCache>
                <c:formatCode>_ * #,##0_ ;_ * \-#,##0_ ;_ * "-"??_ ;_ @_ </c:formatCode>
                <c:ptCount val="7"/>
                <c:pt idx="0">
                  <c:v>18820.264999999999</c:v>
                </c:pt>
                <c:pt idx="1">
                  <c:v>1035.8924</c:v>
                </c:pt>
                <c:pt idx="2">
                  <c:v>833.23579999999993</c:v>
                </c:pt>
                <c:pt idx="3">
                  <c:v>2853.7707</c:v>
                </c:pt>
                <c:pt idx="4">
                  <c:v>1266.0427</c:v>
                </c:pt>
                <c:pt idx="5">
                  <c:v>459.85480000000001</c:v>
                </c:pt>
                <c:pt idx="6">
                  <c:v>1650.4757000000029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7-45EE-9C64-D2171AC2FB66}"/>
            </c:ext>
          </c:extLst>
        </c:ser>
        <c:ser>
          <c:idx val="1"/>
          <c:order val="1"/>
          <c:tx>
            <c:strRef>
              <c:f>d!$C$42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d!$C$43:$C$49</c:f>
              <c:numCache>
                <c:formatCode>_ * #,##0_ ;_ * \-#,##0_ ;_ * "-"??_ ;_ @_ </c:formatCode>
                <c:ptCount val="7"/>
                <c:pt idx="0">
                  <c:v>18647.095300000001</c:v>
                </c:pt>
                <c:pt idx="1">
                  <c:v>1015.4666999999999</c:v>
                </c:pt>
                <c:pt idx="2">
                  <c:v>966.70780000000002</c:v>
                </c:pt>
                <c:pt idx="3">
                  <c:v>2819.7093999999997</c:v>
                </c:pt>
                <c:pt idx="4">
                  <c:v>1473.2718</c:v>
                </c:pt>
                <c:pt idx="5">
                  <c:v>492.42450000000002</c:v>
                </c:pt>
                <c:pt idx="6">
                  <c:v>1828.1478999999986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5EE-9C64-D2171AC2FB66}"/>
            </c:ext>
          </c:extLst>
        </c:ser>
        <c:ser>
          <c:idx val="2"/>
          <c:order val="2"/>
          <c:tx>
            <c:strRef>
              <c:f>d!$D$42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d!$D$43:$D$49</c:f>
              <c:numCache>
                <c:formatCode>_ * #,##0_ ;_ * \-#,##0_ ;_ * "-"??_ ;_ @_ </c:formatCode>
                <c:ptCount val="7"/>
                <c:pt idx="0">
                  <c:v>24186.679700000001</c:v>
                </c:pt>
                <c:pt idx="1">
                  <c:v>1567.1567</c:v>
                </c:pt>
                <c:pt idx="2">
                  <c:v>1491.6467</c:v>
                </c:pt>
                <c:pt idx="3">
                  <c:v>3858.3235</c:v>
                </c:pt>
                <c:pt idx="4">
                  <c:v>2218.3654999999999</c:v>
                </c:pt>
                <c:pt idx="5">
                  <c:v>563.69290000000001</c:v>
                </c:pt>
                <c:pt idx="6">
                  <c:v>2810.3353999999986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7-45EE-9C64-D2171AC2F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 * #,##0_ ;_ * \-#,##0_ ;_ * &quot;-&quot;??_ ;_ @_ 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14329912209249707"/>
          <c:w val="0.23892678208479662"/>
          <c:h val="4.474902706127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1631135415234E-4"/>
          <c:y val="5.0250509801586719E-2"/>
          <c:w val="0.85455689054804407"/>
          <c:h val="0.91336617894407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d!$E$43:$E$49</c:f>
              <c:numCache>
                <c:formatCode>_ * #,##0_ ;_ * \-#,##0_ ;_ * "-"??_ ;_ @_ </c:formatCode>
                <c:ptCount val="7"/>
                <c:pt idx="0">
                  <c:v>25673056.899999999</c:v>
                </c:pt>
                <c:pt idx="1">
                  <c:v>2332973</c:v>
                </c:pt>
                <c:pt idx="2">
                  <c:v>1675927.1</c:v>
                </c:pt>
                <c:pt idx="3">
                  <c:v>6110060.4000000004</c:v>
                </c:pt>
                <c:pt idx="4">
                  <c:v>5089931.5</c:v>
                </c:pt>
                <c:pt idx="5">
                  <c:v>1415602.7</c:v>
                </c:pt>
                <c:pt idx="6">
                  <c:v>5712763.299999997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6-4A24-A8EF-94EC2E050466}"/>
            </c:ext>
          </c:extLst>
        </c:ser>
        <c:ser>
          <c:idx val="1"/>
          <c:order val="1"/>
          <c:tx>
            <c:strRef>
              <c:f>d!$C$42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d!$F$43:$F$49</c:f>
              <c:numCache>
                <c:formatCode>_ * #,##0_ ;_ * \-#,##0_ ;_ * "-"??_ ;_ @_ </c:formatCode>
                <c:ptCount val="7"/>
                <c:pt idx="0">
                  <c:v>26125644.199999999</c:v>
                </c:pt>
                <c:pt idx="1">
                  <c:v>2385124</c:v>
                </c:pt>
                <c:pt idx="2">
                  <c:v>1955738</c:v>
                </c:pt>
                <c:pt idx="3">
                  <c:v>6068245</c:v>
                </c:pt>
                <c:pt idx="4">
                  <c:v>5627618.2999999998</c:v>
                </c:pt>
                <c:pt idx="5">
                  <c:v>1484183.7</c:v>
                </c:pt>
                <c:pt idx="6">
                  <c:v>6834813.099999994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6-4A24-A8EF-94EC2E050466}"/>
            </c:ext>
          </c:extLst>
        </c:ser>
        <c:ser>
          <c:idx val="2"/>
          <c:order val="2"/>
          <c:tx>
            <c:strRef>
              <c:f>d!$D$42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d!$G$43:$G$49</c:f>
              <c:numCache>
                <c:formatCode>_ * #,##0_ ;_ * \-#,##0_ ;_ * "-"??_ ;_ @_ </c:formatCode>
                <c:ptCount val="7"/>
                <c:pt idx="0">
                  <c:v>33994437.899999999</c:v>
                </c:pt>
                <c:pt idx="1">
                  <c:v>3734796.1</c:v>
                </c:pt>
                <c:pt idx="2">
                  <c:v>3148934</c:v>
                </c:pt>
                <c:pt idx="3">
                  <c:v>7927462</c:v>
                </c:pt>
                <c:pt idx="4">
                  <c:v>8322870.2000000002</c:v>
                </c:pt>
                <c:pt idx="5">
                  <c:v>1759333.1</c:v>
                </c:pt>
                <c:pt idx="6">
                  <c:v>10439191.399999999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6-4A24-A8EF-94EC2E050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 * #,##0_ ;_ * \-#,##0_ ;_ * &quot;-&quot;??_ ;_ @_ 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83976654620349E-2"/>
          <c:y val="0.21006143983695041"/>
          <c:w val="3.4910052301856426E-2"/>
          <c:h val="3.762819715255683E-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d!$L$42</c:f>
              <c:strCache>
                <c:ptCount val="1"/>
                <c:pt idx="0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d!$N$43:$N$49</c:f>
              <c:numCache>
                <c:formatCode>\+\ 0.0;\-\ 0.0;\ \ 0.0</c:formatCode>
                <c:ptCount val="7"/>
                <c:pt idx="0">
                  <c:v>30.119041811034087</c:v>
                </c:pt>
                <c:pt idx="1">
                  <c:v>56.587083103436143</c:v>
                </c:pt>
                <c:pt idx="2">
                  <c:v>61.010012588598258</c:v>
                </c:pt>
                <c:pt idx="3">
                  <c:v>30.63846301525399</c:v>
                </c:pt>
                <c:pt idx="4">
                  <c:v>47.893296174689048</c:v>
                </c:pt>
                <c:pt idx="5">
                  <c:v>18.538769830176683</c:v>
                </c:pt>
                <c:pt idx="6">
                  <c:v>52.73557955813024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4-46CC-BEB8-EF4CBFF23D18}"/>
            </c:ext>
          </c:extLst>
        </c:ser>
        <c:ser>
          <c:idx val="0"/>
          <c:order val="1"/>
          <c:tx>
            <c:strRef>
              <c:f>d!$K$42</c:f>
              <c:strCache>
                <c:ptCount val="1"/>
                <c:pt idx="0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d!$M$43:$M$49</c:f>
              <c:numCache>
                <c:formatCode>\+\ 0.0;\-\ 0.0;\ \ 0.0</c:formatCode>
                <c:ptCount val="7"/>
                <c:pt idx="0">
                  <c:v>1.7628882363440068</c:v>
                </c:pt>
                <c:pt idx="1">
                  <c:v>2.235388064928312</c:v>
                </c:pt>
                <c:pt idx="2">
                  <c:v>16.695887309179504</c:v>
                </c:pt>
                <c:pt idx="3">
                  <c:v>-0.68436966678758759</c:v>
                </c:pt>
                <c:pt idx="4">
                  <c:v>10.56373351979294</c:v>
                </c:pt>
                <c:pt idx="5">
                  <c:v>4.8446502680448367</c:v>
                </c:pt>
                <c:pt idx="6">
                  <c:v>19.641104332118875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4-46CC-BEB8-EF4CBFF2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98560"/>
        <c:axId val="533101512"/>
      </c:barChart>
      <c:catAx>
        <c:axId val="53309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533101512"/>
        <c:crosses val="autoZero"/>
        <c:auto val="1"/>
        <c:lblAlgn val="ctr"/>
        <c:lblOffset val="10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1266902275716475"/>
          <c:w val="0.343831898224846"/>
          <c:h val="4.211964475095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45238448967461E-2"/>
          <c:y val="0"/>
          <c:w val="0.8221987817560541"/>
          <c:h val="0.86470310683836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d!$L$41:$L$42</c:f>
              <c:strCache>
                <c:ptCount val="2"/>
                <c:pt idx="0">
                  <c:v>in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336397197568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97-4175-91B4-928941A64361}"/>
                </c:ext>
              </c:extLst>
            </c:dLbl>
            <c:dLbl>
              <c:idx val="2"/>
              <c:layout>
                <c:manualLayout>
                  <c:x val="2.1113664331306976E-2"/>
                  <c:y val="-1.61937240366885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97-4175-91B4-928941A64361}"/>
                </c:ext>
              </c:extLst>
            </c:dLbl>
            <c:dLbl>
              <c:idx val="5"/>
              <c:layout>
                <c:manualLayout>
                  <c:x val="0"/>
                  <c:y val="1.059965090703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97-4175-91B4-928941A64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d!$L$43:$L$49</c:f>
              <c:numCache>
                <c:formatCode>\+\ 0.0;\-\ 0.0;\ \ 0.0</c:formatCode>
                <c:ptCount val="7"/>
                <c:pt idx="0">
                  <c:v>29.70749229774141</c:v>
                </c:pt>
                <c:pt idx="1">
                  <c:v>54.328714077970261</c:v>
                </c:pt>
                <c:pt idx="2">
                  <c:v>54.301713506397697</c:v>
                </c:pt>
                <c:pt idx="3">
                  <c:v>36.834082973231233</c:v>
                </c:pt>
                <c:pt idx="4">
                  <c:v>50.574082799928696</c:v>
                </c:pt>
                <c:pt idx="5">
                  <c:v>14.472959814144094</c:v>
                </c:pt>
                <c:pt idx="6">
                  <c:v>53.725822730206943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6-4001-B72D-D2291128442A}"/>
            </c:ext>
          </c:extLst>
        </c:ser>
        <c:ser>
          <c:idx val="0"/>
          <c:order val="1"/>
          <c:tx>
            <c:strRef>
              <c:f>d!$K$41:$K$42</c:f>
              <c:strCache>
                <c:ptCount val="2"/>
                <c:pt idx="0">
                  <c:v>in %</c:v>
                </c:pt>
                <c:pt idx="1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7.7415874899999246E-17"/>
                  <c:y val="-2.11993018140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97-4175-91B4-928941A64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d!$K$43:$K$49</c:f>
              <c:numCache>
                <c:formatCode>\+\ 0.0;\-\ 0.0;\ \ 0.0</c:formatCode>
                <c:ptCount val="7"/>
                <c:pt idx="0">
                  <c:v>-0.92012360081007438</c:v>
                </c:pt>
                <c:pt idx="1">
                  <c:v>-1.9717974569559593</c:v>
                </c:pt>
                <c:pt idx="2">
                  <c:v>16.018514806973027</c:v>
                </c:pt>
                <c:pt idx="3">
                  <c:v>-1.1935541983103426</c:v>
                </c:pt>
                <c:pt idx="4">
                  <c:v>16.368255193920401</c:v>
                </c:pt>
                <c:pt idx="5">
                  <c:v>7.0826052049473009</c:v>
                </c:pt>
                <c:pt idx="6">
                  <c:v>10.764908565451492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6-4001-B72D-D22911284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  <c:max val="70"/>
          <c:min val="-5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45238448967461E-2"/>
          <c:y val="2.1681674066155083E-2"/>
          <c:w val="0.76391698040685196"/>
          <c:h val="0.843021395715292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d!$N$41:$N$42</c:f>
              <c:strCache>
                <c:ptCount val="2"/>
                <c:pt idx="0">
                  <c:v>in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26777758589193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8B-4497-8DB5-CB7DAF45E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d!$N$43:$N$49</c:f>
              <c:numCache>
                <c:formatCode>\+\ 0.0;\-\ 0.0;\ \ 0.0</c:formatCode>
                <c:ptCount val="7"/>
                <c:pt idx="0">
                  <c:v>30.119041811034087</c:v>
                </c:pt>
                <c:pt idx="1">
                  <c:v>56.587083103436143</c:v>
                </c:pt>
                <c:pt idx="2">
                  <c:v>61.010012588598258</c:v>
                </c:pt>
                <c:pt idx="3">
                  <c:v>30.63846301525399</c:v>
                </c:pt>
                <c:pt idx="4">
                  <c:v>47.893296174689048</c:v>
                </c:pt>
                <c:pt idx="5">
                  <c:v>18.538769830176683</c:v>
                </c:pt>
                <c:pt idx="6">
                  <c:v>52.73557955813024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6-4950-B13E-1304FC63E6C6}"/>
            </c:ext>
          </c:extLst>
        </c:ser>
        <c:ser>
          <c:idx val="0"/>
          <c:order val="1"/>
          <c:tx>
            <c:strRef>
              <c:f>d!$M$41:$M$42</c:f>
              <c:strCache>
                <c:ptCount val="2"/>
                <c:pt idx="0">
                  <c:v>in %</c:v>
                </c:pt>
                <c:pt idx="1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d!$A$43:$A$49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Dinkelmehl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d!$M$43:$M$49</c:f>
              <c:numCache>
                <c:formatCode>\+\ 0.0;\-\ 0.0;\ \ 0.0</c:formatCode>
                <c:ptCount val="7"/>
                <c:pt idx="0">
                  <c:v>1.7628882363440068</c:v>
                </c:pt>
                <c:pt idx="1">
                  <c:v>2.235388064928312</c:v>
                </c:pt>
                <c:pt idx="2">
                  <c:v>16.695887309179504</c:v>
                </c:pt>
                <c:pt idx="3">
                  <c:v>-0.68436966678758759</c:v>
                </c:pt>
                <c:pt idx="4">
                  <c:v>10.56373351979294</c:v>
                </c:pt>
                <c:pt idx="5">
                  <c:v>4.8446502680448367</c:v>
                </c:pt>
                <c:pt idx="6">
                  <c:v>19.641104332118875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6-4950-B13E-1304FC63E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  <c:max val="70"/>
          <c:min val="-5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1775056449644"/>
          <c:y val="0.25132227537243645"/>
          <c:w val="0.67658881184436193"/>
          <c:h val="0.730214792095816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94-42E5-B1BA-920535C6CF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94-42E5-B1BA-920535C6C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94-42E5-B1BA-920535C6C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94-42E5-B1BA-920535C6CF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94-42E5-B1BA-920535C6CF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FD-4E56-9894-A6415DBA9D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F32-4457-8CB1-AF08C55FC771}"/>
              </c:ext>
            </c:extLst>
          </c:dPt>
          <c:dLbls>
            <c:dLbl>
              <c:idx val="4"/>
              <c:layout>
                <c:manualLayout>
                  <c:x val="0"/>
                  <c:y val="-1.82204711440821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94-42E5-B1BA-920535C6CF3C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d!$X$43:$X$49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d!$Z$43:$Z$49</c:f>
              <c:numCache>
                <c:formatCode>0.00</c:formatCode>
                <c:ptCount val="7"/>
                <c:pt idx="0">
                  <c:v>33.994437900000001</c:v>
                </c:pt>
                <c:pt idx="1">
                  <c:v>3.7347961000000001</c:v>
                </c:pt>
                <c:pt idx="2">
                  <c:v>3.1489340000000001</c:v>
                </c:pt>
                <c:pt idx="3">
                  <c:v>7.9274620000000002</c:v>
                </c:pt>
                <c:pt idx="4">
                  <c:v>8.3228702000000006</c:v>
                </c:pt>
                <c:pt idx="5">
                  <c:v>1.7593331000000001</c:v>
                </c:pt>
                <c:pt idx="6">
                  <c:v>10.439191399999999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94-42E5-B1BA-920535C6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4551203740605"/>
          <c:y val="2.877973631104619E-4"/>
          <c:w val="0.35554497211477887"/>
          <c:h val="0.312868731404717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8598985660723"/>
          <c:y val="0.21205290409489658"/>
          <c:w val="0.69536723176329096"/>
          <c:h val="0.731965517762854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E2-4EA2-8BF5-989D329DA4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E2-4EA2-8BF5-989D329DA4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E2-4EA2-8BF5-989D329DA4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E2-4EA2-8BF5-989D329DA4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E2-4EA2-8BF5-989D329DA4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BE2-4EA2-8BF5-989D329DA4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5-4464-88ED-BF30F6C0DC90}"/>
              </c:ext>
            </c:extLst>
          </c:dPt>
          <c:dLbls>
            <c:dLbl>
              <c:idx val="0"/>
              <c:layout>
                <c:manualLayout>
                  <c:x val="-1.403509159693108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E2-4EA2-8BF5-989D329DA491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d!$X$43:$X$49</c:f>
              <c:strCache>
                <c:ptCount val="7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Zopfmehl</c:v>
                </c:pt>
                <c:pt idx="4">
                  <c:v>Dinkel</c:v>
                </c:pt>
                <c:pt idx="5">
                  <c:v>Knöpflimehl</c:v>
                </c:pt>
                <c:pt idx="6">
                  <c:v>Rest</c:v>
                </c:pt>
              </c:strCache>
            </c:strRef>
          </c:cat>
          <c:val>
            <c:numRef>
              <c:f>d!$Y$43:$Y$49</c:f>
              <c:numCache>
                <c:formatCode>_ * #,##0.0_ ;_ * \-#,##0.0_ ;_ * "-"??_ ;_ @_ </c:formatCode>
                <c:ptCount val="7"/>
                <c:pt idx="0">
                  <c:v>24.186679699999999</c:v>
                </c:pt>
                <c:pt idx="1">
                  <c:v>1.5671567</c:v>
                </c:pt>
                <c:pt idx="2">
                  <c:v>1.4916467</c:v>
                </c:pt>
                <c:pt idx="3">
                  <c:v>3.8583235</c:v>
                </c:pt>
                <c:pt idx="4">
                  <c:v>2.2183655</c:v>
                </c:pt>
                <c:pt idx="5">
                  <c:v>0.56369290000000005</c:v>
                </c:pt>
                <c:pt idx="6">
                  <c:v>2.8103353999999987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E2-4EA2-8BF5-989D329D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Mahlprodukte</a:t>
            </a:r>
            <a:r>
              <a:rPr lang="de-CH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ab Mühle</a:t>
            </a:r>
            <a:br>
              <a:rPr lang="de-CH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Tonnen </a:t>
            </a:r>
            <a:endParaRPr lang="de-CH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9.0050382826465825E-2"/>
          <c:y val="2.6715956953405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756288992124277"/>
          <c:y val="0.12734352650363148"/>
          <c:w val="0.64229545705753666"/>
          <c:h val="0.765014928689469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F-4BFD-BCEC-79AF7620C8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FF-4BFD-BCEC-79AF7620C8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FF-4BFD-BCEC-79AF7620C8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FF-4BFD-BCEC-79AF7620C8D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C8FF-4BFD-BCEC-79AF7620C8DC}"/>
                </c:ext>
              </c:extLst>
            </c:dLbl>
            <c:dLbl>
              <c:idx val="3"/>
              <c:layout>
                <c:manualLayout>
                  <c:x val="0.10362653280993274"/>
                  <c:y val="6.27280529070959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74633368513786"/>
                      <c:h val="8.64744935598500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8FF-4BFD-BCEC-79AF7620C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d!$A$26:$A$29</c:f>
              <c:strCache>
                <c:ptCount val="4"/>
                <c:pt idx="0">
                  <c:v>Weissmehl</c:v>
                </c:pt>
                <c:pt idx="1">
                  <c:v>Halbweissmehl</c:v>
                </c:pt>
                <c:pt idx="2">
                  <c:v>Ruchmehl</c:v>
                </c:pt>
                <c:pt idx="3">
                  <c:v>Spezialmehl</c:v>
                </c:pt>
              </c:strCache>
            </c:strRef>
          </c:cat>
          <c:val>
            <c:numRef>
              <c:f>d!$B$26:$B$29</c:f>
              <c:numCache>
                <c:formatCode>_ * #,##0_ ;_ * \-#,##0_ ;_ * "-"??_ ;_ @_ </c:formatCode>
                <c:ptCount val="4"/>
                <c:pt idx="0">
                  <c:v>226211.704</c:v>
                </c:pt>
                <c:pt idx="1">
                  <c:v>89350.346000000005</c:v>
                </c:pt>
                <c:pt idx="2">
                  <c:v>26106.419000000002</c:v>
                </c:pt>
                <c:pt idx="3">
                  <c:v>33171.087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E-4C68-876F-79208A2C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52</xdr:row>
      <xdr:rowOff>98425</xdr:rowOff>
    </xdr:from>
    <xdr:to>
      <xdr:col>7</xdr:col>
      <xdr:colOff>352425</xdr:colOff>
      <xdr:row>80</xdr:row>
      <xdr:rowOff>8467</xdr:rowOff>
    </xdr:to>
    <xdr:grpSp>
      <xdr:nvGrpSpPr>
        <xdr:cNvPr id="5" name="Gruppieren 4"/>
        <xdr:cNvGrpSpPr/>
      </xdr:nvGrpSpPr>
      <xdr:grpSpPr>
        <a:xfrm>
          <a:off x="361951" y="10055225"/>
          <a:ext cx="8177741" cy="4896909"/>
          <a:chOff x="266701" y="4851400"/>
          <a:chExt cx="7448550" cy="4143375"/>
        </a:xfrm>
      </xdr:grpSpPr>
      <xdr:graphicFrame macro="">
        <xdr:nvGraphicFramePr>
          <xdr:cNvPr id="3" name="Diagramm 2"/>
          <xdr:cNvGraphicFramePr/>
        </xdr:nvGraphicFramePr>
        <xdr:xfrm>
          <a:off x="266701" y="4851400"/>
          <a:ext cx="7448550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Diagramm 9"/>
          <xdr:cNvGraphicFramePr>
            <a:graphicFrameLocks/>
          </xdr:cNvGraphicFramePr>
        </xdr:nvGraphicFramePr>
        <xdr:xfrm>
          <a:off x="4318000" y="5610225"/>
          <a:ext cx="3184525" cy="3117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829734</xdr:colOff>
      <xdr:row>53</xdr:row>
      <xdr:rowOff>23283</xdr:rowOff>
    </xdr:from>
    <xdr:to>
      <xdr:col>16</xdr:col>
      <xdr:colOff>273050</xdr:colOff>
      <xdr:row>80</xdr:row>
      <xdr:rowOff>6350</xdr:rowOff>
    </xdr:to>
    <xdr:grpSp>
      <xdr:nvGrpSpPr>
        <xdr:cNvPr id="9" name="Gruppieren 8"/>
        <xdr:cNvGrpSpPr/>
      </xdr:nvGrpSpPr>
      <xdr:grpSpPr>
        <a:xfrm>
          <a:off x="8001001" y="10157883"/>
          <a:ext cx="7097182" cy="4792134"/>
          <a:chOff x="8601075" y="4800600"/>
          <a:chExt cx="7829550" cy="4219575"/>
        </a:xfrm>
      </xdr:grpSpPr>
      <xdr:grpSp>
        <xdr:nvGrpSpPr>
          <xdr:cNvPr id="7" name="Gruppieren 6"/>
          <xdr:cNvGrpSpPr/>
        </xdr:nvGrpSpPr>
        <xdr:grpSpPr>
          <a:xfrm>
            <a:off x="8601075" y="4800600"/>
            <a:ext cx="7829550" cy="4219575"/>
            <a:chOff x="8601075" y="4800600"/>
            <a:chExt cx="7829550" cy="4219575"/>
          </a:xfrm>
        </xdr:grpSpPr>
        <xdr:graphicFrame macro="">
          <xdr:nvGraphicFramePr>
            <xdr:cNvPr id="4" name="Diagramm 3"/>
            <xdr:cNvGraphicFramePr/>
          </xdr:nvGraphicFramePr>
          <xdr:xfrm>
            <a:off x="8601075" y="4800600"/>
            <a:ext cx="7829550" cy="4219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0" name="Diagramm 39"/>
            <xdr:cNvGraphicFramePr>
              <a:graphicFrameLocks/>
            </xdr:cNvGraphicFramePr>
          </xdr:nvGraphicFramePr>
          <xdr:xfrm>
            <a:off x="12312651" y="5554609"/>
            <a:ext cx="3733800" cy="31434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8" name="Diagramm 7"/>
            <xdr:cNvGraphicFramePr>
              <a:graphicFrameLocks/>
            </xdr:cNvGraphicFramePr>
          </xdr:nvGraphicFramePr>
          <xdr:xfrm>
            <a:off x="8675738" y="5554609"/>
            <a:ext cx="3733800" cy="31434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6" name="Textfeld 5"/>
          <xdr:cNvSpPr txBox="1"/>
        </xdr:nvSpPr>
        <xdr:spPr>
          <a:xfrm>
            <a:off x="8742947" y="5454346"/>
            <a:ext cx="1189112" cy="26131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Umsatz</a:t>
            </a:r>
          </a:p>
        </xdr:txBody>
      </xdr:sp>
      <xdr:sp macro="" textlink="">
        <xdr:nvSpPr>
          <xdr:cNvPr id="11" name="Textfeld 10"/>
          <xdr:cNvSpPr txBox="1"/>
        </xdr:nvSpPr>
        <xdr:spPr>
          <a:xfrm>
            <a:off x="12620625" y="5474744"/>
            <a:ext cx="1873349" cy="302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Absatz</a:t>
            </a:r>
          </a:p>
        </xdr:txBody>
      </xdr:sp>
    </xdr:grpSp>
    <xdr:clientData/>
  </xdr:twoCellAnchor>
  <xdr:twoCellAnchor>
    <xdr:from>
      <xdr:col>16</xdr:col>
      <xdr:colOff>197908</xdr:colOff>
      <xdr:row>52</xdr:row>
      <xdr:rowOff>136525</xdr:rowOff>
    </xdr:from>
    <xdr:to>
      <xdr:col>25</xdr:col>
      <xdr:colOff>685801</xdr:colOff>
      <xdr:row>79</xdr:row>
      <xdr:rowOff>169333</xdr:rowOff>
    </xdr:to>
    <xdr:grpSp>
      <xdr:nvGrpSpPr>
        <xdr:cNvPr id="2" name="Gruppieren 1"/>
        <xdr:cNvGrpSpPr/>
      </xdr:nvGrpSpPr>
      <xdr:grpSpPr>
        <a:xfrm>
          <a:off x="15023041" y="10093325"/>
          <a:ext cx="9174693" cy="4841875"/>
          <a:chOff x="19257433" y="4156075"/>
          <a:chExt cx="7650693" cy="4733925"/>
        </a:xfrm>
      </xdr:grpSpPr>
      <xdr:sp macro="" textlink="">
        <xdr:nvSpPr>
          <xdr:cNvPr id="18" name="Rechteck 17"/>
          <xdr:cNvSpPr/>
        </xdr:nvSpPr>
        <xdr:spPr>
          <a:xfrm>
            <a:off x="19354800" y="4162425"/>
            <a:ext cx="7553326" cy="470535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aphicFrame macro="">
        <xdr:nvGraphicFramePr>
          <xdr:cNvPr id="20" name="Diagramm 19"/>
          <xdr:cNvGraphicFramePr>
            <a:graphicFrameLocks/>
          </xdr:cNvGraphicFramePr>
        </xdr:nvGraphicFramePr>
        <xdr:xfrm>
          <a:off x="23130922" y="4946372"/>
          <a:ext cx="3761317" cy="34850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21" name="Textfeld 20"/>
          <xdr:cNvSpPr txBox="1"/>
        </xdr:nvSpPr>
        <xdr:spPr>
          <a:xfrm>
            <a:off x="19257433" y="8543925"/>
            <a:ext cx="7603067" cy="346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Quelle: BLW, Fachbereich Marktanalysen; Nielsen Schweiz, Retail-/Konsumentenpanel, Warenkorb gemäss Def. BLW</a:t>
            </a:r>
            <a:endParaRPr lang="de-CH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2" name="Textfeld 21"/>
          <xdr:cNvSpPr txBox="1"/>
        </xdr:nvSpPr>
        <xdr:spPr>
          <a:xfrm>
            <a:off x="19329400" y="4156075"/>
            <a:ext cx="7372790" cy="9500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 eaLnBrk="1" fontAlgn="auto" latinLnBrk="0" hangingPunct="1"/>
            <a:r>
              <a:rPr lang="de-CH" sz="1400" b="1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Mehl im Detailhandel</a:t>
            </a:r>
            <a:endParaRPr lang="de-CH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 eaLnBrk="1" fontAlgn="auto" latinLnBrk="0" hangingPunct="1"/>
            <a:r>
              <a:rPr lang="de-CH" sz="1200" b="0" i="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Marktanteile Umsatz und Absatz Brot/Backwaren  im Schweizer Detailhandel</a:t>
            </a:r>
            <a:endParaRPr lang="de-CH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CH" sz="12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Entwicklung in %</a:t>
            </a:r>
            <a:endParaRPr lang="de-CH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MAT Augst 20 (rollierendes Jahr "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M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oving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nnual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T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otal" </a:t>
            </a:r>
            <a:r>
              <a:rPr lang="de-CH" sz="1200" b="1" baseline="0">
                <a:latin typeface="Arial" panose="020B0604020202020204" pitchFamily="34" charset="0"/>
                <a:cs typeface="Arial" panose="020B0604020202020204" pitchFamily="34" charset="0"/>
              </a:rPr>
              <a:t>MAT</a:t>
            </a:r>
            <a:r>
              <a:rPr lang="de-CH" sz="1200" baseline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de-CH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4" name="Diagramm 23"/>
          <xdr:cNvGraphicFramePr>
            <a:graphicFrameLocks/>
          </xdr:cNvGraphicFramePr>
        </xdr:nvGraphicFramePr>
        <xdr:xfrm>
          <a:off x="19488150" y="5057775"/>
          <a:ext cx="3619499" cy="34385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2083899</xdr:colOff>
      <xdr:row>3</xdr:row>
      <xdr:rowOff>3661</xdr:rowOff>
    </xdr:to>
    <xdr:pic>
      <xdr:nvPicPr>
        <xdr:cNvPr id="32" name="Grafik 3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7625"/>
          <a:ext cx="2055324" cy="498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876302</xdr:colOff>
      <xdr:row>12</xdr:row>
      <xdr:rowOff>127000</xdr:rowOff>
    </xdr:from>
    <xdr:to>
      <xdr:col>8</xdr:col>
      <xdr:colOff>127001</xdr:colOff>
      <xdr:row>34</xdr:row>
      <xdr:rowOff>135467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0.92976</cdr:y>
    </cdr:from>
    <cdr:to>
      <cdr:x>0.97698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852344"/>
          <a:ext cx="7277098" cy="291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Quelle: BLW, Fachbereich Marktanalysen; Nielsen Schweiz, Retail-/Konsumentenpanel, Warenkorb gemäss Def. BLW</a:t>
          </a:r>
        </a:p>
      </cdr:txBody>
    </cdr:sp>
  </cdr:relSizeAnchor>
  <cdr:relSizeAnchor xmlns:cdr="http://schemas.openxmlformats.org/drawingml/2006/chartDrawing">
    <cdr:from>
      <cdr:x>0.22921</cdr:x>
      <cdr:y>0.1587</cdr:y>
    </cdr:from>
    <cdr:to>
      <cdr:x>0.46803</cdr:x>
      <cdr:y>0.21992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707249" y="657551"/>
          <a:ext cx="1778899" cy="25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Absatz 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CH" sz="1200" b="0" baseline="0">
              <a:latin typeface="Arial" panose="020B0604020202020204" pitchFamily="34" charset="0"/>
              <a:cs typeface="Arial" panose="020B0604020202020204" pitchFamily="34" charset="0"/>
            </a:rPr>
            <a:t> Tonnen</a:t>
          </a:r>
          <a:endParaRPr lang="de-CH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0.60939</cdr:x>
      <cdr:y>0.17625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4550681" cy="730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Mehl im Detailhandel</a:t>
          </a:r>
          <a:endParaRPr lang="de-CH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Absatz- und Umsatzbilanz Mehl im Schweizer Detailhandel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Umsatz in Mio. CHF, Absatz in Tonnen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0.55669</cdr:x>
      <cdr:y>0.1587</cdr:y>
    </cdr:from>
    <cdr:to>
      <cdr:x>0.82353</cdr:x>
      <cdr:y>0.21464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146549" y="657551"/>
          <a:ext cx="1987549" cy="231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Umsatz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 in CHF </a:t>
          </a:r>
          <a:endParaRPr lang="de-CH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0.92777</cdr:y>
    </cdr:from>
    <cdr:to>
      <cdr:x>0.97202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914775"/>
          <a:ext cx="7610474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Quelle: BLW, Fachbereich Marktanalysen; Nielsen Schweiz, Retail-/Konsumentenpanel, Warenkorb gemäss Def. BLW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0.7564</cdr:x>
      <cdr:y>0.15801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922240" cy="6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Mehl im Detailhandel</a:t>
          </a:r>
          <a:endParaRPr lang="de-CH" sz="14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Marktentwicklung Umsatz und Absatz Mehl 2018-2020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Entwicklung in %</a:t>
          </a:r>
        </a:p>
      </cdr:txBody>
    </cdr:sp>
  </cdr:relSizeAnchor>
  <cdr:relSizeAnchor xmlns:cdr="http://schemas.openxmlformats.org/drawingml/2006/chartDrawing">
    <cdr:from>
      <cdr:x>0.0073</cdr:x>
      <cdr:y>0.19865</cdr:y>
    </cdr:from>
    <cdr:to>
      <cdr:x>0.08516</cdr:x>
      <cdr:y>0.26637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57150" y="838200"/>
          <a:ext cx="60960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0.02733</cdr:y>
    </cdr:from>
    <cdr:to>
      <cdr:x>0.54011</cdr:x>
      <cdr:y>0.10801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95250"/>
          <a:ext cx="2031529" cy="28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Umsatz pro Kategorie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0.54011</cdr:x>
      <cdr:y>0.08068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0"/>
          <a:ext cx="2265892" cy="353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Absatz pro Kategorie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0.07723</cdr:x>
      <cdr:y>0.94203</cdr:y>
    </cdr:from>
    <cdr:to>
      <cdr:x>0.17624</cdr:x>
      <cdr:y>0.96232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71474" y="3095625"/>
          <a:ext cx="476250" cy="66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0.12445</cdr:x>
      <cdr:y>0.91048</cdr:y>
    </cdr:from>
    <cdr:to>
      <cdr:x>0.93435</cdr:x>
      <cdr:y>0.96265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33692" y="3278121"/>
          <a:ext cx="3473147" cy="187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Dachverband Schweizerischer Müller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(DSM)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claimer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"/>
  <sheetViews>
    <sheetView showGridLines="0" tabSelected="1" topLeftCell="E1" zoomScale="75" zoomScaleNormal="75" workbookViewId="0">
      <pane ySplit="13" topLeftCell="A39" activePane="bottomLeft" state="frozen"/>
      <selection pane="bottomLeft" activeCell="Q39" sqref="Q39:V51"/>
    </sheetView>
  </sheetViews>
  <sheetFormatPr baseColWidth="10" defaultRowHeight="14" x14ac:dyDescent="0.3"/>
  <cols>
    <col min="1" max="1" width="29.33203125" customWidth="1"/>
    <col min="2" max="2" width="12.33203125" bestFit="1" customWidth="1"/>
    <col min="3" max="3" width="12" bestFit="1" customWidth="1"/>
    <col min="4" max="4" width="13.5" bestFit="1" customWidth="1"/>
    <col min="5" max="5" width="13.33203125" bestFit="1" customWidth="1"/>
    <col min="6" max="6" width="13.5" customWidth="1"/>
    <col min="7" max="7" width="13.33203125" bestFit="1" customWidth="1"/>
    <col min="8" max="8" width="12.33203125" bestFit="1" customWidth="1"/>
    <col min="9" max="10" width="11.08203125" bestFit="1" customWidth="1"/>
    <col min="11" max="13" width="11.08203125" customWidth="1"/>
    <col min="14" max="14" width="12.08203125" customWidth="1"/>
    <col min="15" max="15" width="3.25" customWidth="1"/>
    <col min="16" max="16" width="3.83203125" customWidth="1"/>
    <col min="17" max="17" width="25" customWidth="1"/>
    <col min="24" max="24" width="14.75" bestFit="1" customWidth="1"/>
    <col min="25" max="25" width="10.25" bestFit="1" customWidth="1"/>
    <col min="26" max="26" width="10.33203125" bestFit="1" customWidth="1"/>
    <col min="28" max="28" width="14.5" bestFit="1" customWidth="1"/>
    <col min="36" max="36" width="21.33203125" customWidth="1"/>
    <col min="37" max="39" width="13.33203125" bestFit="1" customWidth="1"/>
  </cols>
  <sheetData>
    <row r="1" spans="1:34" s="44" customFormat="1" x14ac:dyDescent="0.3">
      <c r="A1" s="45" t="s">
        <v>14</v>
      </c>
      <c r="B1" s="45"/>
      <c r="C1" s="45"/>
      <c r="E1" s="45"/>
      <c r="F1" s="45"/>
      <c r="G1" s="46" t="s">
        <v>15</v>
      </c>
      <c r="H1" s="45"/>
      <c r="I1" s="45"/>
      <c r="J1" s="45"/>
      <c r="K1" s="45"/>
    </row>
    <row r="2" spans="1:34" s="44" customFormat="1" x14ac:dyDescent="0.3">
      <c r="A2" s="45"/>
      <c r="B2" s="45"/>
      <c r="C2" s="45"/>
      <c r="E2" s="45"/>
      <c r="F2" s="45"/>
      <c r="G2" s="46" t="s">
        <v>16</v>
      </c>
      <c r="H2" s="45"/>
      <c r="I2" s="45"/>
      <c r="J2" s="45"/>
      <c r="K2" s="45"/>
    </row>
    <row r="3" spans="1:34" s="44" customFormat="1" x14ac:dyDescent="0.3">
      <c r="A3" s="45"/>
      <c r="B3" s="45"/>
      <c r="C3" s="45"/>
      <c r="E3" s="45"/>
      <c r="F3" s="45"/>
      <c r="G3" s="47" t="s">
        <v>17</v>
      </c>
      <c r="H3" s="45"/>
      <c r="I3" s="45"/>
      <c r="J3" s="45"/>
      <c r="K3" s="45"/>
      <c r="L3" s="77"/>
      <c r="M3" s="77"/>
      <c r="N3" s="77"/>
    </row>
    <row r="4" spans="1:34" s="44" customFormat="1" x14ac:dyDescent="0.3">
      <c r="A4" s="45"/>
      <c r="B4" s="45"/>
      <c r="C4" s="45"/>
      <c r="E4" s="45"/>
      <c r="F4" s="45"/>
      <c r="G4" s="48" t="s">
        <v>18</v>
      </c>
      <c r="H4" s="45"/>
      <c r="I4" s="45"/>
      <c r="J4" s="45"/>
      <c r="K4" s="45"/>
      <c r="L4" s="77"/>
      <c r="M4" s="77"/>
      <c r="N4" s="77"/>
    </row>
    <row r="5" spans="1:34" s="44" customFormat="1" ht="18" x14ac:dyDescent="0.4">
      <c r="A5" s="49" t="s">
        <v>23</v>
      </c>
      <c r="B5" s="50"/>
      <c r="C5" s="50"/>
      <c r="E5" s="50"/>
      <c r="F5" s="50"/>
      <c r="G5" s="50"/>
      <c r="H5" s="50"/>
      <c r="I5" s="50"/>
      <c r="J5" s="50"/>
      <c r="K5" s="50"/>
      <c r="L5" s="77"/>
      <c r="M5" s="77"/>
      <c r="N5" s="77"/>
    </row>
    <row r="6" spans="1:34" s="44" customFormat="1" ht="17.5" x14ac:dyDescent="0.35">
      <c r="A6" s="51" t="s">
        <v>25</v>
      </c>
      <c r="B6" s="50"/>
      <c r="C6" s="50"/>
      <c r="E6" s="50"/>
      <c r="F6" s="50"/>
      <c r="G6" s="50"/>
      <c r="H6" s="50"/>
      <c r="I6" s="50"/>
      <c r="J6" s="50"/>
      <c r="K6" s="50"/>
      <c r="L6" s="77"/>
      <c r="M6" s="77"/>
      <c r="N6" s="77"/>
    </row>
    <row r="7" spans="1:34" s="44" customFormat="1" x14ac:dyDescent="0.3">
      <c r="A7" s="51" t="s">
        <v>22</v>
      </c>
      <c r="B7" s="52"/>
      <c r="C7" s="52"/>
      <c r="E7" s="52"/>
      <c r="F7" s="52"/>
      <c r="G7" s="52"/>
      <c r="H7" s="52"/>
      <c r="I7" s="52"/>
      <c r="J7" s="52"/>
      <c r="K7" s="52"/>
      <c r="L7" s="77"/>
      <c r="M7" s="77"/>
      <c r="N7" s="77"/>
    </row>
    <row r="8" spans="1:34" s="44" customFormat="1" x14ac:dyDescent="0.3">
      <c r="A8" s="51" t="s">
        <v>33</v>
      </c>
      <c r="B8" s="52"/>
      <c r="C8" s="52"/>
      <c r="E8" s="52"/>
      <c r="F8" s="52"/>
      <c r="G8" s="52"/>
      <c r="H8" s="52"/>
      <c r="I8" s="52"/>
      <c r="J8" s="52"/>
      <c r="K8" s="52"/>
      <c r="L8" s="77"/>
      <c r="M8" s="77"/>
      <c r="N8" s="77"/>
    </row>
    <row r="9" spans="1:34" s="44" customFormat="1" x14ac:dyDescent="0.3">
      <c r="A9" s="53"/>
      <c r="B9" s="52"/>
      <c r="C9" s="52"/>
      <c r="E9" s="52"/>
      <c r="F9" s="52"/>
      <c r="G9" s="52"/>
      <c r="H9" s="52"/>
      <c r="I9" s="52"/>
      <c r="J9" s="52"/>
      <c r="K9" s="52"/>
      <c r="L9" s="77"/>
      <c r="M9" s="77"/>
      <c r="N9" s="77"/>
    </row>
    <row r="10" spans="1:34" s="44" customFormat="1" x14ac:dyDescent="0.3">
      <c r="A10" s="54" t="s">
        <v>8</v>
      </c>
      <c r="B10" s="52"/>
      <c r="C10" s="52"/>
      <c r="E10" s="52"/>
      <c r="F10" s="52"/>
      <c r="G10" s="52"/>
      <c r="H10" s="52"/>
      <c r="I10" s="52"/>
      <c r="J10" s="52"/>
      <c r="K10" s="52"/>
      <c r="L10" s="77"/>
      <c r="M10" s="77"/>
      <c r="N10" s="77"/>
    </row>
    <row r="11" spans="1:34" s="44" customFormat="1" x14ac:dyDescent="0.3">
      <c r="A11" s="55" t="s">
        <v>19</v>
      </c>
      <c r="B11" s="52"/>
      <c r="C11" s="52"/>
      <c r="E11" s="52"/>
      <c r="F11" s="52"/>
      <c r="G11" s="52"/>
      <c r="H11" s="76"/>
      <c r="I11" s="52"/>
      <c r="J11" s="52"/>
      <c r="K11" s="52"/>
    </row>
    <row r="12" spans="1:34" s="44" customFormat="1" x14ac:dyDescent="0.3">
      <c r="A12" s="56" t="s">
        <v>20</v>
      </c>
      <c r="B12" s="52"/>
      <c r="C12" s="52"/>
      <c r="E12" s="52"/>
      <c r="F12" s="52"/>
      <c r="G12" s="52"/>
      <c r="H12" s="52"/>
      <c r="I12" s="52"/>
      <c r="J12" s="52"/>
      <c r="K12" s="52"/>
    </row>
    <row r="13" spans="1:34" s="44" customFormat="1" x14ac:dyDescent="0.3">
      <c r="A13" s="57" t="s">
        <v>21</v>
      </c>
      <c r="B13" s="58"/>
      <c r="C13" s="52"/>
      <c r="E13" s="52"/>
      <c r="F13" s="52"/>
      <c r="G13" s="52"/>
      <c r="H13" s="52"/>
      <c r="I13" s="52"/>
      <c r="J13" s="52"/>
      <c r="K13" s="52"/>
    </row>
    <row r="14" spans="1:34" x14ac:dyDescent="0.3">
      <c r="AC14" s="1"/>
      <c r="AD14" s="1"/>
      <c r="AE14" s="1"/>
      <c r="AF14" s="1"/>
      <c r="AG14" s="1"/>
      <c r="AH14" s="1"/>
    </row>
    <row r="15" spans="1:34" x14ac:dyDescent="0.3">
      <c r="AC15" s="1"/>
      <c r="AD15" s="1"/>
      <c r="AE15" s="1"/>
      <c r="AF15" s="1"/>
      <c r="AG15" s="1"/>
      <c r="AH15" s="1"/>
    </row>
    <row r="16" spans="1:34" ht="15.5" x14ac:dyDescent="0.35">
      <c r="A16" s="88" t="s">
        <v>44</v>
      </c>
      <c r="AC16" s="1"/>
      <c r="AD16" s="1"/>
      <c r="AE16" s="1"/>
      <c r="AF16" s="1"/>
      <c r="AG16" s="1"/>
      <c r="AH16" s="1"/>
    </row>
    <row r="17" spans="1:34" ht="15.5" x14ac:dyDescent="0.35">
      <c r="A17" s="88" t="s">
        <v>40</v>
      </c>
      <c r="AC17" s="1"/>
      <c r="AD17" s="1"/>
      <c r="AE17" s="1"/>
      <c r="AF17" s="1"/>
      <c r="AG17" s="1"/>
      <c r="AH17" s="1"/>
    </row>
    <row r="18" spans="1:34" x14ac:dyDescent="0.3">
      <c r="A18" s="68" t="s">
        <v>6</v>
      </c>
      <c r="B18" t="s">
        <v>51</v>
      </c>
      <c r="AC18" s="1"/>
      <c r="AD18" s="1"/>
      <c r="AE18" s="1"/>
      <c r="AF18" s="1"/>
      <c r="AG18" s="1"/>
      <c r="AH18" s="1"/>
    </row>
    <row r="19" spans="1:34" x14ac:dyDescent="0.3">
      <c r="A19" t="s">
        <v>41</v>
      </c>
      <c r="B19" s="1">
        <v>413662.77100000001</v>
      </c>
      <c r="C19" s="70"/>
      <c r="AC19" s="1"/>
      <c r="AD19" s="1"/>
      <c r="AE19" s="1"/>
      <c r="AF19" s="1"/>
      <c r="AG19" s="1"/>
      <c r="AH19" s="1"/>
    </row>
    <row r="20" spans="1:34" x14ac:dyDescent="0.3">
      <c r="A20" t="s">
        <v>42</v>
      </c>
      <c r="B20" s="1">
        <v>58320.921000000002</v>
      </c>
      <c r="C20" s="70"/>
      <c r="AC20" s="1"/>
      <c r="AD20" s="1"/>
      <c r="AE20" s="1"/>
      <c r="AF20" s="1"/>
      <c r="AG20" s="1"/>
      <c r="AH20" s="1"/>
    </row>
    <row r="21" spans="1:34" x14ac:dyDescent="0.3">
      <c r="A21" t="s">
        <v>43</v>
      </c>
      <c r="B21" s="1">
        <v>0</v>
      </c>
      <c r="C21" s="70"/>
      <c r="AC21" s="1"/>
      <c r="AD21" s="1"/>
      <c r="AE21" s="1"/>
      <c r="AF21" s="1"/>
      <c r="AG21" s="1"/>
      <c r="AH21" s="1"/>
    </row>
    <row r="22" spans="1:34" x14ac:dyDescent="0.3">
      <c r="A22" s="42" t="s">
        <v>38</v>
      </c>
      <c r="B22" s="72">
        <f>SUM(B19:B21)</f>
        <v>471983.69200000004</v>
      </c>
      <c r="C22" s="69"/>
      <c r="AC22" s="1"/>
      <c r="AD22" s="1"/>
      <c r="AE22" s="1"/>
      <c r="AF22" s="1"/>
      <c r="AG22" s="1"/>
      <c r="AH22" s="1"/>
    </row>
    <row r="23" spans="1:34" x14ac:dyDescent="0.3">
      <c r="AC23" s="1"/>
      <c r="AD23" s="1"/>
      <c r="AE23" s="1"/>
      <c r="AF23" s="1"/>
      <c r="AG23" s="1"/>
      <c r="AH23" s="1"/>
    </row>
    <row r="24" spans="1:34" x14ac:dyDescent="0.3">
      <c r="AC24" s="1"/>
      <c r="AD24" s="1"/>
      <c r="AE24" s="1"/>
      <c r="AF24" s="1"/>
      <c r="AG24" s="1"/>
      <c r="AH24" s="1"/>
    </row>
    <row r="25" spans="1:34" ht="15.5" x14ac:dyDescent="0.35">
      <c r="A25" s="88" t="s">
        <v>39</v>
      </c>
      <c r="B25" t="s">
        <v>51</v>
      </c>
      <c r="C25" t="s">
        <v>3</v>
      </c>
      <c r="AC25" s="1"/>
      <c r="AD25" s="1"/>
      <c r="AE25" s="1"/>
      <c r="AF25" s="1"/>
      <c r="AG25" s="1"/>
      <c r="AH25" s="1"/>
    </row>
    <row r="26" spans="1:34" x14ac:dyDescent="0.3">
      <c r="A26" t="s">
        <v>24</v>
      </c>
      <c r="B26" s="1">
        <v>226211.704</v>
      </c>
      <c r="C26" s="69">
        <f>B26/B30</f>
        <v>0.60348941401477918</v>
      </c>
      <c r="D26" s="67"/>
      <c r="AC26" s="1"/>
      <c r="AD26" s="1"/>
      <c r="AE26" s="1"/>
      <c r="AF26" s="1"/>
      <c r="AG26" s="1"/>
      <c r="AH26" s="1"/>
    </row>
    <row r="27" spans="1:34" x14ac:dyDescent="0.3">
      <c r="A27" t="s">
        <v>26</v>
      </c>
      <c r="B27" s="1">
        <v>89350.346000000005</v>
      </c>
      <c r="C27" s="69">
        <f>B27/B30</f>
        <v>0.23836957591530178</v>
      </c>
      <c r="D27" s="67"/>
      <c r="AC27" s="1"/>
      <c r="AD27" s="1"/>
      <c r="AE27" s="1"/>
      <c r="AF27" s="1"/>
      <c r="AG27" s="1"/>
      <c r="AH27" s="1"/>
    </row>
    <row r="28" spans="1:34" x14ac:dyDescent="0.3">
      <c r="A28" t="s">
        <v>29</v>
      </c>
      <c r="B28" s="1">
        <v>26106.419000000002</v>
      </c>
      <c r="C28" s="69">
        <f>B28/B30</f>
        <v>6.9646915812695082E-2</v>
      </c>
      <c r="D28" s="67"/>
      <c r="AC28" s="1"/>
      <c r="AD28" s="1"/>
      <c r="AE28" s="1"/>
      <c r="AF28" s="1"/>
      <c r="AG28" s="1"/>
      <c r="AH28" s="1"/>
    </row>
    <row r="29" spans="1:34" x14ac:dyDescent="0.3">
      <c r="A29" t="s">
        <v>37</v>
      </c>
      <c r="B29" s="1">
        <v>33171.087</v>
      </c>
      <c r="C29" s="69">
        <f>B29/B30</f>
        <v>8.8494094257224015E-2</v>
      </c>
      <c r="D29" s="67"/>
      <c r="AC29" s="1"/>
      <c r="AD29" s="1"/>
      <c r="AE29" s="1"/>
      <c r="AF29" s="1"/>
      <c r="AG29" s="1"/>
      <c r="AH29" s="1"/>
    </row>
    <row r="30" spans="1:34" x14ac:dyDescent="0.3">
      <c r="A30" s="42" t="s">
        <v>38</v>
      </c>
      <c r="B30" s="72">
        <f>SUM(B26:B29)</f>
        <v>374839.55599999998</v>
      </c>
      <c r="C30" s="73">
        <f>B30/B30</f>
        <v>1</v>
      </c>
      <c r="D30" s="67"/>
      <c r="AC30" s="1"/>
      <c r="AD30" s="1"/>
      <c r="AE30" s="1"/>
      <c r="AF30" s="1"/>
      <c r="AG30" s="1"/>
      <c r="AH30" s="1"/>
    </row>
    <row r="31" spans="1:34" x14ac:dyDescent="0.3">
      <c r="A31" s="71" t="s">
        <v>45</v>
      </c>
      <c r="C31" s="67"/>
      <c r="AC31" s="1"/>
      <c r="AD31" s="1"/>
      <c r="AE31" s="1"/>
      <c r="AF31" s="1"/>
      <c r="AG31" s="1"/>
      <c r="AH31" s="1"/>
    </row>
    <row r="32" spans="1:34" x14ac:dyDescent="0.3">
      <c r="AC32" s="1"/>
      <c r="AD32" s="1"/>
      <c r="AE32" s="1"/>
      <c r="AF32" s="1"/>
      <c r="AG32" s="1"/>
      <c r="AH32" s="1"/>
    </row>
    <row r="33" spans="1:34" x14ac:dyDescent="0.3">
      <c r="AC33" s="1"/>
      <c r="AD33" s="1"/>
      <c r="AE33" s="1"/>
      <c r="AF33" s="1"/>
      <c r="AG33" s="1"/>
      <c r="AH33" s="1"/>
    </row>
    <row r="34" spans="1:34" x14ac:dyDescent="0.3">
      <c r="AC34" s="1"/>
      <c r="AD34" s="1"/>
      <c r="AE34" s="1"/>
      <c r="AF34" s="1"/>
      <c r="AG34" s="1"/>
      <c r="AH34" s="1"/>
    </row>
    <row r="35" spans="1:34" x14ac:dyDescent="0.3">
      <c r="AC35" s="1"/>
      <c r="AD35" s="1"/>
      <c r="AE35" s="1"/>
      <c r="AF35" s="1"/>
      <c r="AG35" s="1"/>
      <c r="AH35" s="1"/>
    </row>
    <row r="36" spans="1:34" ht="15.5" x14ac:dyDescent="0.35">
      <c r="A36" s="88" t="s">
        <v>46</v>
      </c>
      <c r="AC36" s="1"/>
      <c r="AD36" s="1"/>
      <c r="AE36" s="1"/>
      <c r="AF36" s="1"/>
      <c r="AG36" s="1"/>
      <c r="AH36" s="1"/>
    </row>
    <row r="37" spans="1:34" x14ac:dyDescent="0.3">
      <c r="A37" s="51" t="s">
        <v>25</v>
      </c>
      <c r="AC37" s="1"/>
      <c r="AD37" s="1"/>
      <c r="AE37" s="1"/>
      <c r="AF37" s="1"/>
      <c r="AG37" s="1"/>
      <c r="AH37" s="1"/>
    </row>
    <row r="38" spans="1:34" x14ac:dyDescent="0.3">
      <c r="A38" s="51" t="s">
        <v>22</v>
      </c>
      <c r="AC38" s="1"/>
      <c r="AD38" s="1"/>
      <c r="AE38" s="1"/>
      <c r="AF38" s="1"/>
      <c r="AG38" s="1"/>
      <c r="AH38" s="1"/>
    </row>
    <row r="39" spans="1:34" ht="14.15" customHeight="1" x14ac:dyDescent="0.3">
      <c r="A39" s="51" t="s">
        <v>47</v>
      </c>
      <c r="Q39" s="95" t="s">
        <v>52</v>
      </c>
      <c r="R39" s="95"/>
      <c r="S39" s="95"/>
      <c r="T39" s="95"/>
      <c r="AC39" s="1"/>
      <c r="AD39" s="1"/>
      <c r="AE39" s="1"/>
      <c r="AF39" s="1"/>
      <c r="AG39" s="1"/>
      <c r="AH39" s="1"/>
    </row>
    <row r="40" spans="1:34" ht="29.25" customHeight="1" x14ac:dyDescent="0.3">
      <c r="A40" s="51"/>
      <c r="B40" s="39" t="s">
        <v>9</v>
      </c>
      <c r="C40" s="40"/>
      <c r="D40" s="41"/>
      <c r="E40" s="39" t="s">
        <v>2</v>
      </c>
      <c r="F40" s="40"/>
      <c r="G40" s="41"/>
      <c r="H40" s="39" t="s">
        <v>48</v>
      </c>
      <c r="I40" s="40"/>
      <c r="J40" s="42"/>
      <c r="K40" s="43" t="s">
        <v>11</v>
      </c>
      <c r="L40" s="13"/>
      <c r="M40" s="43" t="s">
        <v>12</v>
      </c>
      <c r="N40" s="81"/>
      <c r="Q40" s="95"/>
      <c r="R40" s="95"/>
      <c r="S40" s="95"/>
      <c r="T40" s="95"/>
      <c r="U40" s="93"/>
      <c r="V40" s="94"/>
      <c r="X40" s="42" t="s">
        <v>13</v>
      </c>
    </row>
    <row r="41" spans="1:34" x14ac:dyDescent="0.3">
      <c r="A41" s="23"/>
      <c r="B41" s="27" t="s">
        <v>6</v>
      </c>
      <c r="D41" s="23"/>
      <c r="E41" s="27" t="s">
        <v>36</v>
      </c>
      <c r="G41" s="23"/>
      <c r="H41" s="27" t="s">
        <v>10</v>
      </c>
      <c r="J41" s="3"/>
      <c r="K41" s="25" t="s">
        <v>3</v>
      </c>
      <c r="L41" s="26" t="s">
        <v>3</v>
      </c>
      <c r="M41" s="25" t="s">
        <v>3</v>
      </c>
      <c r="N41" s="82" t="s">
        <v>3</v>
      </c>
      <c r="Q41" t="s">
        <v>7</v>
      </c>
      <c r="U41" s="25" t="s">
        <v>50</v>
      </c>
      <c r="Y41" t="s">
        <v>34</v>
      </c>
      <c r="Z41" t="s">
        <v>35</v>
      </c>
    </row>
    <row r="42" spans="1:34" x14ac:dyDescent="0.3">
      <c r="A42" s="23"/>
      <c r="B42" s="27">
        <v>2018</v>
      </c>
      <c r="C42" s="28">
        <v>2019</v>
      </c>
      <c r="D42" s="29">
        <v>2020</v>
      </c>
      <c r="E42" s="27">
        <v>2018</v>
      </c>
      <c r="F42" s="28">
        <v>2019</v>
      </c>
      <c r="G42" s="29">
        <v>2020</v>
      </c>
      <c r="H42" s="27">
        <v>2018</v>
      </c>
      <c r="I42" s="28">
        <v>2019</v>
      </c>
      <c r="J42" s="29">
        <v>2020</v>
      </c>
      <c r="K42" s="25" t="s">
        <v>1</v>
      </c>
      <c r="L42" s="26" t="s">
        <v>31</v>
      </c>
      <c r="M42" s="25" t="s">
        <v>1</v>
      </c>
      <c r="N42" s="82" t="s">
        <v>31</v>
      </c>
      <c r="Q42" s="20" t="s">
        <v>32</v>
      </c>
      <c r="R42" s="21">
        <v>2018</v>
      </c>
      <c r="S42" s="21">
        <v>2019</v>
      </c>
      <c r="T42" s="21">
        <v>2020</v>
      </c>
      <c r="U42" s="90" t="s">
        <v>1</v>
      </c>
      <c r="V42" s="91" t="s">
        <v>31</v>
      </c>
      <c r="Y42" t="s">
        <v>6</v>
      </c>
      <c r="Z42" t="s">
        <v>5</v>
      </c>
    </row>
    <row r="43" spans="1:34" x14ac:dyDescent="0.3">
      <c r="A43" s="36" t="s">
        <v>24</v>
      </c>
      <c r="B43" s="30">
        <v>18820.264999999999</v>
      </c>
      <c r="C43" s="24">
        <v>18647.095300000001</v>
      </c>
      <c r="D43" s="31">
        <v>24186.679700000001</v>
      </c>
      <c r="E43" s="32">
        <v>25673056.899999999</v>
      </c>
      <c r="F43" s="11">
        <v>26125644.199999999</v>
      </c>
      <c r="G43" s="33">
        <v>33994437.899999999</v>
      </c>
      <c r="H43" s="60">
        <f t="shared" ref="H43:H45" si="0">E43/(B43*1000)</f>
        <v>1.3641177156644713</v>
      </c>
      <c r="I43" s="60">
        <f t="shared" ref="I43:I45" si="1">F43/(C43*1000)</f>
        <v>1.401057042916491</v>
      </c>
      <c r="J43" s="60">
        <f t="shared" ref="J43:J45" si="2">G43/(D43*1000)</f>
        <v>1.4055024634075755</v>
      </c>
      <c r="K43" s="38">
        <f>(C43/B43-1)*100</f>
        <v>-0.92012360081007438</v>
      </c>
      <c r="L43" s="16">
        <f>(D43/C43-1)*100</f>
        <v>29.70749229774141</v>
      </c>
      <c r="M43" s="38">
        <f>(F43/E43-1)*100</f>
        <v>1.7628882363440068</v>
      </c>
      <c r="N43" s="83">
        <f>(G43/F43-1)*100</f>
        <v>30.119041811034087</v>
      </c>
      <c r="Q43" s="15" t="str">
        <f t="shared" ref="Q43:Q50" si="3">A43</f>
        <v>Weissmehl</v>
      </c>
      <c r="R43" s="63">
        <f t="shared" ref="R43:T50" si="4">H43</f>
        <v>1.3641177156644713</v>
      </c>
      <c r="S43" s="63">
        <f t="shared" si="4"/>
        <v>1.401057042916491</v>
      </c>
      <c r="T43" s="63">
        <f t="shared" si="4"/>
        <v>1.4055024634075755</v>
      </c>
      <c r="U43" s="38">
        <f t="shared" ref="U43:V50" si="5">100*(I43/H43-1)</f>
        <v>2.7079281229059005</v>
      </c>
      <c r="V43" s="16">
        <f t="shared" si="5"/>
        <v>0.31729047104540609</v>
      </c>
      <c r="X43" t="s">
        <v>24</v>
      </c>
      <c r="Y43" s="19">
        <f t="shared" ref="Y43:Y49" si="6">D43/1000</f>
        <v>24.186679699999999</v>
      </c>
      <c r="Z43" s="65">
        <f t="shared" ref="Z43:Z50" si="7">G43/1000000</f>
        <v>33.994437900000001</v>
      </c>
      <c r="AA43" s="69">
        <f>Y43/$Y$50</f>
        <v>0.65910583211225315</v>
      </c>
    </row>
    <row r="44" spans="1:34" x14ac:dyDescent="0.3">
      <c r="A44" s="37" t="s">
        <v>26</v>
      </c>
      <c r="B44" s="32">
        <v>1035.8924</v>
      </c>
      <c r="C44" s="11">
        <v>1015.4666999999999</v>
      </c>
      <c r="D44" s="33">
        <v>1567.1567</v>
      </c>
      <c r="E44" s="32">
        <v>2332973</v>
      </c>
      <c r="F44" s="11">
        <v>2385124</v>
      </c>
      <c r="G44" s="33">
        <v>3734796.1</v>
      </c>
      <c r="H44" s="60">
        <f t="shared" si="0"/>
        <v>2.2521383495042535</v>
      </c>
      <c r="I44" s="60">
        <f t="shared" si="1"/>
        <v>2.3487958787816479</v>
      </c>
      <c r="J44" s="60">
        <f t="shared" si="2"/>
        <v>2.3831669800473687</v>
      </c>
      <c r="K44" s="38">
        <f t="shared" ref="K44:K49" si="8">(C44/B44-1)*100</f>
        <v>-1.9717974569559593</v>
      </c>
      <c r="L44" s="16">
        <f t="shared" ref="L44:L49" si="9">(D44/C44-1)*100</f>
        <v>54.328714077970261</v>
      </c>
      <c r="M44" s="38">
        <f t="shared" ref="M44:M49" si="10">(F44/E44-1)*100</f>
        <v>2.235388064928312</v>
      </c>
      <c r="N44" s="83">
        <f t="shared" ref="N44:N49" si="11">(G44/F44-1)*100</f>
        <v>56.587083103436143</v>
      </c>
      <c r="Q44" s="14" t="str">
        <f t="shared" si="3"/>
        <v>Halbweissmehl</v>
      </c>
      <c r="R44" s="63">
        <f t="shared" si="4"/>
        <v>2.2521383495042535</v>
      </c>
      <c r="S44" s="63">
        <f t="shared" si="4"/>
        <v>2.3487958787816479</v>
      </c>
      <c r="T44" s="63">
        <f t="shared" si="4"/>
        <v>2.3831669800473687</v>
      </c>
      <c r="U44" s="38">
        <f t="shared" si="5"/>
        <v>4.2918113489196053</v>
      </c>
      <c r="V44" s="16">
        <f t="shared" si="5"/>
        <v>1.4633498626346997</v>
      </c>
      <c r="X44" t="s">
        <v>26</v>
      </c>
      <c r="Y44" s="19">
        <f t="shared" si="6"/>
        <v>1.5671567</v>
      </c>
      <c r="Z44" s="65">
        <f t="shared" si="7"/>
        <v>3.7347961000000001</v>
      </c>
      <c r="AA44" s="69">
        <f t="shared" ref="AA44:AA50" si="12">Y44/$Y$50</f>
        <v>4.2706238872621809E-2</v>
      </c>
      <c r="AB44" s="17"/>
      <c r="AC44" s="17"/>
    </row>
    <row r="45" spans="1:34" x14ac:dyDescent="0.3">
      <c r="A45" s="37" t="s">
        <v>29</v>
      </c>
      <c r="B45" s="32">
        <v>833.23579999999993</v>
      </c>
      <c r="C45" s="11">
        <v>966.70780000000002</v>
      </c>
      <c r="D45" s="33">
        <v>1491.6467</v>
      </c>
      <c r="E45" s="32">
        <v>1675927.1</v>
      </c>
      <c r="F45" s="11">
        <v>1955738</v>
      </c>
      <c r="G45" s="33">
        <v>3148934</v>
      </c>
      <c r="H45" s="60">
        <f t="shared" si="0"/>
        <v>2.0113479281615123</v>
      </c>
      <c r="I45" s="60">
        <f t="shared" si="1"/>
        <v>2.0230911553625615</v>
      </c>
      <c r="J45" s="60">
        <f t="shared" si="2"/>
        <v>2.1110454640498988</v>
      </c>
      <c r="K45" s="38">
        <f t="shared" si="8"/>
        <v>16.018514806973027</v>
      </c>
      <c r="L45" s="16">
        <f t="shared" si="9"/>
        <v>54.301713506397697</v>
      </c>
      <c r="M45" s="38">
        <f t="shared" si="10"/>
        <v>16.695887309179504</v>
      </c>
      <c r="N45" s="83">
        <f t="shared" si="11"/>
        <v>61.010012588598258</v>
      </c>
      <c r="Q45" s="14" t="str">
        <f t="shared" si="3"/>
        <v>Ruchmehl</v>
      </c>
      <c r="R45" s="63">
        <f t="shared" si="4"/>
        <v>2.0113479281615123</v>
      </c>
      <c r="S45" s="63">
        <f t="shared" si="4"/>
        <v>2.0230911553625615</v>
      </c>
      <c r="T45" s="63">
        <f t="shared" si="4"/>
        <v>2.1110454640498988</v>
      </c>
      <c r="U45" s="38">
        <f t="shared" si="5"/>
        <v>0.58384862393165982</v>
      </c>
      <c r="V45" s="16">
        <f t="shared" si="5"/>
        <v>4.3475207953036943</v>
      </c>
      <c r="X45" t="s">
        <v>29</v>
      </c>
      <c r="Y45" s="19">
        <f t="shared" si="6"/>
        <v>1.4916467</v>
      </c>
      <c r="Z45" s="65">
        <f t="shared" si="7"/>
        <v>3.1489340000000001</v>
      </c>
      <c r="AA45" s="69">
        <f t="shared" si="12"/>
        <v>4.064853264753808E-2</v>
      </c>
      <c r="AB45" s="17"/>
      <c r="AC45" s="17"/>
    </row>
    <row r="46" spans="1:34" x14ac:dyDescent="0.3">
      <c r="A46" s="37" t="s">
        <v>28</v>
      </c>
      <c r="B46" s="32">
        <v>2853.7707</v>
      </c>
      <c r="C46" s="11">
        <v>2819.7093999999997</v>
      </c>
      <c r="D46" s="33">
        <v>3858.3235</v>
      </c>
      <c r="E46" s="32">
        <v>6110060.4000000004</v>
      </c>
      <c r="F46" s="11">
        <v>6068245</v>
      </c>
      <c r="G46" s="33">
        <v>7927462</v>
      </c>
      <c r="H46" s="60">
        <f>E46/(B46*1000)</f>
        <v>2.1410481227521188</v>
      </c>
      <c r="I46" s="60">
        <f t="shared" ref="I46:J49" si="13">F46/(C46*1000)</f>
        <v>2.152081700334084</v>
      </c>
      <c r="J46" s="60">
        <f t="shared" si="13"/>
        <v>2.0546390161426329</v>
      </c>
      <c r="K46" s="38">
        <f t="shared" si="8"/>
        <v>-1.1935541983103426</v>
      </c>
      <c r="L46" s="16">
        <f t="shared" si="9"/>
        <v>36.834082973231233</v>
      </c>
      <c r="M46" s="38">
        <f t="shared" si="10"/>
        <v>-0.68436966678758759</v>
      </c>
      <c r="N46" s="83">
        <f t="shared" si="11"/>
        <v>30.63846301525399</v>
      </c>
      <c r="Q46" s="14" t="str">
        <f t="shared" si="3"/>
        <v>Zopfmehl</v>
      </c>
      <c r="R46" s="63">
        <f t="shared" si="4"/>
        <v>2.1410481227521188</v>
      </c>
      <c r="S46" s="63">
        <f t="shared" si="4"/>
        <v>2.152081700334084</v>
      </c>
      <c r="T46" s="63">
        <f t="shared" si="4"/>
        <v>2.0546390161426329</v>
      </c>
      <c r="U46" s="38">
        <f t="shared" si="5"/>
        <v>0.51533533808583165</v>
      </c>
      <c r="V46" s="16">
        <f t="shared" si="5"/>
        <v>-4.5278338724930478</v>
      </c>
      <c r="X46" t="s">
        <v>28</v>
      </c>
      <c r="Y46" s="19">
        <f t="shared" si="6"/>
        <v>3.8583235</v>
      </c>
      <c r="Z46" s="65">
        <f t="shared" si="7"/>
        <v>7.9274620000000002</v>
      </c>
      <c r="AA46" s="69">
        <f t="shared" si="12"/>
        <v>0.10514231604207175</v>
      </c>
      <c r="AB46" s="17"/>
      <c r="AC46" s="17"/>
    </row>
    <row r="47" spans="1:34" x14ac:dyDescent="0.3">
      <c r="A47" s="37" t="s">
        <v>49</v>
      </c>
      <c r="B47" s="32">
        <v>1266.0427</v>
      </c>
      <c r="C47" s="11">
        <v>1473.2718</v>
      </c>
      <c r="D47" s="33">
        <v>2218.3654999999999</v>
      </c>
      <c r="E47" s="32">
        <v>5089931.5</v>
      </c>
      <c r="F47" s="11">
        <v>5627618.2999999998</v>
      </c>
      <c r="G47" s="33">
        <v>8322870.2000000002</v>
      </c>
      <c r="H47" s="60">
        <f>E47/(B47*1000)</f>
        <v>4.0203474179820322</v>
      </c>
      <c r="I47" s="60">
        <f t="shared" si="13"/>
        <v>3.8198099631038889</v>
      </c>
      <c r="J47" s="60">
        <f t="shared" si="13"/>
        <v>3.7518029377936144</v>
      </c>
      <c r="K47" s="38">
        <f t="shared" si="8"/>
        <v>16.368255193920401</v>
      </c>
      <c r="L47" s="16">
        <f>(D47/C47-1)*100</f>
        <v>50.574082799928696</v>
      </c>
      <c r="M47" s="38">
        <f t="shared" si="10"/>
        <v>10.56373351979294</v>
      </c>
      <c r="N47" s="83">
        <f t="shared" si="11"/>
        <v>47.893296174689048</v>
      </c>
      <c r="Q47" s="14" t="str">
        <f t="shared" si="3"/>
        <v>Dinkelmehl</v>
      </c>
      <c r="R47" s="63">
        <f t="shared" si="4"/>
        <v>4.0203474179820322</v>
      </c>
      <c r="S47" s="63">
        <f t="shared" si="4"/>
        <v>3.8198099631038889</v>
      </c>
      <c r="T47" s="63">
        <f t="shared" si="4"/>
        <v>3.7518029377936144</v>
      </c>
      <c r="U47" s="38">
        <f t="shared" si="5"/>
        <v>-4.988062822162787</v>
      </c>
      <c r="V47" s="16">
        <f t="shared" si="5"/>
        <v>-1.7803771906760968</v>
      </c>
      <c r="X47" t="s">
        <v>27</v>
      </c>
      <c r="Y47" s="19">
        <f t="shared" si="6"/>
        <v>2.2183655</v>
      </c>
      <c r="Z47" s="65">
        <f t="shared" si="7"/>
        <v>8.3228702000000006</v>
      </c>
      <c r="AA47" s="69">
        <f t="shared" si="12"/>
        <v>6.0452185125956522E-2</v>
      </c>
      <c r="AB47" s="17"/>
      <c r="AC47" s="17"/>
    </row>
    <row r="48" spans="1:34" x14ac:dyDescent="0.3">
      <c r="A48" s="37" t="s">
        <v>30</v>
      </c>
      <c r="B48" s="32">
        <v>459.85480000000001</v>
      </c>
      <c r="C48" s="11">
        <v>492.42450000000002</v>
      </c>
      <c r="D48" s="33">
        <v>563.69290000000001</v>
      </c>
      <c r="E48" s="32">
        <v>1415602.7</v>
      </c>
      <c r="F48" s="11">
        <v>1484183.7</v>
      </c>
      <c r="G48" s="33">
        <v>1759333.1</v>
      </c>
      <c r="H48" s="60">
        <f>E48/(B48*1000)</f>
        <v>3.0783688677382512</v>
      </c>
      <c r="I48" s="60">
        <f t="shared" si="13"/>
        <v>3.0140330141981155</v>
      </c>
      <c r="J48" s="60">
        <f t="shared" si="13"/>
        <v>3.1210843705854732</v>
      </c>
      <c r="K48" s="38">
        <f t="shared" si="8"/>
        <v>7.0826052049473009</v>
      </c>
      <c r="L48" s="16">
        <f>(D48/C48-1)*100</f>
        <v>14.472959814144094</v>
      </c>
      <c r="M48" s="38">
        <f t="shared" si="10"/>
        <v>4.8446502680448367</v>
      </c>
      <c r="N48" s="83">
        <f t="shared" si="11"/>
        <v>18.538769830176683</v>
      </c>
      <c r="Q48" s="14" t="str">
        <f t="shared" si="3"/>
        <v>Knöpflimehl</v>
      </c>
      <c r="R48" s="63">
        <f t="shared" si="4"/>
        <v>3.0783688677382512</v>
      </c>
      <c r="S48" s="63">
        <f t="shared" si="4"/>
        <v>3.0140330141981155</v>
      </c>
      <c r="T48" s="63">
        <f t="shared" si="4"/>
        <v>3.1210843705854732</v>
      </c>
      <c r="U48" s="38">
        <f t="shared" si="5"/>
        <v>-2.0899332180228547</v>
      </c>
      <c r="V48" s="16">
        <f t="shared" si="5"/>
        <v>3.5517645587514801</v>
      </c>
      <c r="X48" t="s">
        <v>30</v>
      </c>
      <c r="Y48" s="19">
        <f t="shared" si="6"/>
        <v>0.56369290000000005</v>
      </c>
      <c r="Z48" s="65">
        <f t="shared" si="7"/>
        <v>1.7593331000000001</v>
      </c>
      <c r="AA48" s="69">
        <f t="shared" si="12"/>
        <v>1.5361069916110444E-2</v>
      </c>
      <c r="AB48" s="17"/>
      <c r="AC48" s="17"/>
    </row>
    <row r="49" spans="1:31" ht="14.5" thickBot="1" x14ac:dyDescent="0.35">
      <c r="A49" s="59" t="s">
        <v>4</v>
      </c>
      <c r="B49" s="34">
        <v>1650.4757000000029</v>
      </c>
      <c r="C49" s="12">
        <v>1828.1478999999986</v>
      </c>
      <c r="D49" s="35">
        <v>2810.3353999999986</v>
      </c>
      <c r="E49" s="34">
        <f t="shared" ref="E49:G49" si="14">E50-(SUM(E43:E48))</f>
        <v>5712763.299999997</v>
      </c>
      <c r="F49" s="12">
        <f t="shared" si="14"/>
        <v>6834813.099999994</v>
      </c>
      <c r="G49" s="35">
        <f t="shared" si="14"/>
        <v>10439191.399999999</v>
      </c>
      <c r="H49" s="78">
        <f>E49/(B49*1000)</f>
        <v>3.4612828895329915</v>
      </c>
      <c r="I49" s="79">
        <f t="shared" si="13"/>
        <v>3.7386543506682361</v>
      </c>
      <c r="J49" s="80">
        <f t="shared" si="13"/>
        <v>3.7145713639731412</v>
      </c>
      <c r="K49" s="61">
        <f t="shared" si="8"/>
        <v>10.764908565451492</v>
      </c>
      <c r="L49" s="66">
        <f t="shared" si="9"/>
        <v>53.725822730206943</v>
      </c>
      <c r="M49" s="61">
        <f t="shared" si="10"/>
        <v>19.641104332118875</v>
      </c>
      <c r="N49" s="66">
        <f t="shared" si="11"/>
        <v>52.73557955813024</v>
      </c>
      <c r="Q49" s="14" t="str">
        <f t="shared" si="3"/>
        <v>Rest</v>
      </c>
      <c r="R49" s="63">
        <f t="shared" si="4"/>
        <v>3.4612828895329915</v>
      </c>
      <c r="S49" s="63">
        <f t="shared" si="4"/>
        <v>3.7386543506682361</v>
      </c>
      <c r="T49" s="63">
        <f t="shared" si="4"/>
        <v>3.7145713639731412</v>
      </c>
      <c r="U49" s="61">
        <f t="shared" si="5"/>
        <v>8.0135449770379452</v>
      </c>
      <c r="V49" s="62">
        <f t="shared" si="5"/>
        <v>-0.64416189452738415</v>
      </c>
      <c r="X49" t="s">
        <v>4</v>
      </c>
      <c r="Y49" s="19">
        <f t="shared" si="6"/>
        <v>2.8103353999999987</v>
      </c>
      <c r="Z49" s="65">
        <f t="shared" si="7"/>
        <v>10.439191399999999</v>
      </c>
      <c r="AA49" s="69">
        <f t="shared" si="12"/>
        <v>7.6583825283448106E-2</v>
      </c>
      <c r="AC49" s="18"/>
      <c r="AD49" s="18"/>
      <c r="AE49" s="18"/>
    </row>
    <row r="50" spans="1:31" ht="14.5" thickBot="1" x14ac:dyDescent="0.35">
      <c r="A50" s="36" t="s">
        <v>0</v>
      </c>
      <c r="B50" s="30">
        <v>26919.537100000001</v>
      </c>
      <c r="C50" s="24">
        <v>27242.823399999997</v>
      </c>
      <c r="D50" s="31">
        <v>36696.200400000002</v>
      </c>
      <c r="E50" s="30">
        <v>48010314.899999999</v>
      </c>
      <c r="F50" s="24">
        <v>50481366.299999997</v>
      </c>
      <c r="G50" s="31">
        <v>69327024.700000003</v>
      </c>
      <c r="H50" s="85">
        <f>E50/(B50*1000)</f>
        <v>1.783474757446702</v>
      </c>
      <c r="I50" s="86">
        <f t="shared" ref="I50" si="15">F50/(C50*1000)</f>
        <v>1.8530152164771585</v>
      </c>
      <c r="J50" s="87">
        <f t="shared" ref="J50" si="16">G50/(D50*1000)</f>
        <v>1.889215339580498</v>
      </c>
      <c r="K50" s="38">
        <f>(C50/B50-1)*100</f>
        <v>1.2009355836954505</v>
      </c>
      <c r="L50" s="16">
        <f>(D50/C50-1)*100</f>
        <v>34.700430499432031</v>
      </c>
      <c r="M50" s="38">
        <f>(F50/E50-1)*100</f>
        <v>5.1469177095524454</v>
      </c>
      <c r="N50" s="83">
        <f>(G50/F50-1)*100</f>
        <v>37.331910329059383</v>
      </c>
      <c r="Q50" s="22" t="str">
        <f t="shared" si="3"/>
        <v>TOTAL</v>
      </c>
      <c r="R50" s="64">
        <f>H50</f>
        <v>1.783474757446702</v>
      </c>
      <c r="S50" s="64">
        <f t="shared" si="4"/>
        <v>1.8530152164771585</v>
      </c>
      <c r="T50" s="84">
        <f t="shared" si="4"/>
        <v>1.889215339580498</v>
      </c>
      <c r="U50" s="64">
        <f t="shared" si="5"/>
        <v>3.899155776671237</v>
      </c>
      <c r="V50" s="64">
        <f t="shared" si="5"/>
        <v>1.9535793760053988</v>
      </c>
      <c r="X50" t="s">
        <v>0</v>
      </c>
      <c r="Y50" s="19">
        <f>D50/1000</f>
        <v>36.696200400000002</v>
      </c>
      <c r="Z50" s="65">
        <f t="shared" si="7"/>
        <v>69.32702470000001</v>
      </c>
      <c r="AA50" s="69">
        <f t="shared" si="12"/>
        <v>1</v>
      </c>
      <c r="AC50" s="18"/>
      <c r="AD50" s="18"/>
      <c r="AE50" s="18"/>
    </row>
    <row r="51" spans="1:31" ht="27" customHeight="1" thickTop="1" x14ac:dyDescent="0.4">
      <c r="A51" s="8"/>
      <c r="B51" s="2"/>
      <c r="C51" s="2"/>
      <c r="D51" s="75"/>
      <c r="E51" s="2"/>
      <c r="F51" s="2"/>
      <c r="G51" s="11"/>
      <c r="H51" s="5"/>
      <c r="I51" s="5"/>
      <c r="J51" s="3"/>
      <c r="K51" s="4"/>
      <c r="M51" s="4"/>
      <c r="N51" s="16"/>
      <c r="O51" s="4"/>
      <c r="Q51" s="92" t="s">
        <v>8</v>
      </c>
      <c r="R51" s="92"/>
      <c r="S51" s="92"/>
      <c r="T51" s="92"/>
      <c r="U51" s="74"/>
      <c r="V51" s="74"/>
    </row>
    <row r="52" spans="1:31" ht="27" customHeight="1" x14ac:dyDescent="0.4">
      <c r="A52" s="8"/>
      <c r="B52" s="2"/>
      <c r="C52" s="2"/>
      <c r="D52" s="75"/>
      <c r="E52" s="2"/>
      <c r="F52" s="2"/>
      <c r="G52" s="11"/>
      <c r="H52" s="5"/>
      <c r="I52" s="5"/>
      <c r="J52" s="3"/>
      <c r="K52" s="4"/>
      <c r="M52" s="4"/>
      <c r="N52" s="16"/>
      <c r="O52" s="4"/>
      <c r="Q52" s="89"/>
      <c r="R52" s="89"/>
      <c r="S52" s="89"/>
      <c r="T52" s="89"/>
      <c r="U52" s="89"/>
      <c r="V52" s="89"/>
    </row>
    <row r="53" spans="1:31" ht="14.15" customHeight="1" x14ac:dyDescent="0.3">
      <c r="A53" s="9"/>
    </row>
    <row r="54" spans="1:31" ht="14.5" customHeight="1" x14ac:dyDescent="0.3">
      <c r="A54" s="9"/>
    </row>
    <row r="55" spans="1:31" x14ac:dyDescent="0.3">
      <c r="A55" s="9"/>
    </row>
    <row r="56" spans="1:31" x14ac:dyDescent="0.3">
      <c r="A56" s="9"/>
    </row>
    <row r="57" spans="1:31" x14ac:dyDescent="0.3">
      <c r="A57" s="9"/>
    </row>
    <row r="58" spans="1:31" x14ac:dyDescent="0.3">
      <c r="A58" s="9"/>
    </row>
    <row r="59" spans="1:31" x14ac:dyDescent="0.3">
      <c r="A59" s="9"/>
    </row>
    <row r="60" spans="1:31" x14ac:dyDescent="0.3">
      <c r="A60" s="9"/>
    </row>
    <row r="61" spans="1:31" x14ac:dyDescent="0.3">
      <c r="A61" s="9"/>
    </row>
    <row r="62" spans="1:31" x14ac:dyDescent="0.3">
      <c r="A62" s="9"/>
    </row>
    <row r="63" spans="1:31" x14ac:dyDescent="0.3">
      <c r="A63" s="9"/>
    </row>
    <row r="64" spans="1:31" x14ac:dyDescent="0.3">
      <c r="A64" s="9"/>
    </row>
    <row r="65" spans="1:13" x14ac:dyDescent="0.3">
      <c r="A65" s="9"/>
    </row>
    <row r="66" spans="1:13" x14ac:dyDescent="0.3">
      <c r="A66" s="9"/>
    </row>
    <row r="67" spans="1:13" x14ac:dyDescent="0.3">
      <c r="A67" s="9"/>
    </row>
    <row r="68" spans="1:13" x14ac:dyDescent="0.3">
      <c r="A68" s="9"/>
    </row>
    <row r="69" spans="1:13" x14ac:dyDescent="0.3">
      <c r="A69" s="9"/>
    </row>
    <row r="70" spans="1:13" x14ac:dyDescent="0.3">
      <c r="A70" s="9"/>
    </row>
    <row r="71" spans="1:13" x14ac:dyDescent="0.3">
      <c r="A71" s="8"/>
    </row>
    <row r="72" spans="1:13" x14ac:dyDescent="0.3">
      <c r="A72" s="8"/>
    </row>
    <row r="73" spans="1:13" x14ac:dyDescent="0.3">
      <c r="A73" s="8"/>
    </row>
    <row r="74" spans="1:13" x14ac:dyDescent="0.3">
      <c r="A74" s="8"/>
    </row>
    <row r="75" spans="1:13" x14ac:dyDescent="0.3">
      <c r="A75" s="8"/>
    </row>
    <row r="76" spans="1:13" x14ac:dyDescent="0.3">
      <c r="A76" s="8"/>
    </row>
    <row r="77" spans="1:13" x14ac:dyDescent="0.3">
      <c r="A77" s="8"/>
      <c r="B77" s="3"/>
      <c r="C77" s="3"/>
      <c r="D77" s="3"/>
      <c r="E77" s="3"/>
      <c r="F77" s="3"/>
      <c r="G77" s="3"/>
      <c r="H77" s="3"/>
      <c r="I77" s="3"/>
      <c r="J77" s="3"/>
      <c r="K77" s="7"/>
      <c r="L77" s="7"/>
      <c r="M77" s="7"/>
    </row>
    <row r="78" spans="1:13" x14ac:dyDescent="0.3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10"/>
      <c r="B79" s="6"/>
      <c r="C79" s="6"/>
      <c r="D79" s="6"/>
      <c r="E79" s="6"/>
      <c r="F79" s="6"/>
      <c r="G79" s="6"/>
      <c r="H79" s="5"/>
      <c r="I79" s="5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27" x14ac:dyDescent="0.3">
      <c r="A81" s="3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27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27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27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27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27" s="3" customFormat="1" x14ac:dyDescent="0.3">
      <c r="N86" s="7"/>
      <c r="O86" s="7"/>
      <c r="Q86"/>
      <c r="R86"/>
      <c r="S86"/>
      <c r="T86"/>
      <c r="U86"/>
      <c r="V86"/>
      <c r="W86"/>
      <c r="X86"/>
      <c r="Y86"/>
      <c r="Z86"/>
      <c r="AA86"/>
    </row>
    <row r="87" spans="1:27" s="3" customFormat="1" x14ac:dyDescent="0.3">
      <c r="Q87"/>
      <c r="R87"/>
      <c r="S87"/>
      <c r="T87"/>
      <c r="U87"/>
      <c r="V87"/>
      <c r="W87"/>
      <c r="X87"/>
      <c r="Y87"/>
      <c r="Z87"/>
      <c r="AA87"/>
    </row>
    <row r="88" spans="1:27" s="3" customFormat="1" x14ac:dyDescent="0.3">
      <c r="Q88"/>
      <c r="R88"/>
      <c r="S88"/>
      <c r="T88"/>
      <c r="U88"/>
      <c r="V88"/>
      <c r="W88"/>
      <c r="X88"/>
      <c r="Y88"/>
      <c r="Z88"/>
      <c r="AA88"/>
    </row>
    <row r="89" spans="1:27" s="3" customFormat="1" x14ac:dyDescent="0.3">
      <c r="Q89"/>
      <c r="R89"/>
      <c r="S89"/>
      <c r="T89"/>
      <c r="U89"/>
      <c r="V89"/>
      <c r="W89"/>
      <c r="X89"/>
      <c r="Y89"/>
      <c r="Z89"/>
      <c r="AA89"/>
    </row>
    <row r="90" spans="1:27" s="3" customFormat="1" x14ac:dyDescent="0.3">
      <c r="Q90"/>
      <c r="R90"/>
      <c r="S90"/>
      <c r="T90"/>
      <c r="U90"/>
      <c r="V90"/>
      <c r="W90"/>
      <c r="X90"/>
      <c r="Y90"/>
      <c r="Z90"/>
      <c r="AA90"/>
    </row>
    <row r="91" spans="1:27" s="3" customFormat="1" x14ac:dyDescent="0.3">
      <c r="Q91"/>
      <c r="R91"/>
      <c r="S91"/>
      <c r="T91"/>
      <c r="U91"/>
      <c r="V91"/>
      <c r="W91"/>
      <c r="X91"/>
      <c r="Y91"/>
      <c r="Z91"/>
      <c r="AA91"/>
    </row>
    <row r="92" spans="1:27" s="3" customFormat="1" x14ac:dyDescent="0.3">
      <c r="Q92"/>
      <c r="R92"/>
      <c r="S92"/>
      <c r="T92"/>
      <c r="U92"/>
      <c r="V92"/>
      <c r="W92"/>
      <c r="X92"/>
      <c r="Y92"/>
      <c r="Z92"/>
      <c r="AA92"/>
    </row>
    <row r="93" spans="1:27" s="3" customFormat="1" x14ac:dyDescent="0.3">
      <c r="Q93"/>
      <c r="R93"/>
      <c r="S93"/>
      <c r="T93"/>
      <c r="U93"/>
      <c r="V93"/>
      <c r="W93"/>
      <c r="X93"/>
      <c r="Y93"/>
      <c r="Z93"/>
      <c r="AA93"/>
    </row>
    <row r="94" spans="1:27" s="3" customFormat="1" x14ac:dyDescent="0.3"/>
    <row r="95" spans="1:27" s="3" customFormat="1" x14ac:dyDescent="0.3"/>
    <row r="96" spans="1:27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:13" s="3" customFormat="1" x14ac:dyDescent="0.3"/>
    <row r="242" spans="1:13" s="3" customFormat="1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3" customFormat="1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3" customFormat="1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3" customFormat="1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3" customFormat="1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3" customFormat="1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3" customFormat="1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3" customFormat="1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3" customForma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</row>
  </sheetData>
  <sortState ref="D32:D37">
    <sortCondition ref="D32"/>
  </sortState>
  <mergeCells count="3">
    <mergeCell ref="Q51:T51"/>
    <mergeCell ref="U40:V40"/>
    <mergeCell ref="Q39:T40"/>
  </mergeCells>
  <hyperlinks>
    <hyperlink ref="A13" r:id="rId1" display="http://www.disclaimer.admin.ch/"/>
  </hyperlinks>
  <pageMargins left="0.7" right="0.7" top="0.78740157499999996" bottom="0.78740157499999996" header="0.3" footer="0.3"/>
  <pageSetup paperSize="9" orientation="portrait" r:id="rId2"/>
  <ignoredErrors>
    <ignoredError sqref="E49:G4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BLW</dc:creator>
  <cp:lastModifiedBy>Scherer Andrea BLW</cp:lastModifiedBy>
  <dcterms:created xsi:type="dcterms:W3CDTF">2019-08-19T06:19:07Z</dcterms:created>
  <dcterms:modified xsi:type="dcterms:W3CDTF">2020-10-14T08:24:18Z</dcterms:modified>
</cp:coreProperties>
</file>