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trlProps/ctrlProp1.xml" ContentType="application/vnd.ms-excel.controlproperties+xml"/>
  <Override PartName="/xl/drawings/drawing9.xml" ContentType="application/vnd.openxmlformats-officedocument.drawing+xml"/>
  <Override PartName="/xl/ctrlProps/ctrlProp2.xml" ContentType="application/vnd.ms-excel.controlproperties+xml"/>
  <Override PartName="/xl/drawings/drawing10.xml" ContentType="application/vnd.openxmlformats-officedocument.drawing+xml"/>
  <Override PartName="/xl/ctrlProps/ctrlProp3.xml" ContentType="application/vnd.ms-excel.controlproperti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trlProps/ctrlProp4.xml" ContentType="application/vnd.ms-excel.controlproperties+xml"/>
  <Override PartName="/xl/charts/chart12.xml" ContentType="application/vnd.openxmlformats-officedocument.drawingml.chart+xml"/>
  <Override PartName="/xl/drawings/drawing18.xml" ContentType="application/vnd.openxmlformats-officedocument.drawingml.chartshapes+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trlProps/ctrlProp5.xml" ContentType="application/vnd.ms-excel.controlproperties+xml"/>
  <Override PartName="/xl/drawings/drawing21.xml" ContentType="application/vnd.openxmlformats-officedocument.drawing+xml"/>
  <Override PartName="/xl/ctrlProps/ctrlProp6.xml" ContentType="application/vnd.ms-excel.controlproperties+xml"/>
  <Override PartName="/xl/charts/chart14.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ml.chartshapes+xml"/>
  <Override PartName="/xl/charts/chart16.xml" ContentType="application/vnd.openxmlformats-officedocument.drawingml.chart+xml"/>
  <Override PartName="/xl/drawings/drawing25.xml" ContentType="application/vnd.openxmlformats-officedocument.drawingml.chartshapes+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charts/chart20.xml" ContentType="application/vnd.openxmlformats-officedocument.drawingml.chart+xml"/>
  <Override PartName="/xl/charts/style4.xml" ContentType="application/vnd.ms-office.chartstyle+xml"/>
  <Override PartName="/xl/charts/colors4.xml" ContentType="application/vnd.ms-office.chartcolorstyle+xml"/>
  <Override PartName="/xl/charts/chart21.xml" ContentType="application/vnd.openxmlformats-officedocument.drawingml.chart+xml"/>
  <Override PartName="/xl/charts/style5.xml" ContentType="application/vnd.ms-office.chartstyle+xml"/>
  <Override PartName="/xl/charts/colors5.xml" ContentType="application/vnd.ms-office.chartcolorstyle+xml"/>
  <Override PartName="/xl/charts/chart2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4.xml" ContentType="application/vnd.openxmlformats-officedocument.drawingml.chart+xml"/>
  <Override PartName="/xl/drawings/drawing29.xml" ContentType="application/vnd.openxmlformats-officedocument.drawingml.chartshapes+xml"/>
  <Override PartName="/xl/charts/chart2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trlProps/ctrlProp7.xml" ContentType="application/vnd.ms-excel.controlproperties+xml"/>
  <Override PartName="/xl/charts/chart2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trlProps/ctrlProp8.xml" ContentType="application/vnd.ms-excel.controlproperties+xml"/>
  <Override PartName="/xl/charts/chart28.xml" ContentType="application/vnd.openxmlformats-officedocument.drawingml.chart+xml"/>
  <Override PartName="/xl/drawings/drawing36.xml" ContentType="application/vnd.openxmlformats-officedocument.drawingml.chartshapes+xml"/>
  <Override PartName="/xl/charts/chart29.xml" ContentType="application/vnd.openxmlformats-officedocument.drawingml.chart+xml"/>
  <Override PartName="/xl/drawings/drawing37.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Org\BLW_1140_MARKTB\035_Brot_Getreide_Fumi\03 Publikationen und Marktanalysen\035.3 Publikation\035.3.2_Marktberichte\Ölsaaten\2018\Webinhalte\"/>
    </mc:Choice>
  </mc:AlternateContent>
  <bookViews>
    <workbookView xWindow="0" yWindow="0" windowWidth="20490" windowHeight="7635" firstSheet="2" activeTab="2"/>
  </bookViews>
  <sheets>
    <sheet name="Bruttoproduzentenpreise alt" sheetId="53" state="hidden" r:id="rId1"/>
    <sheet name="Weizen Menge Umsatz alt" sheetId="54" state="hidden" r:id="rId2"/>
    <sheet name="Inhaltsverzeichnis" sheetId="66" r:id="rId3"/>
    <sheet name="Produktion" sheetId="28" r:id="rId4"/>
    <sheet name="Fläche" sheetId="34" r:id="rId5"/>
    <sheet name="Produktion nach Getreideart_alt" sheetId="45" state="hidden" r:id="rId6"/>
    <sheet name="Bruttoproduzentenpreise" sheetId="26" r:id="rId7"/>
    <sheet name="Raps_SoBlu_Menge Umsatz" sheetId="41" r:id="rId8"/>
    <sheet name="Import Speiseöl" sheetId="11" r:id="rId9"/>
    <sheet name="26 ImpExp 1901 02 04 05" sheetId="16" state="hidden" r:id="rId10"/>
    <sheet name="27 ImpExp 1901.1019 2096 Tab" sheetId="19" state="hidden" r:id="rId11"/>
    <sheet name="28 ImpExp1901 1019 2096 Abb" sheetId="17" state="hidden" r:id="rId12"/>
    <sheet name="CH_Verbrauch_Speiseöl" sheetId="37" r:id="rId13"/>
    <sheet name="52 Abb 11 Börse Matif Weizen" sheetId="38" state="hidden" r:id="rId14"/>
    <sheet name="Tabelle1" sheetId="48" state="hidden" r:id="rId15"/>
    <sheet name="Börsennotierungen" sheetId="64" r:id="rId16"/>
    <sheet name="Codierung" sheetId="49" r:id="rId17"/>
  </sheets>
  <externalReferences>
    <externalReference r:id="rId18"/>
    <externalReference r:id="rId19"/>
  </externalReferences>
  <definedNames>
    <definedName name="_xlnm.Print_Area" localSheetId="9">'Import Speiseöl'!#REF!</definedName>
    <definedName name="_xlnm.Print_Area" localSheetId="10">'27 ImpExp 1901.1019 2096 Tab'!$A$1:$M$12</definedName>
    <definedName name="_xlnm.Print_Area" localSheetId="11">'28 ImpExp1901 1019 2096 Abb'!$I$19:$O$28</definedName>
    <definedName name="_xlnm.Print_Area" localSheetId="3">Produktion!$A$5:$E$17</definedName>
    <definedName name="OLE_LINK1" localSheetId="16">Codierung!#REF!</definedName>
    <definedName name="TABLE" localSheetId="15">#REF!</definedName>
    <definedName name="TABLE" localSheetId="0">#REF!</definedName>
    <definedName name="TABLE" localSheetId="1">#REF!</definedName>
    <definedName name="TABLE">#REF!</definedName>
  </definedNames>
  <calcPr calcId="162913"/>
</workbook>
</file>

<file path=xl/calcChain.xml><?xml version="1.0" encoding="utf-8"?>
<calcChain xmlns="http://schemas.openxmlformats.org/spreadsheetml/2006/main">
  <c r="N26" i="11" l="1"/>
  <c r="N30" i="11"/>
  <c r="N31" i="11"/>
  <c r="C9" i="28" l="1"/>
  <c r="H45" i="37" l="1"/>
  <c r="C45" i="37" l="1"/>
  <c r="D45" i="37"/>
  <c r="E45" i="37"/>
  <c r="G45" i="37"/>
  <c r="C34" i="37" l="1"/>
  <c r="C31" i="11" l="1"/>
  <c r="D31" i="11"/>
  <c r="E31" i="11"/>
  <c r="F31" i="11"/>
  <c r="G31" i="11"/>
  <c r="H31" i="11"/>
  <c r="I31" i="11"/>
  <c r="J31" i="11"/>
  <c r="K31" i="11"/>
  <c r="L31" i="11"/>
  <c r="M31" i="11"/>
  <c r="B31" i="11"/>
  <c r="C30" i="11"/>
  <c r="D30" i="11"/>
  <c r="E30" i="11"/>
  <c r="F30" i="11"/>
  <c r="G30" i="11"/>
  <c r="H30" i="11"/>
  <c r="I30" i="11"/>
  <c r="J30" i="11"/>
  <c r="K30" i="11"/>
  <c r="L30" i="11"/>
  <c r="M30" i="11"/>
  <c r="B30" i="11"/>
  <c r="M26" i="11"/>
  <c r="M12" i="41" l="1"/>
  <c r="M13" i="41"/>
  <c r="M14" i="41"/>
  <c r="M15" i="41"/>
  <c r="N15" i="41"/>
  <c r="M16" i="41"/>
  <c r="N16" i="41"/>
  <c r="N12" i="41"/>
  <c r="N13" i="41"/>
  <c r="N14" i="41"/>
  <c r="M11" i="41"/>
  <c r="N11" i="41"/>
  <c r="E16" i="41"/>
  <c r="F16" i="41"/>
  <c r="G16" i="41"/>
  <c r="H16" i="41"/>
  <c r="I16" i="41"/>
  <c r="J16" i="41"/>
  <c r="K16" i="41"/>
  <c r="D16" i="41"/>
  <c r="H13" i="41"/>
  <c r="G13" i="41"/>
  <c r="F13" i="41"/>
  <c r="E13" i="41"/>
  <c r="K13" i="41"/>
  <c r="J13" i="41"/>
  <c r="I13" i="41"/>
  <c r="D13" i="41"/>
  <c r="H15" i="41" l="1"/>
  <c r="I15" i="41"/>
  <c r="J15" i="41"/>
  <c r="K15" i="41"/>
  <c r="G15" i="41"/>
  <c r="J12" i="41"/>
  <c r="K12" i="41"/>
  <c r="I12" i="41"/>
  <c r="J30" i="34"/>
  <c r="K30" i="34"/>
  <c r="J31" i="34"/>
  <c r="K31" i="34"/>
  <c r="F42" i="37" l="1"/>
  <c r="F45" i="37" s="1"/>
  <c r="L26" i="11" l="1"/>
  <c r="K26" i="11" l="1"/>
  <c r="J11" i="37" l="1"/>
  <c r="K11" i="37"/>
  <c r="I11" i="37"/>
  <c r="E12" i="41"/>
  <c r="F12" i="41"/>
  <c r="G12" i="41"/>
  <c r="H12" i="41"/>
  <c r="D12" i="41"/>
  <c r="T49" i="26"/>
  <c r="T48" i="26"/>
  <c r="T42" i="26"/>
  <c r="T41" i="26"/>
  <c r="G9" i="28" l="1"/>
  <c r="E12" i="28"/>
  <c r="E9" i="28"/>
  <c r="E8" i="28"/>
  <c r="C8" i="28" l="1"/>
  <c r="C12" i="28"/>
  <c r="G35" i="37" l="1"/>
  <c r="G37" i="37"/>
  <c r="G38" i="37"/>
  <c r="G34" i="37"/>
  <c r="F44" i="37" s="1"/>
  <c r="F35" i="37"/>
  <c r="F37" i="37"/>
  <c r="F38" i="37"/>
  <c r="F34" i="37"/>
  <c r="E35" i="37"/>
  <c r="E37" i="37"/>
  <c r="E38" i="37"/>
  <c r="E34" i="37"/>
  <c r="D35" i="37"/>
  <c r="D37" i="37"/>
  <c r="D38" i="37"/>
  <c r="D34" i="37"/>
  <c r="C35" i="37"/>
  <c r="C37" i="37"/>
  <c r="C38" i="37"/>
  <c r="C44" i="37" l="1"/>
  <c r="H34" i="37"/>
  <c r="G44" i="37"/>
  <c r="D44" i="37"/>
  <c r="J26" i="11"/>
  <c r="I26" i="11"/>
  <c r="H26" i="11"/>
  <c r="G26" i="11"/>
  <c r="F26" i="11"/>
  <c r="E26" i="11"/>
  <c r="D26" i="11"/>
  <c r="C26" i="11"/>
  <c r="E44" i="37" l="1"/>
  <c r="H35" i="37"/>
  <c r="H44" i="37" s="1"/>
  <c r="I10" i="37" s="1"/>
  <c r="H38" i="37"/>
  <c r="H37" i="37"/>
  <c r="J45" i="49"/>
  <c r="M11" i="37" l="1"/>
  <c r="L11" i="37" l="1"/>
  <c r="L10" i="37"/>
  <c r="M10" i="37"/>
  <c r="J10" i="37"/>
  <c r="K10" i="37"/>
  <c r="B30" i="34" l="1"/>
  <c r="C30" i="34"/>
  <c r="D30" i="34"/>
  <c r="E30" i="34"/>
  <c r="F30" i="34"/>
  <c r="G30" i="34"/>
  <c r="H30" i="34"/>
  <c r="I30" i="34"/>
  <c r="B31" i="34"/>
  <c r="C31" i="34"/>
  <c r="D31" i="34"/>
  <c r="E31" i="34"/>
  <c r="F31" i="34"/>
  <c r="G31" i="34"/>
  <c r="H31" i="34"/>
  <c r="I31" i="34"/>
  <c r="J39" i="49" l="1"/>
  <c r="J9" i="49" l="1"/>
  <c r="N53" i="54" l="1"/>
  <c r="M53" i="54"/>
  <c r="L53" i="54"/>
  <c r="K53" i="54"/>
  <c r="J53" i="54"/>
  <c r="N51" i="54"/>
  <c r="M51" i="54"/>
  <c r="L51" i="54"/>
  <c r="K51" i="54"/>
  <c r="J51" i="54"/>
  <c r="N48" i="54"/>
  <c r="N55" i="54" s="1"/>
  <c r="M48" i="54"/>
  <c r="M55" i="54" s="1"/>
  <c r="L48" i="54"/>
  <c r="L55" i="54" s="1"/>
  <c r="K48" i="54"/>
  <c r="K55" i="54" s="1"/>
  <c r="J48" i="54"/>
  <c r="J55" i="54" s="1"/>
  <c r="P36" i="54"/>
  <c r="O36" i="54"/>
  <c r="P35" i="54"/>
  <c r="O35" i="54"/>
  <c r="N35" i="54"/>
  <c r="M35" i="54"/>
  <c r="L35" i="54"/>
  <c r="K35" i="54"/>
  <c r="J35" i="54"/>
  <c r="P34" i="54"/>
  <c r="O34" i="54"/>
  <c r="N34" i="54"/>
  <c r="M34" i="54"/>
  <c r="L34" i="54"/>
  <c r="K34" i="54"/>
  <c r="J34" i="54"/>
  <c r="P33" i="54"/>
  <c r="O33" i="54"/>
  <c r="N33" i="54"/>
  <c r="M33" i="54"/>
  <c r="L33" i="54"/>
  <c r="K33" i="54"/>
  <c r="J33" i="54"/>
  <c r="P32" i="54"/>
  <c r="O32" i="54"/>
  <c r="N32" i="54"/>
  <c r="M32" i="54"/>
  <c r="L32" i="54"/>
  <c r="K32" i="54"/>
  <c r="J32" i="54"/>
  <c r="P31" i="54"/>
  <c r="O31" i="54"/>
  <c r="O39" i="54" s="1"/>
  <c r="O40" i="54" s="1"/>
  <c r="N31" i="54"/>
  <c r="M31" i="54"/>
  <c r="L31" i="54"/>
  <c r="K31" i="54"/>
  <c r="K39" i="54" s="1"/>
  <c r="J31" i="54"/>
  <c r="S20" i="54"/>
  <c r="Q20" i="54"/>
  <c r="P20" i="54"/>
  <c r="O20" i="54"/>
  <c r="N20" i="54"/>
  <c r="M20" i="54"/>
  <c r="I20" i="54"/>
  <c r="R20" i="54" s="1"/>
  <c r="S19" i="54"/>
  <c r="R19" i="54"/>
  <c r="Q19" i="54"/>
  <c r="P19" i="54"/>
  <c r="O19" i="54"/>
  <c r="N19" i="54"/>
  <c r="M19" i="54"/>
  <c r="S18" i="54"/>
  <c r="R18" i="54"/>
  <c r="Q18" i="54"/>
  <c r="P18" i="54"/>
  <c r="O18" i="54"/>
  <c r="N18" i="54"/>
  <c r="M18" i="54"/>
  <c r="S17" i="54"/>
  <c r="R17" i="54"/>
  <c r="Q17" i="54"/>
  <c r="P17" i="54"/>
  <c r="O17" i="54"/>
  <c r="N17" i="54"/>
  <c r="M17" i="54"/>
  <c r="S16" i="54"/>
  <c r="R16" i="54"/>
  <c r="Q16" i="54"/>
  <c r="P16" i="54"/>
  <c r="O16" i="54"/>
  <c r="N16" i="54"/>
  <c r="M16" i="54"/>
  <c r="S15" i="54"/>
  <c r="R15" i="54"/>
  <c r="Q15" i="54"/>
  <c r="P15" i="54"/>
  <c r="O15" i="54"/>
  <c r="N15" i="54"/>
  <c r="M15" i="54"/>
  <c r="K6" i="54"/>
  <c r="H6" i="54"/>
  <c r="G6" i="54"/>
  <c r="I5" i="54"/>
  <c r="I4" i="54"/>
  <c r="O46" i="53"/>
  <c r="N46" i="53"/>
  <c r="M46" i="53"/>
  <c r="L46" i="53"/>
  <c r="K46" i="53"/>
  <c r="J46" i="53"/>
  <c r="I46" i="53"/>
  <c r="H46" i="53"/>
  <c r="G46" i="53"/>
  <c r="F46" i="53"/>
  <c r="E46" i="53"/>
  <c r="D46" i="53"/>
  <c r="C46" i="53"/>
  <c r="P41" i="53"/>
  <c r="O41" i="53"/>
  <c r="N41" i="53"/>
  <c r="M41" i="53"/>
  <c r="L41" i="53"/>
  <c r="K41" i="53"/>
  <c r="J41" i="53"/>
  <c r="I41" i="53"/>
  <c r="H41" i="53"/>
  <c r="G41" i="53"/>
  <c r="F41" i="53"/>
  <c r="E41" i="53"/>
  <c r="D41" i="53"/>
  <c r="C41" i="53"/>
  <c r="O14" i="53"/>
  <c r="N14" i="53"/>
  <c r="M14" i="53"/>
  <c r="L14" i="53"/>
  <c r="K14" i="53"/>
  <c r="J14" i="53"/>
  <c r="I14" i="53"/>
  <c r="H14" i="53"/>
  <c r="G14" i="53"/>
  <c r="F14" i="53"/>
  <c r="E14" i="53"/>
  <c r="D14" i="53"/>
  <c r="C14" i="53"/>
  <c r="S12" i="53"/>
  <c r="Q12" i="53"/>
  <c r="R12" i="53" s="1"/>
  <c r="S9" i="53"/>
  <c r="Q9" i="53"/>
  <c r="R9" i="53" s="1"/>
  <c r="S8" i="53"/>
  <c r="Q8" i="53"/>
  <c r="R8" i="53" s="1"/>
  <c r="S7" i="53"/>
  <c r="Q7" i="53"/>
  <c r="R7" i="53" s="1"/>
  <c r="S6" i="53"/>
  <c r="Q6" i="53"/>
  <c r="R6" i="53" s="1"/>
  <c r="L39" i="54" l="1"/>
  <c r="P39" i="54"/>
  <c r="P40" i="54" s="1"/>
  <c r="I6" i="54"/>
  <c r="J39" i="54"/>
  <c r="J52" i="54" s="1"/>
  <c r="N39" i="54"/>
  <c r="M39" i="54"/>
  <c r="K52" i="54"/>
  <c r="K40" i="54"/>
  <c r="K47" i="54" s="1"/>
  <c r="K54" i="54" s="1"/>
  <c r="L52" i="54"/>
  <c r="L40" i="54"/>
  <c r="L47" i="54" s="1"/>
  <c r="L54" i="54" s="1"/>
  <c r="P41" i="54"/>
  <c r="N52" i="54"/>
  <c r="N40" i="54"/>
  <c r="N47" i="54" s="1"/>
  <c r="N54" i="54" s="1"/>
  <c r="M52" i="54"/>
  <c r="M40" i="54"/>
  <c r="M47" i="54" s="1"/>
  <c r="M54" i="54" s="1"/>
  <c r="J40" i="54" l="1"/>
  <c r="J47" i="54" s="1"/>
  <c r="J54" i="54" s="1"/>
  <c r="O41" i="54"/>
  <c r="I1" i="49"/>
  <c r="I30" i="49" l="1"/>
  <c r="A3" i="26" s="1"/>
  <c r="I67" i="49"/>
  <c r="A31" i="11" s="1"/>
  <c r="I66" i="49"/>
  <c r="A30" i="11" s="1"/>
  <c r="I57" i="49"/>
  <c r="A3" i="11" s="1"/>
  <c r="I131" i="49"/>
  <c r="L9" i="66" s="1"/>
  <c r="I133" i="49"/>
  <c r="L20" i="66" s="1"/>
  <c r="I129" i="49"/>
  <c r="G20" i="66" s="1"/>
  <c r="I137" i="49"/>
  <c r="I149" i="49"/>
  <c r="D50" i="66" s="1"/>
  <c r="I126" i="49"/>
  <c r="G9" i="66" s="1"/>
  <c r="I138" i="49"/>
  <c r="I142" i="49"/>
  <c r="I146" i="49"/>
  <c r="C34" i="66" s="1"/>
  <c r="I150" i="49"/>
  <c r="I154" i="49"/>
  <c r="D47" i="66" s="1"/>
  <c r="I158" i="49"/>
  <c r="D2" i="66" s="1"/>
  <c r="I139" i="49"/>
  <c r="I143" i="49"/>
  <c r="I147" i="49"/>
  <c r="I151" i="49"/>
  <c r="I155" i="49"/>
  <c r="D48" i="66" s="1"/>
  <c r="I140" i="49"/>
  <c r="I144" i="49"/>
  <c r="C21" i="66" s="1"/>
  <c r="I148" i="49"/>
  <c r="D49" i="66" s="1"/>
  <c r="I152" i="49"/>
  <c r="I156" i="49"/>
  <c r="I141" i="49"/>
  <c r="I145" i="49"/>
  <c r="I153" i="49"/>
  <c r="I157" i="49"/>
  <c r="D1" i="66" s="1"/>
  <c r="I159" i="49"/>
  <c r="D3" i="66" s="1"/>
  <c r="I136" i="49"/>
  <c r="I86" i="49"/>
  <c r="A3" i="64" s="1"/>
  <c r="I42" i="49"/>
  <c r="I55" i="49"/>
  <c r="A19" i="41" s="1"/>
  <c r="I118" i="49"/>
  <c r="I122" i="49"/>
  <c r="I127" i="49"/>
  <c r="G10" i="66" s="1"/>
  <c r="I134" i="49"/>
  <c r="L21" i="66" s="1"/>
  <c r="I119" i="49"/>
  <c r="C7" i="66" s="1"/>
  <c r="I128" i="49"/>
  <c r="I116" i="49"/>
  <c r="G7" i="66" s="1"/>
  <c r="I120" i="49"/>
  <c r="I124" i="49"/>
  <c r="I130" i="49"/>
  <c r="G21" i="66" s="1"/>
  <c r="I117" i="49"/>
  <c r="I121" i="49"/>
  <c r="I125" i="49"/>
  <c r="I132" i="49"/>
  <c r="L10" i="66" s="1"/>
  <c r="I123" i="49"/>
  <c r="I74" i="49"/>
  <c r="I7" i="49"/>
  <c r="F6" i="28" s="1"/>
  <c r="I6" i="49"/>
  <c r="D6" i="28" s="1"/>
  <c r="I5" i="49"/>
  <c r="B6" i="28" s="1"/>
  <c r="I97" i="49"/>
  <c r="I90" i="49"/>
  <c r="I94" i="49"/>
  <c r="D55" i="64" s="1"/>
  <c r="I87" i="49"/>
  <c r="I91" i="49"/>
  <c r="I95" i="49"/>
  <c r="I88" i="49"/>
  <c r="C14" i="66" s="1"/>
  <c r="I92" i="49"/>
  <c r="B55" i="64" s="1"/>
  <c r="I89" i="49"/>
  <c r="I93" i="49"/>
  <c r="C55" i="64" s="1"/>
  <c r="I75" i="49"/>
  <c r="I79" i="49"/>
  <c r="I83" i="49"/>
  <c r="L9" i="37" s="1"/>
  <c r="I76" i="49"/>
  <c r="I80" i="49"/>
  <c r="I9" i="37" s="1"/>
  <c r="I84" i="49"/>
  <c r="M9" i="37" s="1"/>
  <c r="I77" i="49"/>
  <c r="I81" i="49"/>
  <c r="J9" i="37" s="1"/>
  <c r="I78" i="49"/>
  <c r="I82" i="49"/>
  <c r="K9" i="37" s="1"/>
  <c r="I65" i="49"/>
  <c r="I60" i="49"/>
  <c r="I64" i="49"/>
  <c r="I47" i="49"/>
  <c r="A14" i="41" s="1"/>
  <c r="I51" i="49"/>
  <c r="I48" i="49"/>
  <c r="I52" i="49"/>
  <c r="I49" i="49"/>
  <c r="I53" i="49"/>
  <c r="I46" i="49"/>
  <c r="A11" i="41" s="1"/>
  <c r="I50" i="49"/>
  <c r="I101" i="49"/>
  <c r="I71" i="49"/>
  <c r="I98" i="49"/>
  <c r="I102" i="49"/>
  <c r="I104" i="49"/>
  <c r="I85" i="49"/>
  <c r="I73" i="49"/>
  <c r="I100" i="49"/>
  <c r="I103" i="49"/>
  <c r="I70" i="49"/>
  <c r="I99" i="49"/>
  <c r="I69" i="49"/>
  <c r="I72" i="49"/>
  <c r="I39" i="49"/>
  <c r="I62" i="49"/>
  <c r="A27" i="11" s="1"/>
  <c r="I59" i="49"/>
  <c r="I63" i="49"/>
  <c r="A28" i="11" s="1"/>
  <c r="I68" i="49"/>
  <c r="I61" i="49"/>
  <c r="A26" i="11" s="1"/>
  <c r="I58" i="49"/>
  <c r="I43" i="49"/>
  <c r="A6" i="41" s="1"/>
  <c r="I35" i="49"/>
  <c r="A49" i="26" s="1"/>
  <c r="S49" i="26" s="1"/>
  <c r="I36" i="49"/>
  <c r="I32" i="49"/>
  <c r="I56" i="49"/>
  <c r="A18" i="41" s="1"/>
  <c r="I38" i="49"/>
  <c r="I37" i="49"/>
  <c r="I31" i="49"/>
  <c r="C10" i="66" s="1"/>
  <c r="I54" i="49"/>
  <c r="I34" i="49"/>
  <c r="A48" i="26" s="1"/>
  <c r="S48" i="26" s="1"/>
  <c r="I45" i="49"/>
  <c r="A8" i="41" s="1"/>
  <c r="I44" i="49"/>
  <c r="I41" i="49"/>
  <c r="I33" i="49"/>
  <c r="A1" i="28" l="1"/>
  <c r="A1" i="11"/>
  <c r="A1" i="34"/>
  <c r="B1" i="37"/>
  <c r="A1" i="26"/>
  <c r="A1" i="64"/>
  <c r="A1" i="41"/>
  <c r="C12" i="66"/>
  <c r="A3" i="41"/>
  <c r="C11" i="66"/>
  <c r="E55" i="64"/>
  <c r="C13" i="66"/>
  <c r="B3" i="37"/>
  <c r="A25" i="11"/>
  <c r="N9" i="37"/>
  <c r="C43" i="37"/>
  <c r="D43" i="37"/>
  <c r="F43" i="37"/>
  <c r="E43" i="37"/>
  <c r="G43" i="37"/>
  <c r="C12" i="41"/>
  <c r="C15" i="41"/>
  <c r="B11" i="41"/>
  <c r="B14" i="41"/>
  <c r="C16" i="41"/>
  <c r="C13" i="41"/>
  <c r="C14" i="41"/>
  <c r="C11" i="41"/>
  <c r="B13" i="41"/>
  <c r="B16" i="41"/>
  <c r="B12" i="41"/>
  <c r="B15" i="41"/>
  <c r="A40" i="26"/>
  <c r="A47" i="26"/>
  <c r="A41" i="26"/>
  <c r="S41" i="26" s="1"/>
  <c r="A42" i="26"/>
  <c r="S42" i="26" s="1"/>
  <c r="I3" i="49"/>
  <c r="A17" i="49" s="1"/>
  <c r="I11" i="49"/>
  <c r="A8" i="28" s="1"/>
  <c r="I14" i="49"/>
  <c r="A11" i="28" s="1"/>
  <c r="I12" i="49"/>
  <c r="A9" i="28" s="1"/>
  <c r="I9" i="49"/>
  <c r="A6" i="28" s="1"/>
  <c r="I13" i="49"/>
  <c r="A10" i="28" s="1"/>
  <c r="I10" i="49"/>
  <c r="A7" i="28" s="1"/>
  <c r="I4" i="49"/>
  <c r="I2" i="49"/>
  <c r="A16" i="49" s="1"/>
  <c r="I19" i="49"/>
  <c r="I27" i="49"/>
  <c r="A30" i="34" s="1"/>
  <c r="I26" i="49"/>
  <c r="I22" i="49"/>
  <c r="A26" i="34" s="1"/>
  <c r="I15" i="49"/>
  <c r="I29" i="49"/>
  <c r="I25" i="49"/>
  <c r="A29" i="34" s="1"/>
  <c r="I21" i="49"/>
  <c r="I16" i="49"/>
  <c r="A13" i="28" s="1"/>
  <c r="I20" i="49"/>
  <c r="I28" i="49"/>
  <c r="A31" i="34" s="1"/>
  <c r="I8" i="49"/>
  <c r="C8" i="66" s="1"/>
  <c r="I18" i="49"/>
  <c r="A14" i="28" s="1"/>
  <c r="I23" i="49"/>
  <c r="A27" i="34" s="1"/>
  <c r="I24" i="49"/>
  <c r="A28" i="34" s="1"/>
  <c r="A12" i="28" l="1"/>
  <c r="C9" i="66"/>
  <c r="A3" i="28"/>
  <c r="A5" i="28"/>
  <c r="G3" i="38" l="1"/>
  <c r="B32" i="45" l="1"/>
  <c r="C39" i="45" l="1"/>
  <c r="B39" i="45"/>
  <c r="D39" i="45"/>
  <c r="E39" i="45"/>
  <c r="K43" i="16" l="1"/>
  <c r="J43" i="16"/>
  <c r="I43" i="16"/>
  <c r="H43" i="16"/>
  <c r="G43" i="16"/>
  <c r="F43" i="16"/>
  <c r="E43" i="16"/>
  <c r="D43" i="16"/>
  <c r="C43" i="16"/>
  <c r="B43" i="16"/>
  <c r="K42" i="16"/>
  <c r="J42" i="16"/>
  <c r="I42" i="16"/>
  <c r="H42" i="16"/>
  <c r="G42" i="16"/>
  <c r="F42" i="16"/>
  <c r="E42" i="16"/>
  <c r="D42" i="16"/>
  <c r="C42" i="16"/>
  <c r="B42" i="16"/>
  <c r="K41" i="16"/>
  <c r="J41" i="16"/>
  <c r="I41" i="16"/>
  <c r="H41" i="16"/>
  <c r="G41" i="16"/>
  <c r="F41" i="16"/>
  <c r="E41" i="16"/>
  <c r="D41" i="16"/>
  <c r="C41" i="16"/>
  <c r="B41" i="16"/>
  <c r="K40" i="16"/>
  <c r="J40" i="16"/>
  <c r="I40" i="16"/>
  <c r="H40" i="16"/>
  <c r="G40" i="16"/>
  <c r="F40" i="16"/>
  <c r="E40" i="16"/>
  <c r="D40" i="16"/>
  <c r="C40" i="16"/>
  <c r="B40" i="16"/>
  <c r="K16" i="16"/>
  <c r="J16" i="16"/>
  <c r="I16" i="16"/>
  <c r="H16" i="16"/>
  <c r="G16" i="16"/>
  <c r="F16" i="16"/>
  <c r="E16" i="16"/>
  <c r="D16" i="16"/>
  <c r="C16" i="16"/>
  <c r="B16" i="16"/>
  <c r="K15" i="16"/>
  <c r="J15" i="16"/>
  <c r="I15" i="16"/>
  <c r="H15" i="16"/>
  <c r="G15" i="16"/>
  <c r="F15" i="16"/>
  <c r="E15" i="16"/>
  <c r="D15" i="16"/>
  <c r="C15" i="16"/>
  <c r="B15" i="16"/>
  <c r="K14" i="16"/>
  <c r="J14" i="16"/>
  <c r="I14" i="16"/>
  <c r="H14" i="16"/>
  <c r="G14" i="16"/>
  <c r="F14" i="16"/>
  <c r="E14" i="16"/>
  <c r="D14" i="16"/>
  <c r="C14" i="16"/>
  <c r="B14" i="16"/>
  <c r="K13" i="16"/>
  <c r="J13" i="16"/>
  <c r="I13" i="16"/>
  <c r="H13" i="16"/>
  <c r="G13" i="16"/>
  <c r="F13" i="16"/>
  <c r="E13" i="16"/>
  <c r="D13" i="16"/>
  <c r="C13" i="16"/>
  <c r="B13" i="16"/>
  <c r="E21" i="16" l="1"/>
  <c r="E23" i="16"/>
  <c r="E48" i="16"/>
  <c r="C49" i="16"/>
  <c r="E50" i="16"/>
  <c r="C51" i="16"/>
  <c r="E22" i="16"/>
  <c r="E24" i="16"/>
  <c r="P41" i="16"/>
  <c r="P43" i="16"/>
  <c r="D21" i="16"/>
  <c r="B22" i="16"/>
  <c r="F22" i="16"/>
  <c r="D23" i="16"/>
  <c r="B24" i="16"/>
  <c r="F24" i="16"/>
  <c r="D48" i="16"/>
  <c r="B49" i="16"/>
  <c r="N41" i="16"/>
  <c r="D50" i="16"/>
  <c r="B51" i="16"/>
  <c r="N43" i="16"/>
  <c r="P13" i="16"/>
  <c r="C22" i="16"/>
  <c r="C24" i="16"/>
  <c r="B44" i="16"/>
  <c r="F44" i="16"/>
  <c r="J44" i="16"/>
  <c r="P42" i="16"/>
  <c r="Q40" i="16"/>
  <c r="C21" i="16"/>
  <c r="B21" i="16"/>
  <c r="N13" i="16"/>
  <c r="D22" i="16"/>
  <c r="C23" i="16"/>
  <c r="B23" i="16"/>
  <c r="F23" i="16"/>
  <c r="D24" i="16"/>
  <c r="B48" i="16"/>
  <c r="F48" i="16"/>
  <c r="E49" i="16"/>
  <c r="D49" i="16"/>
  <c r="C50" i="16"/>
  <c r="B50" i="16"/>
  <c r="N42" i="16"/>
  <c r="E51" i="16"/>
  <c r="D51" i="16"/>
  <c r="Q42" i="16"/>
  <c r="Q41" i="16"/>
  <c r="Q43" i="16"/>
  <c r="Q13" i="16"/>
  <c r="M40" i="16"/>
  <c r="M41" i="16"/>
  <c r="M42" i="16"/>
  <c r="M43" i="16"/>
  <c r="M13" i="16"/>
  <c r="F49" i="16"/>
  <c r="F50" i="16"/>
  <c r="F51" i="16"/>
  <c r="F21" i="16"/>
  <c r="C44" i="16"/>
  <c r="G44" i="16"/>
  <c r="B52" i="16" s="1"/>
  <c r="K44" i="16"/>
  <c r="N40" i="16"/>
  <c r="C48" i="16"/>
  <c r="P40" i="16"/>
  <c r="N14" i="16"/>
  <c r="N16" i="16"/>
  <c r="C17" i="16"/>
  <c r="G17" i="16"/>
  <c r="K17" i="16"/>
  <c r="M15" i="16"/>
  <c r="Q15" i="16"/>
  <c r="P15" i="16"/>
  <c r="M14" i="16"/>
  <c r="M16" i="16"/>
  <c r="Q14" i="16"/>
  <c r="Q16" i="16"/>
  <c r="N15" i="16"/>
  <c r="P14" i="16"/>
  <c r="P16" i="16"/>
  <c r="B17" i="16"/>
  <c r="F17" i="16"/>
  <c r="J17" i="16"/>
  <c r="D17" i="16"/>
  <c r="D44" i="16"/>
  <c r="H44" i="16"/>
  <c r="E17" i="16"/>
  <c r="I17" i="16"/>
  <c r="D25" i="16" s="1"/>
  <c r="E44" i="16"/>
  <c r="I44" i="16"/>
  <c r="H17" i="16"/>
  <c r="B36" i="45"/>
  <c r="B35" i="45"/>
  <c r="K35" i="45" s="1"/>
  <c r="J35" i="45"/>
  <c r="E52" i="16" l="1"/>
  <c r="M44" i="16"/>
  <c r="C25" i="16"/>
  <c r="E25" i="16"/>
  <c r="B25" i="16"/>
  <c r="D52" i="16"/>
  <c r="C52" i="16"/>
  <c r="F25" i="16"/>
  <c r="N44" i="16"/>
  <c r="F52" i="16"/>
  <c r="Q44" i="16"/>
  <c r="P44" i="16"/>
  <c r="G42" i="45"/>
  <c r="E42" i="45"/>
  <c r="D42" i="45"/>
  <c r="C42" i="45"/>
  <c r="B42" i="45"/>
  <c r="G41" i="45"/>
  <c r="G40" i="45"/>
  <c r="E41" i="45"/>
  <c r="D41" i="45"/>
  <c r="C41" i="45"/>
  <c r="B41" i="45"/>
  <c r="E40" i="45"/>
  <c r="D40" i="45"/>
  <c r="C40" i="45"/>
  <c r="B40" i="45"/>
  <c r="G39" i="45"/>
  <c r="J34" i="45"/>
  <c r="B44" i="45"/>
  <c r="B53" i="45"/>
  <c r="B43" i="45"/>
  <c r="B34" i="45"/>
  <c r="K34" i="45" s="1"/>
  <c r="B33" i="45"/>
  <c r="K33" i="45" s="1"/>
  <c r="K32" i="45"/>
  <c r="J32" i="45"/>
  <c r="J33" i="45"/>
  <c r="J36" i="45"/>
  <c r="K36" i="45"/>
  <c r="K44" i="45" l="1"/>
  <c r="J44" i="45"/>
  <c r="K43" i="45"/>
  <c r="J43" i="45"/>
  <c r="K41" i="45" l="1"/>
  <c r="K40" i="45"/>
  <c r="K42" i="45"/>
  <c r="K39" i="45"/>
  <c r="J39" i="45"/>
  <c r="J41" i="45"/>
  <c r="J40" i="45"/>
  <c r="J42" i="45"/>
  <c r="U22" i="19" l="1"/>
  <c r="R22" i="19"/>
  <c r="G2994" i="38" l="1"/>
  <c r="B2994" i="38" s="1"/>
  <c r="G2993" i="38"/>
  <c r="B2993" i="38" s="1"/>
  <c r="G2992" i="38"/>
  <c r="B2992" i="38" s="1"/>
  <c r="G2991" i="38"/>
  <c r="B2991" i="38" s="1"/>
  <c r="G2990" i="38"/>
  <c r="B2990" i="38" s="1"/>
  <c r="G2989" i="38"/>
  <c r="B2989" i="38" s="1"/>
  <c r="G2988" i="38"/>
  <c r="B2988" i="38" s="1"/>
  <c r="G2987" i="38"/>
  <c r="B2987" i="38" s="1"/>
  <c r="G2986" i="38"/>
  <c r="B2986" i="38" s="1"/>
  <c r="G2985" i="38"/>
  <c r="B2985" i="38" s="1"/>
  <c r="G2984" i="38"/>
  <c r="B2984" i="38" s="1"/>
  <c r="G2983" i="38"/>
  <c r="B2983" i="38" s="1"/>
  <c r="G2982" i="38"/>
  <c r="B2982" i="38" s="1"/>
  <c r="G2981" i="38"/>
  <c r="B2981" i="38" s="1"/>
  <c r="G2980" i="38"/>
  <c r="B2980" i="38" s="1"/>
  <c r="G2979" i="38"/>
  <c r="B2979" i="38" s="1"/>
  <c r="G2978" i="38"/>
  <c r="B2978" i="38" s="1"/>
  <c r="G2977" i="38"/>
  <c r="B2977" i="38" s="1"/>
  <c r="G2976" i="38"/>
  <c r="B2976" i="38" s="1"/>
  <c r="G2975" i="38"/>
  <c r="B2975" i="38" s="1"/>
  <c r="G2974" i="38"/>
  <c r="B2974" i="38" s="1"/>
  <c r="G2973" i="38"/>
  <c r="B2973" i="38" s="1"/>
  <c r="G2972" i="38"/>
  <c r="B2972" i="38" s="1"/>
  <c r="G2971" i="38"/>
  <c r="B2971" i="38" s="1"/>
  <c r="G2970" i="38"/>
  <c r="B2970" i="38" s="1"/>
  <c r="G2969" i="38"/>
  <c r="B2969" i="38" s="1"/>
  <c r="G2968" i="38"/>
  <c r="B2968" i="38" s="1"/>
  <c r="G2967" i="38"/>
  <c r="B2967" i="38" s="1"/>
  <c r="G2966" i="38"/>
  <c r="B2966" i="38" s="1"/>
  <c r="G2965" i="38"/>
  <c r="B2965" i="38" s="1"/>
  <c r="G2964" i="38"/>
  <c r="B2964" i="38" s="1"/>
  <c r="G2963" i="38"/>
  <c r="B2963" i="38" s="1"/>
  <c r="G2962" i="38"/>
  <c r="B2962" i="38" s="1"/>
  <c r="G2961" i="38"/>
  <c r="B2961" i="38" s="1"/>
  <c r="G2960" i="38"/>
  <c r="B2960" i="38" s="1"/>
  <c r="G2959" i="38"/>
  <c r="B2959" i="38" s="1"/>
  <c r="G2958" i="38"/>
  <c r="B2958" i="38" s="1"/>
  <c r="G2957" i="38"/>
  <c r="B2957" i="38" s="1"/>
  <c r="G2956" i="38"/>
  <c r="B2956" i="38" s="1"/>
  <c r="G2955" i="38"/>
  <c r="B2955" i="38" s="1"/>
  <c r="G2954" i="38"/>
  <c r="B2954" i="38" s="1"/>
  <c r="G2953" i="38"/>
  <c r="B2953" i="38" s="1"/>
  <c r="G2952" i="38"/>
  <c r="B2952" i="38" s="1"/>
  <c r="G2951" i="38"/>
  <c r="B2951" i="38" s="1"/>
  <c r="G2950" i="38"/>
  <c r="B2950" i="38" s="1"/>
  <c r="G2949" i="38"/>
  <c r="B2949" i="38" s="1"/>
  <c r="G2948" i="38"/>
  <c r="B2948" i="38" s="1"/>
  <c r="G2947" i="38"/>
  <c r="B2947" i="38" s="1"/>
  <c r="G2946" i="38"/>
  <c r="B2946" i="38" s="1"/>
  <c r="G2945" i="38"/>
  <c r="B2945" i="38" s="1"/>
  <c r="G2944" i="38"/>
  <c r="B2944" i="38" s="1"/>
  <c r="G2943" i="38"/>
  <c r="B2943" i="38" s="1"/>
  <c r="G2942" i="38"/>
  <c r="B2942" i="38" s="1"/>
  <c r="G2941" i="38"/>
  <c r="B2941" i="38" s="1"/>
  <c r="G2940" i="38"/>
  <c r="B2940" i="38" s="1"/>
  <c r="G2939" i="38"/>
  <c r="B2939" i="38" s="1"/>
  <c r="G2938" i="38"/>
  <c r="B2938" i="38" s="1"/>
  <c r="G2937" i="38"/>
  <c r="B2937" i="38" s="1"/>
  <c r="G2936" i="38"/>
  <c r="B2936" i="38" s="1"/>
  <c r="G2935" i="38"/>
  <c r="B2935" i="38" s="1"/>
  <c r="G2934" i="38"/>
  <c r="B2934" i="38" s="1"/>
  <c r="G2933" i="38"/>
  <c r="B2933" i="38" s="1"/>
  <c r="G2932" i="38"/>
  <c r="B2932" i="38" s="1"/>
  <c r="G2931" i="38"/>
  <c r="B2931" i="38" s="1"/>
  <c r="G2930" i="38"/>
  <c r="G2929" i="38"/>
  <c r="G2928" i="38"/>
  <c r="B2928" i="38" s="1"/>
  <c r="G2927" i="38"/>
  <c r="B2927" i="38" s="1"/>
  <c r="G2926" i="38"/>
  <c r="B2926" i="38" s="1"/>
  <c r="G2925" i="38"/>
  <c r="B2925" i="38" s="1"/>
  <c r="G2924" i="38"/>
  <c r="B2924" i="38" s="1"/>
  <c r="G2923" i="38"/>
  <c r="B2923" i="38" s="1"/>
  <c r="G2922" i="38"/>
  <c r="B2922" i="38" s="1"/>
  <c r="G2921" i="38"/>
  <c r="B2921" i="38" s="1"/>
  <c r="G2920" i="38"/>
  <c r="B2920" i="38" s="1"/>
  <c r="G2919" i="38"/>
  <c r="B2919" i="38" s="1"/>
  <c r="G2918" i="38"/>
  <c r="B2918" i="38" s="1"/>
  <c r="G2917" i="38"/>
  <c r="B2917" i="38" s="1"/>
  <c r="G2916" i="38"/>
  <c r="B2916" i="38" s="1"/>
  <c r="G2915" i="38"/>
  <c r="B2915" i="38" s="1"/>
  <c r="G2914" i="38"/>
  <c r="B2914" i="38" s="1"/>
  <c r="G2913" i="38"/>
  <c r="B2913" i="38" s="1"/>
  <c r="G2912" i="38"/>
  <c r="B2912" i="38" s="1"/>
  <c r="G2911" i="38"/>
  <c r="B2911" i="38" s="1"/>
  <c r="G2910" i="38"/>
  <c r="B2910" i="38" s="1"/>
  <c r="G2909" i="38"/>
  <c r="B2909" i="38" s="1"/>
  <c r="G2908" i="38"/>
  <c r="B2908" i="38" s="1"/>
  <c r="G2907" i="38"/>
  <c r="B2907" i="38" s="1"/>
  <c r="G2906" i="38"/>
  <c r="B2906" i="38" s="1"/>
  <c r="G2905" i="38"/>
  <c r="B2905" i="38" s="1"/>
  <c r="G2904" i="38"/>
  <c r="B2904" i="38" s="1"/>
  <c r="G2903" i="38"/>
  <c r="B2903" i="38" s="1"/>
  <c r="G2902" i="38"/>
  <c r="B2902" i="38" s="1"/>
  <c r="G2901" i="38"/>
  <c r="B2901" i="38" s="1"/>
  <c r="G2900" i="38"/>
  <c r="B2900" i="38" s="1"/>
  <c r="G2899" i="38"/>
  <c r="B2899" i="38" s="1"/>
  <c r="G2898" i="38"/>
  <c r="B2898" i="38" s="1"/>
  <c r="G2897" i="38"/>
  <c r="B2897" i="38" s="1"/>
  <c r="G2896" i="38"/>
  <c r="B2896" i="38" s="1"/>
  <c r="G2895" i="38"/>
  <c r="B2895" i="38" s="1"/>
  <c r="G2894" i="38"/>
  <c r="B2894" i="38" s="1"/>
  <c r="G2893" i="38"/>
  <c r="B2893" i="38" s="1"/>
  <c r="G2892" i="38"/>
  <c r="B2892" i="38" s="1"/>
  <c r="G2891" i="38"/>
  <c r="B2891" i="38" s="1"/>
  <c r="G2890" i="38"/>
  <c r="B2890" i="38" s="1"/>
  <c r="G2889" i="38"/>
  <c r="B2889" i="38" s="1"/>
  <c r="G2888" i="38"/>
  <c r="B2888" i="38" s="1"/>
  <c r="G2887" i="38"/>
  <c r="B2887" i="38" s="1"/>
  <c r="G2886" i="38"/>
  <c r="B2886" i="38" s="1"/>
  <c r="G2885" i="38"/>
  <c r="B2885" i="38" s="1"/>
  <c r="G2884" i="38"/>
  <c r="B2884" i="38" s="1"/>
  <c r="G2883" i="38"/>
  <c r="B2883" i="38" s="1"/>
  <c r="G2882" i="38"/>
  <c r="B2882" i="38" s="1"/>
  <c r="G2881" i="38"/>
  <c r="B2881" i="38" s="1"/>
  <c r="G2880" i="38"/>
  <c r="B2880" i="38" s="1"/>
  <c r="G2879" i="38"/>
  <c r="B2879" i="38" s="1"/>
  <c r="G2878" i="38"/>
  <c r="B2878" i="38" s="1"/>
  <c r="G2877" i="38"/>
  <c r="B2877" i="38" s="1"/>
  <c r="G2876" i="38"/>
  <c r="B2876" i="38" s="1"/>
  <c r="G2875" i="38"/>
  <c r="B2875" i="38" s="1"/>
  <c r="G2874" i="38"/>
  <c r="B2874" i="38" s="1"/>
  <c r="G2873" i="38"/>
  <c r="B2873" i="38" s="1"/>
  <c r="G2872" i="38"/>
  <c r="B2872" i="38" s="1"/>
  <c r="G2871" i="38"/>
  <c r="B2871" i="38" s="1"/>
  <c r="G2870" i="38"/>
  <c r="B2870" i="38" s="1"/>
  <c r="G2869" i="38"/>
  <c r="B2869" i="38" s="1"/>
  <c r="G2868" i="38"/>
  <c r="B2868" i="38" s="1"/>
  <c r="G2867" i="38"/>
  <c r="B2867" i="38" s="1"/>
  <c r="G2866" i="38"/>
  <c r="B2866" i="38" s="1"/>
  <c r="G2865" i="38"/>
  <c r="B2865" i="38" s="1"/>
  <c r="G2864" i="38"/>
  <c r="B2864" i="38" s="1"/>
  <c r="G2863" i="38"/>
  <c r="G2862" i="38"/>
  <c r="G2861" i="38"/>
  <c r="B2861" i="38" s="1"/>
  <c r="G2860" i="38"/>
  <c r="B2860" i="38" s="1"/>
  <c r="G2859" i="38"/>
  <c r="B2859" i="38" s="1"/>
  <c r="G2858" i="38"/>
  <c r="B2858" i="38" s="1"/>
  <c r="G2857" i="38"/>
  <c r="B2857" i="38" s="1"/>
  <c r="G2856" i="38"/>
  <c r="B2856" i="38" s="1"/>
  <c r="G2855" i="38"/>
  <c r="B2855" i="38" s="1"/>
  <c r="G2854" i="38"/>
  <c r="B2854" i="38" s="1"/>
  <c r="G2853" i="38"/>
  <c r="B2853" i="38" s="1"/>
  <c r="G2852" i="38"/>
  <c r="B2852" i="38" s="1"/>
  <c r="G2851" i="38"/>
  <c r="B2851" i="38" s="1"/>
  <c r="G2850" i="38"/>
  <c r="B2850" i="38" s="1"/>
  <c r="G2849" i="38"/>
  <c r="B2849" i="38" s="1"/>
  <c r="G2848" i="38"/>
  <c r="B2848" i="38" s="1"/>
  <c r="G2847" i="38"/>
  <c r="B2847" i="38" s="1"/>
  <c r="G2846" i="38"/>
  <c r="B2846" i="38" s="1"/>
  <c r="G2845" i="38"/>
  <c r="B2845" i="38" s="1"/>
  <c r="G2844" i="38"/>
  <c r="B2844" i="38" s="1"/>
  <c r="G2843" i="38"/>
  <c r="B2843" i="38" s="1"/>
  <c r="G2842" i="38"/>
  <c r="B2842" i="38" s="1"/>
  <c r="G2841" i="38"/>
  <c r="B2841" i="38" s="1"/>
  <c r="G2840" i="38"/>
  <c r="B2840" i="38" s="1"/>
  <c r="G2839" i="38"/>
  <c r="B2839" i="38" s="1"/>
  <c r="G2838" i="38"/>
  <c r="B2838" i="38" s="1"/>
  <c r="G2837" i="38"/>
  <c r="B2837" i="38" s="1"/>
  <c r="G2836" i="38"/>
  <c r="B2836" i="38" s="1"/>
  <c r="G2835" i="38"/>
  <c r="B2835" i="38" s="1"/>
  <c r="G2834" i="38"/>
  <c r="B2834" i="38" s="1"/>
  <c r="G2833" i="38"/>
  <c r="B2833" i="38" s="1"/>
  <c r="G2832" i="38"/>
  <c r="B2832" i="38" s="1"/>
  <c r="G2831" i="38"/>
  <c r="B2831" i="38" s="1"/>
  <c r="G2830" i="38"/>
  <c r="B2830" i="38" s="1"/>
  <c r="G2829" i="38"/>
  <c r="B2829" i="38" s="1"/>
  <c r="G2828" i="38"/>
  <c r="B2828" i="38" s="1"/>
  <c r="G2827" i="38"/>
  <c r="B2827" i="38" s="1"/>
  <c r="G2826" i="38"/>
  <c r="B2826" i="38" s="1"/>
  <c r="G2825" i="38"/>
  <c r="B2825" i="38" s="1"/>
  <c r="G2824" i="38"/>
  <c r="B2824" i="38" s="1"/>
  <c r="G2823" i="38"/>
  <c r="B2823" i="38" s="1"/>
  <c r="G2822" i="38"/>
  <c r="B2822" i="38" s="1"/>
  <c r="G2821" i="38"/>
  <c r="B2821" i="38" s="1"/>
  <c r="G2820" i="38"/>
  <c r="B2820" i="38" s="1"/>
  <c r="G2819" i="38"/>
  <c r="B2819" i="38" s="1"/>
  <c r="G2818" i="38"/>
  <c r="B2818" i="38" s="1"/>
  <c r="G2817" i="38"/>
  <c r="B2817" i="38" s="1"/>
  <c r="G2816" i="38"/>
  <c r="B2816" i="38" s="1"/>
  <c r="G2815" i="38"/>
  <c r="B2815" i="38" s="1"/>
  <c r="G2814" i="38"/>
  <c r="B2814" i="38" s="1"/>
  <c r="G2813" i="38"/>
  <c r="B2813" i="38" s="1"/>
  <c r="G2812" i="38"/>
  <c r="B2812" i="38" s="1"/>
  <c r="G2811" i="38"/>
  <c r="B2811" i="38" s="1"/>
  <c r="G2810" i="38"/>
  <c r="B2810" i="38" s="1"/>
  <c r="G2809" i="38"/>
  <c r="B2809" i="38" s="1"/>
  <c r="G2808" i="38"/>
  <c r="B2808" i="38" s="1"/>
  <c r="G2807" i="38"/>
  <c r="B2807" i="38" s="1"/>
  <c r="G2806" i="38"/>
  <c r="B2806" i="38" s="1"/>
  <c r="G2805" i="38"/>
  <c r="B2805" i="38" s="1"/>
  <c r="G2804" i="38"/>
  <c r="B2804" i="38" s="1"/>
  <c r="G2803" i="38"/>
  <c r="B2803" i="38" s="1"/>
  <c r="G2802" i="38"/>
  <c r="B2802" i="38" s="1"/>
  <c r="G2801" i="38"/>
  <c r="B2801" i="38" s="1"/>
  <c r="G2800" i="38"/>
  <c r="B2800" i="38" s="1"/>
  <c r="G2799" i="38"/>
  <c r="B2799" i="38" s="1"/>
  <c r="G2798" i="38"/>
  <c r="B2798" i="38" s="1"/>
  <c r="G2797" i="38"/>
  <c r="B2797" i="38" s="1"/>
  <c r="G2796" i="38"/>
  <c r="B2796" i="38" s="1"/>
  <c r="G2795" i="38"/>
  <c r="B2795" i="38" s="1"/>
  <c r="G2794" i="38"/>
  <c r="B2794" i="38" s="1"/>
  <c r="G2793" i="38"/>
  <c r="B2793" i="38" s="1"/>
  <c r="G2792" i="38"/>
  <c r="B2792" i="38" s="1"/>
  <c r="G2791" i="38"/>
  <c r="B2791" i="38" s="1"/>
  <c r="G2790" i="38"/>
  <c r="B2790" i="38" s="1"/>
  <c r="G2789" i="38"/>
  <c r="B2789" i="38" s="1"/>
  <c r="G2788" i="38"/>
  <c r="B2788" i="38" s="1"/>
  <c r="G2787" i="38"/>
  <c r="B2787" i="38" s="1"/>
  <c r="G2786" i="38"/>
  <c r="B2786" i="38" s="1"/>
  <c r="G2785" i="38"/>
  <c r="B2785" i="38" s="1"/>
  <c r="G2784" i="38"/>
  <c r="B2784" i="38" s="1"/>
  <c r="G2783" i="38"/>
  <c r="B2783" i="38" s="1"/>
  <c r="G2782" i="38"/>
  <c r="B2782" i="38" s="1"/>
  <c r="G2781" i="38"/>
  <c r="B2781" i="38" s="1"/>
  <c r="G2780" i="38"/>
  <c r="B2780" i="38" s="1"/>
  <c r="G2779" i="38"/>
  <c r="B2779" i="38" s="1"/>
  <c r="G2778" i="38"/>
  <c r="B2778" i="38" s="1"/>
  <c r="G2777" i="38"/>
  <c r="B2777" i="38" s="1"/>
  <c r="G2776" i="38"/>
  <c r="B2776" i="38" s="1"/>
  <c r="G2775" i="38"/>
  <c r="B2775" i="38" s="1"/>
  <c r="G2774" i="38"/>
  <c r="B2774" i="38" s="1"/>
  <c r="G2773" i="38"/>
  <c r="B2773" i="38" s="1"/>
  <c r="G2772" i="38"/>
  <c r="B2772" i="38" s="1"/>
  <c r="G2771" i="38"/>
  <c r="B2771" i="38" s="1"/>
  <c r="G2770" i="38"/>
  <c r="B2770" i="38" s="1"/>
  <c r="G2769" i="38"/>
  <c r="B2769" i="38" s="1"/>
  <c r="G2768" i="38"/>
  <c r="B2768" i="38" s="1"/>
  <c r="G2767" i="38"/>
  <c r="B2767" i="38" s="1"/>
  <c r="G2766" i="38"/>
  <c r="B2766" i="38" s="1"/>
  <c r="G2765" i="38"/>
  <c r="B2765" i="38" s="1"/>
  <c r="G2764" i="38"/>
  <c r="B2764" i="38" s="1"/>
  <c r="G2763" i="38"/>
  <c r="B2763" i="38" s="1"/>
  <c r="G2762" i="38"/>
  <c r="B2762" i="38" s="1"/>
  <c r="G2761" i="38"/>
  <c r="B2761" i="38" s="1"/>
  <c r="G2760" i="38"/>
  <c r="B2760" i="38" s="1"/>
  <c r="G2759" i="38"/>
  <c r="B2759" i="38" s="1"/>
  <c r="G2758" i="38"/>
  <c r="B2758" i="38" s="1"/>
  <c r="G2757" i="38"/>
  <c r="B2757" i="38" s="1"/>
  <c r="G2756" i="38"/>
  <c r="B2756" i="38" s="1"/>
  <c r="G2755" i="38"/>
  <c r="B2755" i="38" s="1"/>
  <c r="G2754" i="38"/>
  <c r="B2754" i="38" s="1"/>
  <c r="G2753" i="38"/>
  <c r="B2753" i="38" s="1"/>
  <c r="G2752" i="38"/>
  <c r="B2752" i="38" s="1"/>
  <c r="G2751" i="38"/>
  <c r="B2751" i="38" s="1"/>
  <c r="G2750" i="38"/>
  <c r="B2750" i="38" s="1"/>
  <c r="G2749" i="38"/>
  <c r="B2749" i="38" s="1"/>
  <c r="G2748" i="38"/>
  <c r="B2748" i="38" s="1"/>
  <c r="G2747" i="38"/>
  <c r="B2747" i="38" s="1"/>
  <c r="G2746" i="38"/>
  <c r="B2746" i="38" s="1"/>
  <c r="G2745" i="38"/>
  <c r="B2745" i="38" s="1"/>
  <c r="G2744" i="38"/>
  <c r="B2744" i="38" s="1"/>
  <c r="G2743" i="38"/>
  <c r="B2743" i="38" s="1"/>
  <c r="G2742" i="38"/>
  <c r="B2742" i="38" s="1"/>
  <c r="G2741" i="38"/>
  <c r="B2741" i="38" s="1"/>
  <c r="G2740" i="38"/>
  <c r="B2740" i="38" s="1"/>
  <c r="G2739" i="38"/>
  <c r="B2739" i="38" s="1"/>
  <c r="G2738" i="38"/>
  <c r="B2738" i="38" s="1"/>
  <c r="G2737" i="38"/>
  <c r="B2737" i="38" s="1"/>
  <c r="G2736" i="38"/>
  <c r="B2736" i="38" s="1"/>
  <c r="G2735" i="38"/>
  <c r="G2734" i="38"/>
  <c r="B2734" i="38" s="1"/>
  <c r="G2733" i="38"/>
  <c r="G2732" i="38"/>
  <c r="B2732" i="38" s="1"/>
  <c r="G2731" i="38"/>
  <c r="G2730" i="38"/>
  <c r="B2730" i="38" s="1"/>
  <c r="G2729" i="38"/>
  <c r="G2728" i="38"/>
  <c r="B2728" i="38" s="1"/>
  <c r="G2727" i="38"/>
  <c r="G2726" i="38"/>
  <c r="B2726" i="38" s="1"/>
  <c r="G2725" i="38"/>
  <c r="G2724" i="38"/>
  <c r="B2724" i="38" s="1"/>
  <c r="G2723" i="38"/>
  <c r="G2722" i="38"/>
  <c r="B2722" i="38" s="1"/>
  <c r="G2721" i="38"/>
  <c r="G2720" i="38"/>
  <c r="B2720" i="38" s="1"/>
  <c r="G2719" i="38"/>
  <c r="G2718" i="38"/>
  <c r="B2718" i="38" s="1"/>
  <c r="G2717" i="38"/>
  <c r="G2716" i="38"/>
  <c r="B2716" i="38" s="1"/>
  <c r="G2715" i="38"/>
  <c r="G2714" i="38"/>
  <c r="B2714" i="38" s="1"/>
  <c r="G2713" i="38"/>
  <c r="G2712" i="38"/>
  <c r="B2712" i="38" s="1"/>
  <c r="G2711" i="38"/>
  <c r="D2711" i="38" s="1"/>
  <c r="G2710" i="38"/>
  <c r="D2710" i="38" s="1"/>
  <c r="G2709" i="38"/>
  <c r="B2709" i="38" s="1"/>
  <c r="G2708" i="38"/>
  <c r="D2708" i="38" s="1"/>
  <c r="G2707" i="38"/>
  <c r="D2707" i="38" s="1"/>
  <c r="G2706" i="38"/>
  <c r="D2706" i="38" s="1"/>
  <c r="G2705" i="38"/>
  <c r="B2705" i="38" s="1"/>
  <c r="G2704" i="38"/>
  <c r="D2704" i="38" s="1"/>
  <c r="G2703" i="38"/>
  <c r="D2703" i="38" s="1"/>
  <c r="G2702" i="38"/>
  <c r="D2702" i="38" s="1"/>
  <c r="G2701" i="38"/>
  <c r="B2701" i="38" s="1"/>
  <c r="G2700" i="38"/>
  <c r="D2700" i="38" s="1"/>
  <c r="G2699" i="38"/>
  <c r="D2699" i="38" s="1"/>
  <c r="G2698" i="38"/>
  <c r="G2697" i="38"/>
  <c r="B2697" i="38" s="1"/>
  <c r="G2696" i="38"/>
  <c r="G2695" i="38"/>
  <c r="D2695" i="38" s="1"/>
  <c r="G2694" i="38"/>
  <c r="D2694" i="38" s="1"/>
  <c r="G2693" i="38"/>
  <c r="B2693" i="38" s="1"/>
  <c r="G2692" i="38"/>
  <c r="D2692" i="38" s="1"/>
  <c r="G2691" i="38"/>
  <c r="D2691" i="38" s="1"/>
  <c r="G2690" i="38"/>
  <c r="B2690" i="38" s="1"/>
  <c r="G2689" i="38"/>
  <c r="D2689" i="38" s="1"/>
  <c r="G2688" i="38"/>
  <c r="D2688" i="38" s="1"/>
  <c r="G2687" i="38"/>
  <c r="D2687" i="38" s="1"/>
  <c r="G2686" i="38"/>
  <c r="B2686" i="38" s="1"/>
  <c r="G2685" i="38"/>
  <c r="B2685" i="38" s="1"/>
  <c r="G2684" i="38"/>
  <c r="B2684" i="38" s="1"/>
  <c r="G2683" i="38"/>
  <c r="D2683" i="38" s="1"/>
  <c r="G2682" i="38"/>
  <c r="B2682" i="38" s="1"/>
  <c r="G2681" i="38"/>
  <c r="D2681" i="38" s="1"/>
  <c r="G2680" i="38"/>
  <c r="D2680" i="38" s="1"/>
  <c r="G2679" i="38"/>
  <c r="D2679" i="38" s="1"/>
  <c r="G2678" i="38"/>
  <c r="D2678" i="38" s="1"/>
  <c r="G2677" i="38"/>
  <c r="G2676" i="38"/>
  <c r="D2676" i="38" s="1"/>
  <c r="G2675" i="38"/>
  <c r="D2675" i="38" s="1"/>
  <c r="G2674" i="38"/>
  <c r="B2674" i="38" s="1"/>
  <c r="G2673" i="38"/>
  <c r="D2673" i="38" s="1"/>
  <c r="G2672" i="38"/>
  <c r="D2672" i="38" s="1"/>
  <c r="G2671" i="38"/>
  <c r="G2670" i="38"/>
  <c r="B2670" i="38" s="1"/>
  <c r="G2669" i="38"/>
  <c r="D2669" i="38" s="1"/>
  <c r="G2668" i="38"/>
  <c r="D2668" i="38" s="1"/>
  <c r="G2667" i="38"/>
  <c r="G2666" i="38"/>
  <c r="B2666" i="38" s="1"/>
  <c r="G2665" i="38"/>
  <c r="D2665" i="38" s="1"/>
  <c r="G2664" i="38"/>
  <c r="D2664" i="38" s="1"/>
  <c r="G2663" i="38"/>
  <c r="G2662" i="38"/>
  <c r="B2662" i="38" s="1"/>
  <c r="G2661" i="38"/>
  <c r="D2661" i="38" s="1"/>
  <c r="G2660" i="38"/>
  <c r="D2660" i="38" s="1"/>
  <c r="G2659" i="38"/>
  <c r="G2658" i="38"/>
  <c r="B2658" i="38" s="1"/>
  <c r="G2657" i="38"/>
  <c r="D2657" i="38" s="1"/>
  <c r="G2656" i="38"/>
  <c r="D2656" i="38" s="1"/>
  <c r="G2655" i="38"/>
  <c r="G2654" i="38"/>
  <c r="B2654" i="38" s="1"/>
  <c r="G2653" i="38"/>
  <c r="D2653" i="38" s="1"/>
  <c r="G2652" i="38"/>
  <c r="D2652" i="38" s="1"/>
  <c r="G2651" i="38"/>
  <c r="G2650" i="38"/>
  <c r="B2650" i="38" s="1"/>
  <c r="G2649" i="38"/>
  <c r="D2649" i="38" s="1"/>
  <c r="G2648" i="38"/>
  <c r="D2648" i="38" s="1"/>
  <c r="G2647" i="38"/>
  <c r="G2646" i="38"/>
  <c r="B2646" i="38" s="1"/>
  <c r="G2645" i="38"/>
  <c r="D2645" i="38" s="1"/>
  <c r="G2644" i="38"/>
  <c r="D2644" i="38" s="1"/>
  <c r="G2643" i="38"/>
  <c r="G2642" i="38"/>
  <c r="B2642" i="38" s="1"/>
  <c r="G2641" i="38"/>
  <c r="D2641" i="38" s="1"/>
  <c r="G2640" i="38"/>
  <c r="D2640" i="38" s="1"/>
  <c r="G2639" i="38"/>
  <c r="G2638" i="38"/>
  <c r="B2638" i="38" s="1"/>
  <c r="G2637" i="38"/>
  <c r="D2637" i="38" s="1"/>
  <c r="G2636" i="38"/>
  <c r="D2636" i="38" s="1"/>
  <c r="G2635" i="38"/>
  <c r="G2634" i="38"/>
  <c r="B2634" i="38" s="1"/>
  <c r="G2633" i="38"/>
  <c r="D2633" i="38" s="1"/>
  <c r="G2632" i="38"/>
  <c r="D2632" i="38" s="1"/>
  <c r="G2631" i="38"/>
  <c r="G2630" i="38"/>
  <c r="B2630" i="38" s="1"/>
  <c r="G2629" i="38"/>
  <c r="D2629" i="38" s="1"/>
  <c r="G2628" i="38"/>
  <c r="D2628" i="38" s="1"/>
  <c r="G2627" i="38"/>
  <c r="G2626" i="38"/>
  <c r="B2626" i="38" s="1"/>
  <c r="G2625" i="38"/>
  <c r="D2625" i="38" s="1"/>
  <c r="G2624" i="38"/>
  <c r="D2624" i="38" s="1"/>
  <c r="G2623" i="38"/>
  <c r="G2622" i="38"/>
  <c r="B2622" i="38" s="1"/>
  <c r="G2621" i="38"/>
  <c r="D2621" i="38" s="1"/>
  <c r="G2620" i="38"/>
  <c r="D2620" i="38" s="1"/>
  <c r="G2619" i="38"/>
  <c r="G2618" i="38"/>
  <c r="B2618" i="38" s="1"/>
  <c r="G2617" i="38"/>
  <c r="D2617" i="38" s="1"/>
  <c r="G2616" i="38"/>
  <c r="D2616" i="38" s="1"/>
  <c r="G2615" i="38"/>
  <c r="G2614" i="38"/>
  <c r="B2614" i="38" s="1"/>
  <c r="G2613" i="38"/>
  <c r="D2613" i="38" s="1"/>
  <c r="G2612" i="38"/>
  <c r="D2612" i="38" s="1"/>
  <c r="G2611" i="38"/>
  <c r="G2610" i="38"/>
  <c r="B2610" i="38" s="1"/>
  <c r="G2609" i="38"/>
  <c r="D2609" i="38" s="1"/>
  <c r="G2608" i="38"/>
  <c r="D2608" i="38" s="1"/>
  <c r="G2607" i="38"/>
  <c r="G2606" i="38"/>
  <c r="D2606" i="38" s="1"/>
  <c r="G2605" i="38"/>
  <c r="D2605" i="38" s="1"/>
  <c r="G2604" i="38"/>
  <c r="G2603" i="38"/>
  <c r="B2603" i="38" s="1"/>
  <c r="G2602" i="38"/>
  <c r="D2602" i="38" s="1"/>
  <c r="G2601" i="38"/>
  <c r="D2601" i="38" s="1"/>
  <c r="G2600" i="38"/>
  <c r="B2600" i="38" s="1"/>
  <c r="G2599" i="38"/>
  <c r="D2599" i="38" s="1"/>
  <c r="G2598" i="38"/>
  <c r="D2598" i="38" s="1"/>
  <c r="G2597" i="38"/>
  <c r="G2596" i="38"/>
  <c r="B2596" i="38" s="1"/>
  <c r="G2595" i="38"/>
  <c r="D2595" i="38" s="1"/>
  <c r="G2594" i="38"/>
  <c r="D2594" i="38" s="1"/>
  <c r="G2593" i="38"/>
  <c r="G2592" i="38"/>
  <c r="B2592" i="38" s="1"/>
  <c r="G2591" i="38"/>
  <c r="D2591" i="38" s="1"/>
  <c r="G2590" i="38"/>
  <c r="D2590" i="38" s="1"/>
  <c r="G2589" i="38"/>
  <c r="G2588" i="38"/>
  <c r="B2588" i="38" s="1"/>
  <c r="G2587" i="38"/>
  <c r="B2587" i="38" s="1"/>
  <c r="G2586" i="38"/>
  <c r="D2586" i="38" s="1"/>
  <c r="G2585" i="38"/>
  <c r="G2584" i="38"/>
  <c r="B2584" i="38" s="1"/>
  <c r="G2583" i="38"/>
  <c r="B2583" i="38" s="1"/>
  <c r="G2582" i="38"/>
  <c r="D2582" i="38" s="1"/>
  <c r="G2581" i="38"/>
  <c r="G2580" i="38"/>
  <c r="B2580" i="38" s="1"/>
  <c r="G2579" i="38"/>
  <c r="D2579" i="38" s="1"/>
  <c r="G2578" i="38"/>
  <c r="D2578" i="38" s="1"/>
  <c r="G2577" i="38"/>
  <c r="G2576" i="38"/>
  <c r="B2576" i="38" s="1"/>
  <c r="G2575" i="38"/>
  <c r="D2575" i="38" s="1"/>
  <c r="G2574" i="38"/>
  <c r="D2574" i="38" s="1"/>
  <c r="G2573" i="38"/>
  <c r="G2572" i="38"/>
  <c r="B2572" i="38" s="1"/>
  <c r="G2571" i="38"/>
  <c r="B2571" i="38" s="1"/>
  <c r="G2570" i="38"/>
  <c r="D2570" i="38" s="1"/>
  <c r="G2569" i="38"/>
  <c r="G2568" i="38"/>
  <c r="B2568" i="38" s="1"/>
  <c r="G2567" i="38"/>
  <c r="B2567" i="38" s="1"/>
  <c r="G2566" i="38"/>
  <c r="D2566" i="38" s="1"/>
  <c r="G2565" i="38"/>
  <c r="B2565" i="38" s="1"/>
  <c r="G2564" i="38"/>
  <c r="D2564" i="38" s="1"/>
  <c r="G2563" i="38"/>
  <c r="B2563" i="38" s="1"/>
  <c r="G2562" i="38"/>
  <c r="D2562" i="38" s="1"/>
  <c r="G2561" i="38"/>
  <c r="B2561" i="38" s="1"/>
  <c r="G2560" i="38"/>
  <c r="D2560" i="38" s="1"/>
  <c r="G2559" i="38"/>
  <c r="D2559" i="38" s="1"/>
  <c r="G2558" i="38"/>
  <c r="D2558" i="38" s="1"/>
  <c r="G2557" i="38"/>
  <c r="B2557" i="38" s="1"/>
  <c r="G2556" i="38"/>
  <c r="D2556" i="38" s="1"/>
  <c r="G2555" i="38"/>
  <c r="D2555" i="38" s="1"/>
  <c r="G2554" i="38"/>
  <c r="D2554" i="38" s="1"/>
  <c r="G2553" i="38"/>
  <c r="B2553" i="38" s="1"/>
  <c r="G2552" i="38"/>
  <c r="D2552" i="38" s="1"/>
  <c r="G2551" i="38"/>
  <c r="D2551" i="38" s="1"/>
  <c r="G2550" i="38"/>
  <c r="D2550" i="38" s="1"/>
  <c r="G2549" i="38"/>
  <c r="B2549" i="38" s="1"/>
  <c r="G2548" i="38"/>
  <c r="D2548" i="38" s="1"/>
  <c r="G2547" i="38"/>
  <c r="D2547" i="38" s="1"/>
  <c r="G2546" i="38"/>
  <c r="D2546" i="38" s="1"/>
  <c r="G2545" i="38"/>
  <c r="B2545" i="38" s="1"/>
  <c r="G2544" i="38"/>
  <c r="D2544" i="38" s="1"/>
  <c r="G2543" i="38"/>
  <c r="D2543" i="38" s="1"/>
  <c r="G2542" i="38"/>
  <c r="D2542" i="38" s="1"/>
  <c r="G2541" i="38"/>
  <c r="B2541" i="38" s="1"/>
  <c r="G2540" i="38"/>
  <c r="D2540" i="38" s="1"/>
  <c r="G2539" i="38"/>
  <c r="G2538" i="38"/>
  <c r="D2538" i="38" s="1"/>
  <c r="G2537" i="38"/>
  <c r="G2536" i="38"/>
  <c r="D2536" i="38" s="1"/>
  <c r="G2535" i="38"/>
  <c r="D2535" i="38" s="1"/>
  <c r="G2534" i="38"/>
  <c r="D2534" i="38" s="1"/>
  <c r="G2533" i="38"/>
  <c r="B2533" i="38" s="1"/>
  <c r="G2532" i="38"/>
  <c r="D2532" i="38" s="1"/>
  <c r="G2531" i="38"/>
  <c r="G2530" i="38"/>
  <c r="D2530" i="38" s="1"/>
  <c r="G2529" i="38"/>
  <c r="G2528" i="38"/>
  <c r="D2528" i="38" s="1"/>
  <c r="G2527" i="38"/>
  <c r="B2527" i="38" s="1"/>
  <c r="G2526" i="38"/>
  <c r="D2526" i="38" s="1"/>
  <c r="G2525" i="38"/>
  <c r="B2525" i="38" s="1"/>
  <c r="G2524" i="38"/>
  <c r="B2524" i="38" s="1"/>
  <c r="G2523" i="38"/>
  <c r="G2522" i="38"/>
  <c r="D2522" i="38" s="1"/>
  <c r="G2521" i="38"/>
  <c r="G2520" i="38"/>
  <c r="D2520" i="38" s="1"/>
  <c r="G2519" i="38"/>
  <c r="G2518" i="38"/>
  <c r="G2517" i="38"/>
  <c r="B2517" i="38" s="1"/>
  <c r="G2516" i="38"/>
  <c r="D2516" i="38" s="1"/>
  <c r="G2515" i="38"/>
  <c r="G2514" i="38"/>
  <c r="G2513" i="38"/>
  <c r="B2513" i="38" s="1"/>
  <c r="G2512" i="38"/>
  <c r="D2512" i="38" s="1"/>
  <c r="G2511" i="38"/>
  <c r="G2510" i="38"/>
  <c r="D2510" i="38" s="1"/>
  <c r="G2509" i="38"/>
  <c r="B2509" i="38" s="1"/>
  <c r="G2508" i="38"/>
  <c r="D2508" i="38" s="1"/>
  <c r="G2507" i="38"/>
  <c r="G2506" i="38"/>
  <c r="D2506" i="38" s="1"/>
  <c r="G2505" i="38"/>
  <c r="B2505" i="38" s="1"/>
  <c r="G2504" i="38"/>
  <c r="D2504" i="38" s="1"/>
  <c r="G2503" i="38"/>
  <c r="G2502" i="38"/>
  <c r="D2502" i="38" s="1"/>
  <c r="G2501" i="38"/>
  <c r="B2501" i="38" s="1"/>
  <c r="G2500" i="38"/>
  <c r="D2500" i="38" s="1"/>
  <c r="G2499" i="38"/>
  <c r="G2498" i="38"/>
  <c r="D2498" i="38" s="1"/>
  <c r="G2497" i="38"/>
  <c r="B2497" i="38" s="1"/>
  <c r="G2496" i="38"/>
  <c r="D2496" i="38" s="1"/>
  <c r="G2495" i="38"/>
  <c r="G2494" i="38"/>
  <c r="D2494" i="38" s="1"/>
  <c r="G2493" i="38"/>
  <c r="B2493" i="38" s="1"/>
  <c r="G2492" i="38"/>
  <c r="D2492" i="38" s="1"/>
  <c r="G2491" i="38"/>
  <c r="G2490" i="38"/>
  <c r="D2490" i="38" s="1"/>
  <c r="G2489" i="38"/>
  <c r="B2489" i="38" s="1"/>
  <c r="G2488" i="38"/>
  <c r="D2488" i="38" s="1"/>
  <c r="G2487" i="38"/>
  <c r="G2486" i="38"/>
  <c r="D2486" i="38" s="1"/>
  <c r="G2485" i="38"/>
  <c r="B2485" i="38" s="1"/>
  <c r="G2484" i="38"/>
  <c r="D2484" i="38" s="1"/>
  <c r="G2483" i="38"/>
  <c r="G2482" i="38"/>
  <c r="D2482" i="38" s="1"/>
  <c r="G2481" i="38"/>
  <c r="B2481" i="38" s="1"/>
  <c r="G2480" i="38"/>
  <c r="D2480" i="38" s="1"/>
  <c r="G2479" i="38"/>
  <c r="G2478" i="38"/>
  <c r="D2478" i="38" s="1"/>
  <c r="G2477" i="38"/>
  <c r="B2477" i="38" s="1"/>
  <c r="G2476" i="38"/>
  <c r="D2476" i="38" s="1"/>
  <c r="G2475" i="38"/>
  <c r="G2474" i="38"/>
  <c r="D2474" i="38" s="1"/>
  <c r="G2473" i="38"/>
  <c r="B2473" i="38" s="1"/>
  <c r="G2472" i="38"/>
  <c r="D2472" i="38" s="1"/>
  <c r="G2471" i="38"/>
  <c r="G2470" i="38"/>
  <c r="D2470" i="38" s="1"/>
  <c r="G2469" i="38"/>
  <c r="B2469" i="38" s="1"/>
  <c r="G2468" i="38"/>
  <c r="D2468" i="38" s="1"/>
  <c r="G2467" i="38"/>
  <c r="G2466" i="38"/>
  <c r="D2466" i="38" s="1"/>
  <c r="G2465" i="38"/>
  <c r="B2465" i="38" s="1"/>
  <c r="G2464" i="38"/>
  <c r="D2464" i="38" s="1"/>
  <c r="G2463" i="38"/>
  <c r="G2462" i="38"/>
  <c r="D2462" i="38" s="1"/>
  <c r="G2461" i="38"/>
  <c r="B2461" i="38" s="1"/>
  <c r="G2460" i="38"/>
  <c r="D2460" i="38" s="1"/>
  <c r="G2459" i="38"/>
  <c r="G2458" i="38"/>
  <c r="D2458" i="38" s="1"/>
  <c r="G2457" i="38"/>
  <c r="B2457" i="38" s="1"/>
  <c r="G2456" i="38"/>
  <c r="D2456" i="38" s="1"/>
  <c r="G2455" i="38"/>
  <c r="G2454" i="38"/>
  <c r="D2454" i="38" s="1"/>
  <c r="G2453" i="38"/>
  <c r="B2453" i="38" s="1"/>
  <c r="G2452" i="38"/>
  <c r="D2452" i="38" s="1"/>
  <c r="G2451" i="38"/>
  <c r="G2450" i="38"/>
  <c r="D2450" i="38" s="1"/>
  <c r="G2449" i="38"/>
  <c r="B2449" i="38" s="1"/>
  <c r="G2448" i="38"/>
  <c r="D2448" i="38" s="1"/>
  <c r="G2447" i="38"/>
  <c r="G2446" i="38"/>
  <c r="D2446" i="38" s="1"/>
  <c r="G2445" i="38"/>
  <c r="B2445" i="38" s="1"/>
  <c r="G2444" i="38"/>
  <c r="D2444" i="38" s="1"/>
  <c r="G2443" i="38"/>
  <c r="G2442" i="38"/>
  <c r="D2442" i="38" s="1"/>
  <c r="G2441" i="38"/>
  <c r="B2441" i="38" s="1"/>
  <c r="G2440" i="38"/>
  <c r="D2440" i="38" s="1"/>
  <c r="G2439" i="38"/>
  <c r="G2438" i="38"/>
  <c r="D2438" i="38" s="1"/>
  <c r="G2437" i="38"/>
  <c r="B2437" i="38" s="1"/>
  <c r="G2436" i="38"/>
  <c r="D2436" i="38" s="1"/>
  <c r="G2435" i="38"/>
  <c r="G2434" i="38"/>
  <c r="D2434" i="38" s="1"/>
  <c r="G2433" i="38"/>
  <c r="B2433" i="38" s="1"/>
  <c r="G2432" i="38"/>
  <c r="D2432" i="38" s="1"/>
  <c r="G2431" i="38"/>
  <c r="G2430" i="38"/>
  <c r="D2430" i="38" s="1"/>
  <c r="G2429" i="38"/>
  <c r="B2429" i="38" s="1"/>
  <c r="G2428" i="38"/>
  <c r="D2428" i="38" s="1"/>
  <c r="G2427" i="38"/>
  <c r="G2426" i="38"/>
  <c r="D2426" i="38" s="1"/>
  <c r="G2425" i="38"/>
  <c r="D2425" i="38" s="1"/>
  <c r="G2424" i="38"/>
  <c r="G2423" i="38"/>
  <c r="B2423" i="38" s="1"/>
  <c r="G2422" i="38"/>
  <c r="D2422" i="38" s="1"/>
  <c r="G2421" i="38"/>
  <c r="D2421" i="38" s="1"/>
  <c r="G2420" i="38"/>
  <c r="G2419" i="38"/>
  <c r="B2419" i="38" s="1"/>
  <c r="G2418" i="38"/>
  <c r="B2418" i="38" s="1"/>
  <c r="G2417" i="38"/>
  <c r="D2417" i="38" s="1"/>
  <c r="G2416" i="38"/>
  <c r="G2415" i="38"/>
  <c r="G2414" i="38"/>
  <c r="D2414" i="38" s="1"/>
  <c r="G2413" i="38"/>
  <c r="D2413" i="38" s="1"/>
  <c r="G2412" i="38"/>
  <c r="G2411" i="38"/>
  <c r="B2411" i="38" s="1"/>
  <c r="G2410" i="38"/>
  <c r="D2410" i="38" s="1"/>
  <c r="G2409" i="38"/>
  <c r="G2408" i="38"/>
  <c r="B2408" i="38" s="1"/>
  <c r="G2407" i="38"/>
  <c r="D2407" i="38" s="1"/>
  <c r="G2406" i="38"/>
  <c r="D2406" i="38" s="1"/>
  <c r="G2405" i="38"/>
  <c r="G2404" i="38"/>
  <c r="B2404" i="38" s="1"/>
  <c r="G2403" i="38"/>
  <c r="D2403" i="38" s="1"/>
  <c r="G2402" i="38"/>
  <c r="D2402" i="38" s="1"/>
  <c r="G2401" i="38"/>
  <c r="G2400" i="38"/>
  <c r="B2400" i="38" s="1"/>
  <c r="G2399" i="38"/>
  <c r="D2399" i="38" s="1"/>
  <c r="G2398" i="38"/>
  <c r="D2398" i="38" s="1"/>
  <c r="G2397" i="38"/>
  <c r="G2396" i="38"/>
  <c r="B2396" i="38" s="1"/>
  <c r="G2395" i="38"/>
  <c r="D2395" i="38" s="1"/>
  <c r="G2394" i="38"/>
  <c r="D2394" i="38" s="1"/>
  <c r="G2393" i="38"/>
  <c r="G2392" i="38"/>
  <c r="B2392" i="38" s="1"/>
  <c r="G2391" i="38"/>
  <c r="D2391" i="38" s="1"/>
  <c r="G2390" i="38"/>
  <c r="D2390" i="38" s="1"/>
  <c r="G2389" i="38"/>
  <c r="G2388" i="38"/>
  <c r="B2388" i="38" s="1"/>
  <c r="G2387" i="38"/>
  <c r="D2387" i="38" s="1"/>
  <c r="G2386" i="38"/>
  <c r="D2386" i="38" s="1"/>
  <c r="G2385" i="38"/>
  <c r="G2384" i="38"/>
  <c r="B2384" i="38" s="1"/>
  <c r="G2383" i="38"/>
  <c r="D2383" i="38" s="1"/>
  <c r="G2382" i="38"/>
  <c r="D2382" i="38" s="1"/>
  <c r="G2381" i="38"/>
  <c r="G2380" i="38"/>
  <c r="B2380" i="38" s="1"/>
  <c r="G2379" i="38"/>
  <c r="D2379" i="38" s="1"/>
  <c r="G2378" i="38"/>
  <c r="D2378" i="38" s="1"/>
  <c r="G2377" i="38"/>
  <c r="G2376" i="38"/>
  <c r="B2376" i="38" s="1"/>
  <c r="G2375" i="38"/>
  <c r="D2375" i="38" s="1"/>
  <c r="G2374" i="38"/>
  <c r="D2374" i="38" s="1"/>
  <c r="G2373" i="38"/>
  <c r="G2372" i="38"/>
  <c r="B2372" i="38" s="1"/>
  <c r="G2371" i="38"/>
  <c r="D2371" i="38" s="1"/>
  <c r="G2370" i="38"/>
  <c r="D2370" i="38" s="1"/>
  <c r="G2369" i="38"/>
  <c r="G2368" i="38"/>
  <c r="B2368" i="38" s="1"/>
  <c r="G2367" i="38"/>
  <c r="D2367" i="38" s="1"/>
  <c r="G2366" i="38"/>
  <c r="D2366" i="38" s="1"/>
  <c r="G2365" i="38"/>
  <c r="G2364" i="38"/>
  <c r="B2364" i="38" s="1"/>
  <c r="G2363" i="38"/>
  <c r="D2363" i="38" s="1"/>
  <c r="G2362" i="38"/>
  <c r="D2362" i="38" s="1"/>
  <c r="G2361" i="38"/>
  <c r="G2360" i="38"/>
  <c r="B2360" i="38" s="1"/>
  <c r="G2359" i="38"/>
  <c r="D2359" i="38" s="1"/>
  <c r="G2358" i="38"/>
  <c r="D2358" i="38" s="1"/>
  <c r="G2357" i="38"/>
  <c r="G2356" i="38"/>
  <c r="B2356" i="38" s="1"/>
  <c r="G2355" i="38"/>
  <c r="D2355" i="38" s="1"/>
  <c r="G2354" i="38"/>
  <c r="D2354" i="38" s="1"/>
  <c r="G2353" i="38"/>
  <c r="G2352" i="38"/>
  <c r="B2352" i="38" s="1"/>
  <c r="G2351" i="38"/>
  <c r="D2351" i="38" s="1"/>
  <c r="G2350" i="38"/>
  <c r="D2350" i="38" s="1"/>
  <c r="G2349" i="38"/>
  <c r="G2348" i="38"/>
  <c r="B2348" i="38" s="1"/>
  <c r="G2347" i="38"/>
  <c r="D2347" i="38" s="1"/>
  <c r="G2346" i="38"/>
  <c r="D2346" i="38" s="1"/>
  <c r="G2345" i="38"/>
  <c r="G2344" i="38"/>
  <c r="B2344" i="38" s="1"/>
  <c r="G2343" i="38"/>
  <c r="D2343" i="38" s="1"/>
  <c r="G2342" i="38"/>
  <c r="D2342" i="38" s="1"/>
  <c r="G2341" i="38"/>
  <c r="G2340" i="38"/>
  <c r="D2340" i="38" s="1"/>
  <c r="G2339" i="38"/>
  <c r="D2339" i="38" s="1"/>
  <c r="G2338" i="38"/>
  <c r="G2337" i="38"/>
  <c r="B2337" i="38" s="1"/>
  <c r="G2336" i="38"/>
  <c r="B2336" i="38" s="1"/>
  <c r="G2335" i="38"/>
  <c r="D2335" i="38" s="1"/>
  <c r="G2334" i="38"/>
  <c r="G2333" i="38"/>
  <c r="B2333" i="38" s="1"/>
  <c r="G2332" i="38"/>
  <c r="D2332" i="38" s="1"/>
  <c r="G2331" i="38"/>
  <c r="D2331" i="38" s="1"/>
  <c r="G2330" i="38"/>
  <c r="G2329" i="38"/>
  <c r="B2329" i="38" s="1"/>
  <c r="G2328" i="38"/>
  <c r="D2328" i="38" s="1"/>
  <c r="G2327" i="38"/>
  <c r="D2327" i="38" s="1"/>
  <c r="G2326" i="38"/>
  <c r="G2325" i="38"/>
  <c r="B2325" i="38" s="1"/>
  <c r="G2324" i="38"/>
  <c r="D2324" i="38" s="1"/>
  <c r="G2323" i="38"/>
  <c r="G2322" i="38"/>
  <c r="G2321" i="38"/>
  <c r="B2321" i="38" s="1"/>
  <c r="G2320" i="38"/>
  <c r="B2320" i="38" s="1"/>
  <c r="G2319" i="38"/>
  <c r="G2318" i="38"/>
  <c r="G2317" i="38"/>
  <c r="B2317" i="38" s="1"/>
  <c r="G2316" i="38"/>
  <c r="D2316" i="38" s="1"/>
  <c r="G2315" i="38"/>
  <c r="G2314" i="38"/>
  <c r="G2313" i="38"/>
  <c r="B2313" i="38" s="1"/>
  <c r="G2312" i="38"/>
  <c r="D2312" i="38" s="1"/>
  <c r="G2311" i="38"/>
  <c r="G2310" i="38"/>
  <c r="G2309" i="38"/>
  <c r="B2309" i="38" s="1"/>
  <c r="G2308" i="38"/>
  <c r="D2308" i="38" s="1"/>
  <c r="G2307" i="38"/>
  <c r="G2306" i="38"/>
  <c r="G2305" i="38"/>
  <c r="B2305" i="38" s="1"/>
  <c r="G2304" i="38"/>
  <c r="B2304" i="38" s="1"/>
  <c r="G2303" i="38"/>
  <c r="G2302" i="38"/>
  <c r="G2301" i="38"/>
  <c r="B2301" i="38" s="1"/>
  <c r="G2300" i="38"/>
  <c r="D2300" i="38" s="1"/>
  <c r="G2299" i="38"/>
  <c r="G2298" i="38"/>
  <c r="B2298" i="38" s="1"/>
  <c r="G2297" i="38"/>
  <c r="B2297" i="38" s="1"/>
  <c r="G2296" i="38"/>
  <c r="D2296" i="38" s="1"/>
  <c r="G2295" i="38"/>
  <c r="D2295" i="38" s="1"/>
  <c r="G2294" i="38"/>
  <c r="G2293" i="38"/>
  <c r="D2293" i="38" s="1"/>
  <c r="G2292" i="38"/>
  <c r="B2292" i="38" s="1"/>
  <c r="G2291" i="38"/>
  <c r="G2290" i="38"/>
  <c r="B2290" i="38" s="1"/>
  <c r="G2289" i="38"/>
  <c r="B2289" i="38" s="1"/>
  <c r="G2288" i="38"/>
  <c r="D2288" i="38" s="1"/>
  <c r="G2287" i="38"/>
  <c r="D2287" i="38" s="1"/>
  <c r="G2286" i="38"/>
  <c r="G2285" i="38"/>
  <c r="D2285" i="38" s="1"/>
  <c r="G2284" i="38"/>
  <c r="B2284" i="38" s="1"/>
  <c r="G2283" i="38"/>
  <c r="G2282" i="38"/>
  <c r="B2282" i="38" s="1"/>
  <c r="G2281" i="38"/>
  <c r="D2281" i="38" s="1"/>
  <c r="G2280" i="38"/>
  <c r="D2280" i="38" s="1"/>
  <c r="G2279" i="38"/>
  <c r="D2279" i="38" s="1"/>
  <c r="G2278" i="38"/>
  <c r="G2277" i="38"/>
  <c r="D2277" i="38" s="1"/>
  <c r="G2276" i="38"/>
  <c r="B2276" i="38" s="1"/>
  <c r="G2275" i="38"/>
  <c r="G2274" i="38"/>
  <c r="B2274" i="38" s="1"/>
  <c r="G2273" i="38"/>
  <c r="B2273" i="38" s="1"/>
  <c r="G2272" i="38"/>
  <c r="D2272" i="38" s="1"/>
  <c r="G2271" i="38"/>
  <c r="D2271" i="38" s="1"/>
  <c r="G2270" i="38"/>
  <c r="G2269" i="38"/>
  <c r="D2269" i="38" s="1"/>
  <c r="G2268" i="38"/>
  <c r="B2268" i="38" s="1"/>
  <c r="G2267" i="38"/>
  <c r="G2266" i="38"/>
  <c r="B2266" i="38" s="1"/>
  <c r="G2265" i="38"/>
  <c r="D2265" i="38" s="1"/>
  <c r="G2264" i="38"/>
  <c r="D2264" i="38" s="1"/>
  <c r="G2263" i="38"/>
  <c r="D2263" i="38" s="1"/>
  <c r="G2262" i="38"/>
  <c r="G2261" i="38"/>
  <c r="D2261" i="38" s="1"/>
  <c r="G2260" i="38"/>
  <c r="B2260" i="38" s="1"/>
  <c r="G2259" i="38"/>
  <c r="G2258" i="38"/>
  <c r="B2258" i="38" s="1"/>
  <c r="G2257" i="38"/>
  <c r="D2257" i="38" s="1"/>
  <c r="G2256" i="38"/>
  <c r="D2256" i="38" s="1"/>
  <c r="G2255" i="38"/>
  <c r="D2255" i="38" s="1"/>
  <c r="G2254" i="38"/>
  <c r="G2253" i="38"/>
  <c r="D2253" i="38" s="1"/>
  <c r="G2252" i="38"/>
  <c r="B2252" i="38" s="1"/>
  <c r="G2251" i="38"/>
  <c r="D2251" i="38" s="1"/>
  <c r="G2250" i="38"/>
  <c r="B2250" i="38" s="1"/>
  <c r="G2249" i="38"/>
  <c r="D2249" i="38" s="1"/>
  <c r="G2248" i="38"/>
  <c r="D2248" i="38" s="1"/>
  <c r="G2247" i="38"/>
  <c r="D2247" i="38" s="1"/>
  <c r="G2246" i="38"/>
  <c r="G2245" i="38"/>
  <c r="D2245" i="38" s="1"/>
  <c r="G2244" i="38"/>
  <c r="B2244" i="38" s="1"/>
  <c r="G2243" i="38"/>
  <c r="D2243" i="38" s="1"/>
  <c r="G2242" i="38"/>
  <c r="B2242" i="38" s="1"/>
  <c r="G2241" i="38"/>
  <c r="D2241" i="38" s="1"/>
  <c r="G2240" i="38"/>
  <c r="D2240" i="38" s="1"/>
  <c r="G2239" i="38"/>
  <c r="D2239" i="38" s="1"/>
  <c r="G2238" i="38"/>
  <c r="G2237" i="38"/>
  <c r="D2237" i="38" s="1"/>
  <c r="G2236" i="38"/>
  <c r="B2236" i="38" s="1"/>
  <c r="G2235" i="38"/>
  <c r="D2235" i="38" s="1"/>
  <c r="G2234" i="38"/>
  <c r="B2234" i="38" s="1"/>
  <c r="G2233" i="38"/>
  <c r="D2233" i="38" s="1"/>
  <c r="G2232" i="38"/>
  <c r="D2232" i="38" s="1"/>
  <c r="G2231" i="38"/>
  <c r="D2231" i="38" s="1"/>
  <c r="G2230" i="38"/>
  <c r="G2229" i="38"/>
  <c r="D2229" i="38" s="1"/>
  <c r="G2228" i="38"/>
  <c r="B2228" i="38" s="1"/>
  <c r="G2227" i="38"/>
  <c r="D2227" i="38" s="1"/>
  <c r="G2226" i="38"/>
  <c r="B2226" i="38" s="1"/>
  <c r="G2225" i="38"/>
  <c r="D2225" i="38" s="1"/>
  <c r="G2224" i="38"/>
  <c r="D2224" i="38" s="1"/>
  <c r="G2223" i="38"/>
  <c r="D2223" i="38" s="1"/>
  <c r="G2222" i="38"/>
  <c r="G2221" i="38"/>
  <c r="D2221" i="38" s="1"/>
  <c r="G2220" i="38"/>
  <c r="G2219" i="38"/>
  <c r="D2219" i="38" s="1"/>
  <c r="G2218" i="38"/>
  <c r="B2218" i="38" s="1"/>
  <c r="G2217" i="38"/>
  <c r="D2217" i="38" s="1"/>
  <c r="G2216" i="38"/>
  <c r="G2215" i="38"/>
  <c r="D2215" i="38" s="1"/>
  <c r="G2214" i="38"/>
  <c r="B2214" i="38" s="1"/>
  <c r="G2213" i="38"/>
  <c r="D2213" i="38" s="1"/>
  <c r="G2212" i="38"/>
  <c r="G2211" i="38"/>
  <c r="D2211" i="38" s="1"/>
  <c r="G2210" i="38"/>
  <c r="B2210" i="38" s="1"/>
  <c r="G2209" i="38"/>
  <c r="D2209" i="38" s="1"/>
  <c r="G2208" i="38"/>
  <c r="G2207" i="38"/>
  <c r="D2207" i="38" s="1"/>
  <c r="G2206" i="38"/>
  <c r="B2206" i="38" s="1"/>
  <c r="G2205" i="38"/>
  <c r="D2205" i="38" s="1"/>
  <c r="G2204" i="38"/>
  <c r="G2203" i="38"/>
  <c r="D2203" i="38" s="1"/>
  <c r="G2202" i="38"/>
  <c r="B2202" i="38" s="1"/>
  <c r="G2201" i="38"/>
  <c r="D2201" i="38" s="1"/>
  <c r="G2200" i="38"/>
  <c r="G2199" i="38"/>
  <c r="D2199" i="38" s="1"/>
  <c r="G2198" i="38"/>
  <c r="B2198" i="38" s="1"/>
  <c r="G2197" i="38"/>
  <c r="D2197" i="38" s="1"/>
  <c r="G2196" i="38"/>
  <c r="G2195" i="38"/>
  <c r="D2195" i="38" s="1"/>
  <c r="G2194" i="38"/>
  <c r="B2194" i="38" s="1"/>
  <c r="G2193" i="38"/>
  <c r="D2193" i="38" s="1"/>
  <c r="G2192" i="38"/>
  <c r="G2191" i="38"/>
  <c r="D2191" i="38" s="1"/>
  <c r="G2190" i="38"/>
  <c r="D2190" i="38" s="1"/>
  <c r="G2189" i="38"/>
  <c r="D2189" i="38" s="1"/>
  <c r="G2188" i="38"/>
  <c r="G2187" i="38"/>
  <c r="B2187" i="38" s="1"/>
  <c r="G2186" i="38"/>
  <c r="B2186" i="38" s="1"/>
  <c r="G2185" i="38"/>
  <c r="D2185" i="38" s="1"/>
  <c r="G2184" i="38"/>
  <c r="G2183" i="38"/>
  <c r="B2183" i="38" s="1"/>
  <c r="G2182" i="38"/>
  <c r="D2182" i="38" s="1"/>
  <c r="G2181" i="38"/>
  <c r="D2181" i="38" s="1"/>
  <c r="G2180" i="38"/>
  <c r="G2179" i="38"/>
  <c r="B2179" i="38" s="1"/>
  <c r="G2178" i="38"/>
  <c r="D2178" i="38" s="1"/>
  <c r="G2177" i="38"/>
  <c r="D2177" i="38" s="1"/>
  <c r="G2176" i="38"/>
  <c r="G2175" i="38"/>
  <c r="B2175" i="38" s="1"/>
  <c r="G2174" i="38"/>
  <c r="D2174" i="38" s="1"/>
  <c r="G2173" i="38"/>
  <c r="D2173" i="38" s="1"/>
  <c r="G2172" i="38"/>
  <c r="G2171" i="38"/>
  <c r="B2171" i="38" s="1"/>
  <c r="G2170" i="38"/>
  <c r="D2170" i="38" s="1"/>
  <c r="G2169" i="38"/>
  <c r="D2169" i="38" s="1"/>
  <c r="G2168" i="38"/>
  <c r="G2167" i="38"/>
  <c r="B2167" i="38" s="1"/>
  <c r="G2166" i="38"/>
  <c r="D2166" i="38" s="1"/>
  <c r="G2165" i="38"/>
  <c r="D2165" i="38" s="1"/>
  <c r="G2164" i="38"/>
  <c r="G2163" i="38"/>
  <c r="B2163" i="38" s="1"/>
  <c r="G2162" i="38"/>
  <c r="D2162" i="38" s="1"/>
  <c r="G2161" i="38"/>
  <c r="D2161" i="38" s="1"/>
  <c r="G2160" i="38"/>
  <c r="G2159" i="38"/>
  <c r="B2159" i="38" s="1"/>
  <c r="G2158" i="38"/>
  <c r="D2158" i="38" s="1"/>
  <c r="G2157" i="38"/>
  <c r="D2157" i="38" s="1"/>
  <c r="G2156" i="38"/>
  <c r="G2155" i="38"/>
  <c r="B2155" i="38" s="1"/>
  <c r="G2154" i="38"/>
  <c r="D2154" i="38" s="1"/>
  <c r="G2153" i="38"/>
  <c r="D2153" i="38" s="1"/>
  <c r="G2152" i="38"/>
  <c r="G2151" i="38"/>
  <c r="B2151" i="38" s="1"/>
  <c r="G2150" i="38"/>
  <c r="D2150" i="38" s="1"/>
  <c r="G2149" i="38"/>
  <c r="D2149" i="38" s="1"/>
  <c r="G2148" i="38"/>
  <c r="D2148" i="38" s="1"/>
  <c r="G2147" i="38"/>
  <c r="D2147" i="38" s="1"/>
  <c r="G2146" i="38"/>
  <c r="G2145" i="38"/>
  <c r="D2145" i="38" s="1"/>
  <c r="G2144" i="38"/>
  <c r="B2144" i="38" s="1"/>
  <c r="G2143" i="38"/>
  <c r="D2143" i="38" s="1"/>
  <c r="G2142" i="38"/>
  <c r="G2141" i="38"/>
  <c r="D2141" i="38" s="1"/>
  <c r="G2140" i="38"/>
  <c r="D2140" i="38" s="1"/>
  <c r="G2139" i="38"/>
  <c r="D2139" i="38" s="1"/>
  <c r="G2138" i="38"/>
  <c r="G2137" i="38"/>
  <c r="D2137" i="38" s="1"/>
  <c r="G2136" i="38"/>
  <c r="B2136" i="38" s="1"/>
  <c r="G2135" i="38"/>
  <c r="D2135" i="38" s="1"/>
  <c r="G2134" i="38"/>
  <c r="G2133" i="38"/>
  <c r="D2133" i="38" s="1"/>
  <c r="G2132" i="38"/>
  <c r="D2132" i="38" s="1"/>
  <c r="G2131" i="38"/>
  <c r="D2131" i="38" s="1"/>
  <c r="G2130" i="38"/>
  <c r="G2129" i="38"/>
  <c r="D2129" i="38" s="1"/>
  <c r="G2128" i="38"/>
  <c r="B2128" i="38" s="1"/>
  <c r="G2127" i="38"/>
  <c r="D2127" i="38" s="1"/>
  <c r="G2126" i="38"/>
  <c r="G2125" i="38"/>
  <c r="D2125" i="38" s="1"/>
  <c r="G2124" i="38"/>
  <c r="B2124" i="38" s="1"/>
  <c r="G2123" i="38"/>
  <c r="D2123" i="38" s="1"/>
  <c r="G2122" i="38"/>
  <c r="G2121" i="38"/>
  <c r="D2121" i="38" s="1"/>
  <c r="G2120" i="38"/>
  <c r="B2120" i="38" s="1"/>
  <c r="G2119" i="38"/>
  <c r="D2119" i="38" s="1"/>
  <c r="G2118" i="38"/>
  <c r="G2117" i="38"/>
  <c r="D2117" i="38" s="1"/>
  <c r="G2116" i="38"/>
  <c r="B2116" i="38" s="1"/>
  <c r="G2115" i="38"/>
  <c r="D2115" i="38" s="1"/>
  <c r="G2114" i="38"/>
  <c r="G2113" i="38"/>
  <c r="D2113" i="38" s="1"/>
  <c r="G2112" i="38"/>
  <c r="B2112" i="38" s="1"/>
  <c r="G2111" i="38"/>
  <c r="D2111" i="38" s="1"/>
  <c r="G2110" i="38"/>
  <c r="G2109" i="38"/>
  <c r="D2109" i="38" s="1"/>
  <c r="G2108" i="38"/>
  <c r="B2108" i="38" s="1"/>
  <c r="G2107" i="38"/>
  <c r="D2107" i="38" s="1"/>
  <c r="G2106" i="38"/>
  <c r="G2105" i="38"/>
  <c r="D2105" i="38" s="1"/>
  <c r="G2104" i="38"/>
  <c r="B2104" i="38" s="1"/>
  <c r="G2103" i="38"/>
  <c r="D2103" i="38" s="1"/>
  <c r="G2102" i="38"/>
  <c r="G2101" i="38"/>
  <c r="D2101" i="38" s="1"/>
  <c r="G2100" i="38"/>
  <c r="B2100" i="38" s="1"/>
  <c r="G2099" i="38"/>
  <c r="D2099" i="38" s="1"/>
  <c r="G2098" i="38"/>
  <c r="G2097" i="38"/>
  <c r="D2097" i="38" s="1"/>
  <c r="G2096" i="38"/>
  <c r="B2096" i="38" s="1"/>
  <c r="G2095" i="38"/>
  <c r="D2095" i="38" s="1"/>
  <c r="G2094" i="38"/>
  <c r="G2093" i="38"/>
  <c r="D2093" i="38" s="1"/>
  <c r="G2092" i="38"/>
  <c r="B2092" i="38" s="1"/>
  <c r="G2091" i="38"/>
  <c r="D2091" i="38" s="1"/>
  <c r="G2090" i="38"/>
  <c r="G2089" i="38"/>
  <c r="D2089" i="38" s="1"/>
  <c r="G2088" i="38"/>
  <c r="B2088" i="38" s="1"/>
  <c r="G2087" i="38"/>
  <c r="D2087" i="38" s="1"/>
  <c r="G2086" i="38"/>
  <c r="G2085" i="38"/>
  <c r="D2085" i="38" s="1"/>
  <c r="G2084" i="38"/>
  <c r="D2084" i="38" s="1"/>
  <c r="G2083" i="38"/>
  <c r="G2082" i="38"/>
  <c r="D2082" i="38" s="1"/>
  <c r="G2081" i="38"/>
  <c r="D2081" i="38" s="1"/>
  <c r="G2080" i="38"/>
  <c r="D2080" i="38" s="1"/>
  <c r="G2079" i="38"/>
  <c r="D2079" i="38" s="1"/>
  <c r="G2078" i="38"/>
  <c r="D2078" i="38" s="1"/>
  <c r="G2077" i="38"/>
  <c r="D2077" i="38" s="1"/>
  <c r="G2076" i="38"/>
  <c r="G2075" i="38"/>
  <c r="B2075" i="38" s="1"/>
  <c r="G2074" i="38"/>
  <c r="D2074" i="38" s="1"/>
  <c r="G2073" i="38"/>
  <c r="D2073" i="38" s="1"/>
  <c r="G2072" i="38"/>
  <c r="G2071" i="38"/>
  <c r="B2071" i="38" s="1"/>
  <c r="G2070" i="38"/>
  <c r="B2070" i="38" s="1"/>
  <c r="G2069" i="38"/>
  <c r="D2069" i="38" s="1"/>
  <c r="G2068" i="38"/>
  <c r="G2067" i="38"/>
  <c r="B2067" i="38" s="1"/>
  <c r="G2066" i="38"/>
  <c r="B2066" i="38" s="1"/>
  <c r="G2065" i="38"/>
  <c r="D2065" i="38" s="1"/>
  <c r="G2064" i="38"/>
  <c r="G2063" i="38"/>
  <c r="D2063" i="38" s="1"/>
  <c r="G2062" i="38"/>
  <c r="B2062" i="38" s="1"/>
  <c r="G2061" i="38"/>
  <c r="D2061" i="38" s="1"/>
  <c r="G2060" i="38"/>
  <c r="G2059" i="38"/>
  <c r="D2059" i="38" s="1"/>
  <c r="G2058" i="38"/>
  <c r="B2058" i="38" s="1"/>
  <c r="G2057" i="38"/>
  <c r="D2057" i="38" s="1"/>
  <c r="G2056" i="38"/>
  <c r="G2055" i="38"/>
  <c r="D2055" i="38" s="1"/>
  <c r="G2054" i="38"/>
  <c r="B2054" i="38" s="1"/>
  <c r="G2053" i="38"/>
  <c r="D2053" i="38" s="1"/>
  <c r="G2052" i="38"/>
  <c r="G2051" i="38"/>
  <c r="D2051" i="38" s="1"/>
  <c r="G2050" i="38"/>
  <c r="B2050" i="38" s="1"/>
  <c r="G2049" i="38"/>
  <c r="D2049" i="38" s="1"/>
  <c r="G2048" i="38"/>
  <c r="G2047" i="38"/>
  <c r="D2047" i="38" s="1"/>
  <c r="G2046" i="38"/>
  <c r="B2046" i="38" s="1"/>
  <c r="G2045" i="38"/>
  <c r="D2045" i="38" s="1"/>
  <c r="G2044" i="38"/>
  <c r="G2043" i="38"/>
  <c r="D2043" i="38" s="1"/>
  <c r="G2042" i="38"/>
  <c r="B2042" i="38" s="1"/>
  <c r="G2041" i="38"/>
  <c r="D2041" i="38" s="1"/>
  <c r="G2040" i="38"/>
  <c r="G2039" i="38"/>
  <c r="D2039" i="38" s="1"/>
  <c r="G2038" i="38"/>
  <c r="B2038" i="38" s="1"/>
  <c r="G2037" i="38"/>
  <c r="D2037" i="38" s="1"/>
  <c r="G2036" i="38"/>
  <c r="G2035" i="38"/>
  <c r="D2035" i="38" s="1"/>
  <c r="G2034" i="38"/>
  <c r="B2034" i="38" s="1"/>
  <c r="G2033" i="38"/>
  <c r="D2033" i="38" s="1"/>
  <c r="G2032" i="38"/>
  <c r="G2031" i="38"/>
  <c r="D2031" i="38" s="1"/>
  <c r="G2030" i="38"/>
  <c r="B2030" i="38" s="1"/>
  <c r="G2029" i="38"/>
  <c r="D2029" i="38" s="1"/>
  <c r="G2028" i="38"/>
  <c r="G2027" i="38"/>
  <c r="D2027" i="38" s="1"/>
  <c r="G2026" i="38"/>
  <c r="B2026" i="38" s="1"/>
  <c r="G2025" i="38"/>
  <c r="D2025" i="38" s="1"/>
  <c r="G2024" i="38"/>
  <c r="G2023" i="38"/>
  <c r="D2023" i="38" s="1"/>
  <c r="G2022" i="38"/>
  <c r="B2022" i="38" s="1"/>
  <c r="G2021" i="38"/>
  <c r="D2021" i="38" s="1"/>
  <c r="G2020" i="38"/>
  <c r="G2019" i="38"/>
  <c r="D2019" i="38" s="1"/>
  <c r="G2018" i="38"/>
  <c r="B2018" i="38" s="1"/>
  <c r="G2017" i="38"/>
  <c r="D2017" i="38" s="1"/>
  <c r="G2016" i="38"/>
  <c r="G2015" i="38"/>
  <c r="D2015" i="38" s="1"/>
  <c r="G2014" i="38"/>
  <c r="B2014" i="38" s="1"/>
  <c r="G2013" i="38"/>
  <c r="D2013" i="38" s="1"/>
  <c r="G2012" i="38"/>
  <c r="G2011" i="38"/>
  <c r="D2011" i="38" s="1"/>
  <c r="G2010" i="38"/>
  <c r="G2009" i="38"/>
  <c r="D2009" i="38" s="1"/>
  <c r="G2008" i="38"/>
  <c r="G2007" i="38"/>
  <c r="D2007" i="38" s="1"/>
  <c r="G2006" i="38"/>
  <c r="G2005" i="38"/>
  <c r="D2005" i="38" s="1"/>
  <c r="G2004" i="38"/>
  <c r="G2003" i="38"/>
  <c r="D2003" i="38" s="1"/>
  <c r="G2002" i="38"/>
  <c r="G2001" i="38"/>
  <c r="D2001" i="38" s="1"/>
  <c r="G2000" i="38"/>
  <c r="G1999" i="38"/>
  <c r="D1999" i="38" s="1"/>
  <c r="G1998" i="38"/>
  <c r="G1997" i="38"/>
  <c r="D1997" i="38" s="1"/>
  <c r="G1996" i="38"/>
  <c r="G1995" i="38"/>
  <c r="D1995" i="38" s="1"/>
  <c r="G1994" i="38"/>
  <c r="G1993" i="38"/>
  <c r="D1993" i="38" s="1"/>
  <c r="G1992" i="38"/>
  <c r="G1991" i="38"/>
  <c r="D1991" i="38" s="1"/>
  <c r="G1990" i="38"/>
  <c r="G1989" i="38"/>
  <c r="D1989" i="38" s="1"/>
  <c r="G1988" i="38"/>
  <c r="G1987" i="38"/>
  <c r="D1987" i="38" s="1"/>
  <c r="G1986" i="38"/>
  <c r="G1985" i="38"/>
  <c r="D1985" i="38" s="1"/>
  <c r="G1984" i="38"/>
  <c r="G1983" i="38"/>
  <c r="D1983" i="38" s="1"/>
  <c r="G1982" i="38"/>
  <c r="G1981" i="38"/>
  <c r="D1981" i="38" s="1"/>
  <c r="G1980" i="38"/>
  <c r="G1979" i="38"/>
  <c r="D1979" i="38" s="1"/>
  <c r="G1978" i="38"/>
  <c r="G1977" i="38"/>
  <c r="D1977" i="38" s="1"/>
  <c r="G1976" i="38"/>
  <c r="G1975" i="38"/>
  <c r="D1975" i="38" s="1"/>
  <c r="G1974" i="38"/>
  <c r="G1973" i="38"/>
  <c r="D1973" i="38" s="1"/>
  <c r="G1972" i="38"/>
  <c r="G1971" i="38"/>
  <c r="D1971" i="38" s="1"/>
  <c r="G1970" i="38"/>
  <c r="G1969" i="38"/>
  <c r="D1969" i="38" s="1"/>
  <c r="G1968" i="38"/>
  <c r="G1967" i="38"/>
  <c r="D1967" i="38" s="1"/>
  <c r="G1966" i="38"/>
  <c r="G1965" i="38"/>
  <c r="D1965" i="38" s="1"/>
  <c r="G1964" i="38"/>
  <c r="B1964" i="38" s="1"/>
  <c r="G1963" i="38"/>
  <c r="D1963" i="38" s="1"/>
  <c r="G1962" i="38"/>
  <c r="G1961" i="38"/>
  <c r="G1960" i="38"/>
  <c r="G1959" i="38"/>
  <c r="D1959" i="38" s="1"/>
  <c r="G1958" i="38"/>
  <c r="D1958" i="38" s="1"/>
  <c r="G1957" i="38"/>
  <c r="G1956" i="38"/>
  <c r="G1955" i="38"/>
  <c r="D1955" i="38" s="1"/>
  <c r="G1954" i="38"/>
  <c r="D1954" i="38" s="1"/>
  <c r="G1953" i="38"/>
  <c r="G1952" i="38"/>
  <c r="B1952" i="38" s="1"/>
  <c r="G1951" i="38"/>
  <c r="D1951" i="38" s="1"/>
  <c r="G1950" i="38"/>
  <c r="B1950" i="38" s="1"/>
  <c r="G1949" i="38"/>
  <c r="G1948" i="38"/>
  <c r="B1948" i="38" s="1"/>
  <c r="G1947" i="38"/>
  <c r="D1947" i="38" s="1"/>
  <c r="G1946" i="38"/>
  <c r="D1946" i="38" s="1"/>
  <c r="G1945" i="38"/>
  <c r="G1944" i="38"/>
  <c r="B1944" i="38" s="1"/>
  <c r="G1943" i="38"/>
  <c r="B1943" i="38" s="1"/>
  <c r="G1942" i="38"/>
  <c r="D1942" i="38" s="1"/>
  <c r="G1941" i="38"/>
  <c r="G1940" i="38"/>
  <c r="G1939" i="38"/>
  <c r="B1939" i="38" s="1"/>
  <c r="G1938" i="38"/>
  <c r="B1938" i="38" s="1"/>
  <c r="G1937" i="38"/>
  <c r="G1936" i="38"/>
  <c r="B1936" i="38" s="1"/>
  <c r="G1935" i="38"/>
  <c r="G1934" i="38"/>
  <c r="B1934" i="38" s="1"/>
  <c r="G1933" i="38"/>
  <c r="G1932" i="38"/>
  <c r="B1932" i="38" s="1"/>
  <c r="G1931" i="38"/>
  <c r="G1930" i="38"/>
  <c r="B1930" i="38" s="1"/>
  <c r="G1929" i="38"/>
  <c r="G1928" i="38"/>
  <c r="B1928" i="38" s="1"/>
  <c r="G1927" i="38"/>
  <c r="D1927" i="38" s="1"/>
  <c r="G1926" i="38"/>
  <c r="G1925" i="38"/>
  <c r="G1924" i="38"/>
  <c r="D1924" i="38" s="1"/>
  <c r="G1923" i="38"/>
  <c r="D1923" i="38" s="1"/>
  <c r="G1922" i="38"/>
  <c r="G1921" i="38"/>
  <c r="B1921" i="38" s="1"/>
  <c r="G1920" i="38"/>
  <c r="B1920" i="38" s="1"/>
  <c r="G1919" i="38"/>
  <c r="D1919" i="38" s="1"/>
  <c r="G1918" i="38"/>
  <c r="G1917" i="38"/>
  <c r="G1916" i="38"/>
  <c r="B1916" i="38" s="1"/>
  <c r="G1915" i="38"/>
  <c r="B1915" i="38" s="1"/>
  <c r="G1914" i="38"/>
  <c r="D1914" i="38" s="1"/>
  <c r="G1913" i="38"/>
  <c r="G1912" i="38"/>
  <c r="B1912" i="38" s="1"/>
  <c r="G1911" i="38"/>
  <c r="G1910" i="38"/>
  <c r="D1910" i="38" s="1"/>
  <c r="G1909" i="38"/>
  <c r="D1909" i="38" s="1"/>
  <c r="G1908" i="38"/>
  <c r="B1908" i="38" s="1"/>
  <c r="G1907" i="38"/>
  <c r="G1906" i="38"/>
  <c r="B1906" i="38" s="1"/>
  <c r="G1905" i="38"/>
  <c r="G1904" i="38"/>
  <c r="G1903" i="38"/>
  <c r="D1903" i="38" s="1"/>
  <c r="G1902" i="38"/>
  <c r="G1901" i="38"/>
  <c r="D1901" i="38" s="1"/>
  <c r="G1900" i="38"/>
  <c r="G1899" i="38"/>
  <c r="G1898" i="38"/>
  <c r="B1898" i="38" s="1"/>
  <c r="G1897" i="38"/>
  <c r="G1896" i="38"/>
  <c r="D1896" i="38" s="1"/>
  <c r="G1895" i="38"/>
  <c r="D1895" i="38" s="1"/>
  <c r="G1894" i="38"/>
  <c r="D1894" i="38" s="1"/>
  <c r="G1893" i="38"/>
  <c r="D1893" i="38" s="1"/>
  <c r="G1892" i="38"/>
  <c r="G1891" i="38"/>
  <c r="B1891" i="38" s="1"/>
  <c r="G1890" i="38"/>
  <c r="B1890" i="38" s="1"/>
  <c r="G1889" i="38"/>
  <c r="G1888" i="38"/>
  <c r="G1887" i="38"/>
  <c r="B1887" i="38" s="1"/>
  <c r="G1886" i="38"/>
  <c r="B1886" i="38" s="1"/>
  <c r="G1885" i="38"/>
  <c r="D1885" i="38" s="1"/>
  <c r="G1884" i="38"/>
  <c r="G1883" i="38"/>
  <c r="B1883" i="38" s="1"/>
  <c r="G1882" i="38"/>
  <c r="D1882" i="38" s="1"/>
  <c r="G1881" i="38"/>
  <c r="G1880" i="38"/>
  <c r="B1880" i="38" s="1"/>
  <c r="G1879" i="38"/>
  <c r="G1878" i="38"/>
  <c r="D1878" i="38" s="1"/>
  <c r="G1877" i="38"/>
  <c r="D1877" i="38" s="1"/>
  <c r="G1876" i="38"/>
  <c r="B1876" i="38" s="1"/>
  <c r="G1875" i="38"/>
  <c r="D1875" i="38" s="1"/>
  <c r="G1874" i="38"/>
  <c r="G1873" i="38"/>
  <c r="D1873" i="38" s="1"/>
  <c r="G1872" i="38"/>
  <c r="B1872" i="38" s="1"/>
  <c r="G1871" i="38"/>
  <c r="B1871" i="38" s="1"/>
  <c r="G1870" i="38"/>
  <c r="G1869" i="38"/>
  <c r="G1868" i="38"/>
  <c r="B1868" i="38" s="1"/>
  <c r="G1867" i="38"/>
  <c r="G1866" i="38"/>
  <c r="B1866" i="38" s="1"/>
  <c r="G1865" i="38"/>
  <c r="D1865" i="38" s="1"/>
  <c r="G1864" i="38"/>
  <c r="G1863" i="38"/>
  <c r="G1862" i="38"/>
  <c r="G1861" i="38"/>
  <c r="D1861" i="38" s="1"/>
  <c r="G1860" i="38"/>
  <c r="G1859" i="38"/>
  <c r="B1859" i="38" s="1"/>
  <c r="G1858" i="38"/>
  <c r="D1858" i="38" s="1"/>
  <c r="G1857" i="38"/>
  <c r="G1856" i="38"/>
  <c r="B1856" i="38" s="1"/>
  <c r="G1855" i="38"/>
  <c r="B1855" i="38" s="1"/>
  <c r="G1854" i="38"/>
  <c r="B1854" i="38" s="1"/>
  <c r="G1853" i="38"/>
  <c r="D1853" i="38" s="1"/>
  <c r="G1852" i="38"/>
  <c r="B1852" i="38" s="1"/>
  <c r="G1851" i="38"/>
  <c r="D1851" i="38" s="1"/>
  <c r="G1850" i="38"/>
  <c r="B1850" i="38" s="1"/>
  <c r="G1849" i="38"/>
  <c r="D1849" i="38" s="1"/>
  <c r="G1848" i="38"/>
  <c r="B1848" i="38" s="1"/>
  <c r="G1847" i="38"/>
  <c r="B1847" i="38" s="1"/>
  <c r="G1846" i="38"/>
  <c r="D1846" i="38" s="1"/>
  <c r="G1845" i="38"/>
  <c r="D1845" i="38" s="1"/>
  <c r="G1844" i="38"/>
  <c r="B1844" i="38" s="1"/>
  <c r="G1843" i="38"/>
  <c r="B1843" i="38" s="1"/>
  <c r="G1842" i="38"/>
  <c r="D1842" i="38" s="1"/>
  <c r="G1841" i="38"/>
  <c r="D1841" i="38" s="1"/>
  <c r="G1840" i="38"/>
  <c r="B1840" i="38" s="1"/>
  <c r="G1839" i="38"/>
  <c r="B1839" i="38" s="1"/>
  <c r="G1838" i="38"/>
  <c r="B1838" i="38" s="1"/>
  <c r="G1837" i="38"/>
  <c r="D1837" i="38" s="1"/>
  <c r="G1836" i="38"/>
  <c r="B1836" i="38" s="1"/>
  <c r="G1835" i="38"/>
  <c r="D1835" i="38" s="1"/>
  <c r="G1834" i="38"/>
  <c r="B1834" i="38" s="1"/>
  <c r="G1833" i="38"/>
  <c r="D1833" i="38" s="1"/>
  <c r="G1832" i="38"/>
  <c r="B1832" i="38" s="1"/>
  <c r="G1831" i="38"/>
  <c r="B1831" i="38" s="1"/>
  <c r="G1830" i="38"/>
  <c r="D1830" i="38" s="1"/>
  <c r="G1829" i="38"/>
  <c r="D1829" i="38" s="1"/>
  <c r="G1828" i="38"/>
  <c r="B1828" i="38" s="1"/>
  <c r="G1827" i="38"/>
  <c r="B1827" i="38" s="1"/>
  <c r="G1826" i="38"/>
  <c r="D1826" i="38" s="1"/>
  <c r="G1825" i="38"/>
  <c r="D1825" i="38" s="1"/>
  <c r="G1824" i="38"/>
  <c r="G1823" i="38"/>
  <c r="D1823" i="38" s="1"/>
  <c r="G1822" i="38"/>
  <c r="D1822" i="38" s="1"/>
  <c r="G1821" i="38"/>
  <c r="B1821" i="38" s="1"/>
  <c r="G1820" i="38"/>
  <c r="B1820" i="38" s="1"/>
  <c r="G1819" i="38"/>
  <c r="D1819" i="38" s="1"/>
  <c r="G1818" i="38"/>
  <c r="D1818" i="38" s="1"/>
  <c r="G1817" i="38"/>
  <c r="D1817" i="38" s="1"/>
  <c r="G1816" i="38"/>
  <c r="B1816" i="38" s="1"/>
  <c r="G1815" i="38"/>
  <c r="G1814" i="38"/>
  <c r="B1814" i="38" s="1"/>
  <c r="G1813" i="38"/>
  <c r="D1813" i="38" s="1"/>
  <c r="G1812" i="38"/>
  <c r="G1811" i="38"/>
  <c r="B1811" i="38" s="1"/>
  <c r="G1810" i="38"/>
  <c r="D1810" i="38" s="1"/>
  <c r="G1809" i="38"/>
  <c r="G1808" i="38"/>
  <c r="B1808" i="38" s="1"/>
  <c r="G1807" i="38"/>
  <c r="G1806" i="38"/>
  <c r="B1806" i="38" s="1"/>
  <c r="G1805" i="38"/>
  <c r="D1805" i="38" s="1"/>
  <c r="G1804" i="38"/>
  <c r="G1803" i="38"/>
  <c r="B1803" i="38" s="1"/>
  <c r="G1802" i="38"/>
  <c r="D1802" i="38" s="1"/>
  <c r="G1801" i="38"/>
  <c r="G1800" i="38"/>
  <c r="B1800" i="38" s="1"/>
  <c r="G1799" i="38"/>
  <c r="G1798" i="38"/>
  <c r="G1797" i="38"/>
  <c r="D1797" i="38" s="1"/>
  <c r="G1796" i="38"/>
  <c r="G1795" i="38"/>
  <c r="B1795" i="38" s="1"/>
  <c r="G1794" i="38"/>
  <c r="D1794" i="38" s="1"/>
  <c r="G1793" i="38"/>
  <c r="G1792" i="38"/>
  <c r="B1792" i="38" s="1"/>
  <c r="G1791" i="38"/>
  <c r="D1791" i="38" s="1"/>
  <c r="G1790" i="38"/>
  <c r="B1790" i="38" s="1"/>
  <c r="G1789" i="38"/>
  <c r="G1788" i="38"/>
  <c r="B1788" i="38" s="1"/>
  <c r="G1787" i="38"/>
  <c r="D1787" i="38" s="1"/>
  <c r="G1786" i="38"/>
  <c r="D1786" i="38" s="1"/>
  <c r="G1785" i="38"/>
  <c r="G1784" i="38"/>
  <c r="B1784" i="38" s="1"/>
  <c r="G1783" i="38"/>
  <c r="D1783" i="38" s="1"/>
  <c r="G1782" i="38"/>
  <c r="G1781" i="38"/>
  <c r="G1780" i="38"/>
  <c r="G1779" i="38"/>
  <c r="B1779" i="38" s="1"/>
  <c r="G1778" i="38"/>
  <c r="D1778" i="38" s="1"/>
  <c r="G1777" i="38"/>
  <c r="G1776" i="38"/>
  <c r="B1776" i="38" s="1"/>
  <c r="G1775" i="38"/>
  <c r="D1775" i="38" s="1"/>
  <c r="G1774" i="38"/>
  <c r="B1774" i="38" s="1"/>
  <c r="G1773" i="38"/>
  <c r="G1772" i="38"/>
  <c r="B1772" i="38" s="1"/>
  <c r="G1771" i="38"/>
  <c r="D1771" i="38" s="1"/>
  <c r="G1770" i="38"/>
  <c r="G1769" i="38"/>
  <c r="G1768" i="38"/>
  <c r="B1768" i="38" s="1"/>
  <c r="G1767" i="38"/>
  <c r="D1767" i="38" s="1"/>
  <c r="G1766" i="38"/>
  <c r="D1766" i="38" s="1"/>
  <c r="G1765" i="38"/>
  <c r="G1764" i="38"/>
  <c r="B1764" i="38" s="1"/>
  <c r="G1763" i="38"/>
  <c r="B1763" i="38" s="1"/>
  <c r="G1762" i="38"/>
  <c r="D1762" i="38" s="1"/>
  <c r="G1761" i="38"/>
  <c r="G1760" i="38"/>
  <c r="B1760" i="38" s="1"/>
  <c r="G1759" i="38"/>
  <c r="D1759" i="38" s="1"/>
  <c r="G1758" i="38"/>
  <c r="B1758" i="38" s="1"/>
  <c r="G1757" i="38"/>
  <c r="G1756" i="38"/>
  <c r="B1756" i="38" s="1"/>
  <c r="G1755" i="38"/>
  <c r="G1754" i="38"/>
  <c r="D1754" i="38" s="1"/>
  <c r="G1753" i="38"/>
  <c r="G1752" i="38"/>
  <c r="B1752" i="38" s="1"/>
  <c r="G1751" i="38"/>
  <c r="D1751" i="38" s="1"/>
  <c r="G1750" i="38"/>
  <c r="B1750" i="38" s="1"/>
  <c r="G1749" i="38"/>
  <c r="G1748" i="38"/>
  <c r="B1748" i="38" s="1"/>
  <c r="G1747" i="38"/>
  <c r="B1747" i="38" s="1"/>
  <c r="G1746" i="38"/>
  <c r="D1746" i="38" s="1"/>
  <c r="G1745" i="38"/>
  <c r="G1744" i="38"/>
  <c r="B1744" i="38" s="1"/>
  <c r="G1743" i="38"/>
  <c r="D1743" i="38" s="1"/>
  <c r="G1742" i="38"/>
  <c r="B1742" i="38" s="1"/>
  <c r="G1741" i="38"/>
  <c r="G1740" i="38"/>
  <c r="B1740" i="38" s="1"/>
  <c r="G1739" i="38"/>
  <c r="G1738" i="38"/>
  <c r="D1738" i="38" s="1"/>
  <c r="G1737" i="38"/>
  <c r="G1736" i="38"/>
  <c r="B1736" i="38" s="1"/>
  <c r="G1735" i="38"/>
  <c r="D1735" i="38" s="1"/>
  <c r="G1734" i="38"/>
  <c r="D1734" i="38" s="1"/>
  <c r="G1733" i="38"/>
  <c r="G1732" i="38"/>
  <c r="B1732" i="38" s="1"/>
  <c r="G1731" i="38"/>
  <c r="B1731" i="38" s="1"/>
  <c r="G1730" i="38"/>
  <c r="D1730" i="38" s="1"/>
  <c r="G1729" i="38"/>
  <c r="G1728" i="38"/>
  <c r="B1728" i="38" s="1"/>
  <c r="G1727" i="38"/>
  <c r="D1727" i="38" s="1"/>
  <c r="G1726" i="38"/>
  <c r="B1726" i="38" s="1"/>
  <c r="G1725" i="38"/>
  <c r="G1724" i="38"/>
  <c r="B1724" i="38" s="1"/>
  <c r="G1723" i="38"/>
  <c r="B1723" i="38" s="1"/>
  <c r="G1722" i="38"/>
  <c r="D1722" i="38" s="1"/>
  <c r="G1721" i="38"/>
  <c r="G1720" i="38"/>
  <c r="B1720" i="38" s="1"/>
  <c r="G1719" i="38"/>
  <c r="D1719" i="38" s="1"/>
  <c r="G1718" i="38"/>
  <c r="B1718" i="38" s="1"/>
  <c r="G1717" i="38"/>
  <c r="G1716" i="38"/>
  <c r="B1716" i="38" s="1"/>
  <c r="G1715" i="38"/>
  <c r="B1715" i="38" s="1"/>
  <c r="G1714" i="38"/>
  <c r="D1714" i="38" s="1"/>
  <c r="G1713" i="38"/>
  <c r="G1712" i="38"/>
  <c r="B1712" i="38" s="1"/>
  <c r="G1711" i="38"/>
  <c r="G1710" i="38"/>
  <c r="B1710" i="38" s="1"/>
  <c r="G1709" i="38"/>
  <c r="G1708" i="38"/>
  <c r="B1708" i="38" s="1"/>
  <c r="G1707" i="38"/>
  <c r="D1707" i="38" s="1"/>
  <c r="G1706" i="38"/>
  <c r="D1706" i="38" s="1"/>
  <c r="G1705" i="38"/>
  <c r="G1704" i="38"/>
  <c r="B1704" i="38" s="1"/>
  <c r="G1703" i="38"/>
  <c r="D1703" i="38" s="1"/>
  <c r="G1702" i="38"/>
  <c r="D1702" i="38" s="1"/>
  <c r="G1701" i="38"/>
  <c r="G1700" i="38"/>
  <c r="B1700" i="38" s="1"/>
  <c r="G1699" i="38"/>
  <c r="B1699" i="38" s="1"/>
  <c r="G1698" i="38"/>
  <c r="D1698" i="38" s="1"/>
  <c r="G1697" i="38"/>
  <c r="G1696" i="38"/>
  <c r="B1696" i="38" s="1"/>
  <c r="G1695" i="38"/>
  <c r="D1695" i="38" s="1"/>
  <c r="G1694" i="38"/>
  <c r="B1694" i="38" s="1"/>
  <c r="G1693" i="38"/>
  <c r="G1692" i="38"/>
  <c r="B1692" i="38" s="1"/>
  <c r="G1691" i="38"/>
  <c r="B1691" i="38" s="1"/>
  <c r="G1690" i="38"/>
  <c r="D1690" i="38" s="1"/>
  <c r="G1689" i="38"/>
  <c r="G1688" i="38"/>
  <c r="B1688" i="38" s="1"/>
  <c r="G1687" i="38"/>
  <c r="D1687" i="38" s="1"/>
  <c r="G1686" i="38"/>
  <c r="G1685" i="38"/>
  <c r="G1684" i="38"/>
  <c r="B1684" i="38" s="1"/>
  <c r="G1683" i="38"/>
  <c r="B1683" i="38" s="1"/>
  <c r="G1682" i="38"/>
  <c r="D1682" i="38" s="1"/>
  <c r="G1681" i="38"/>
  <c r="G1680" i="38"/>
  <c r="B1680" i="38" s="1"/>
  <c r="G1679" i="38"/>
  <c r="D1679" i="38" s="1"/>
  <c r="G1678" i="38"/>
  <c r="B1678" i="38" s="1"/>
  <c r="G1677" i="38"/>
  <c r="G1676" i="38"/>
  <c r="B1676" i="38" s="1"/>
  <c r="G1675" i="38"/>
  <c r="D1675" i="38" s="1"/>
  <c r="G1674" i="38"/>
  <c r="G1673" i="38"/>
  <c r="G1672" i="38"/>
  <c r="B1672" i="38" s="1"/>
  <c r="G1671" i="38"/>
  <c r="D1671" i="38" s="1"/>
  <c r="G1670" i="38"/>
  <c r="D1670" i="38" s="1"/>
  <c r="G1669" i="38"/>
  <c r="G1668" i="38"/>
  <c r="B1668" i="38" s="1"/>
  <c r="G1667" i="38"/>
  <c r="B1667" i="38" s="1"/>
  <c r="G1666" i="38"/>
  <c r="D1666" i="38" s="1"/>
  <c r="G1665" i="38"/>
  <c r="G1664" i="38"/>
  <c r="B1664" i="38" s="1"/>
  <c r="G1663" i="38"/>
  <c r="D1663" i="38" s="1"/>
  <c r="G1662" i="38"/>
  <c r="B1662" i="38" s="1"/>
  <c r="G1661" i="38"/>
  <c r="G1660" i="38"/>
  <c r="B1660" i="38" s="1"/>
  <c r="G1659" i="38"/>
  <c r="B1659" i="38" s="1"/>
  <c r="G1658" i="38"/>
  <c r="D1658" i="38" s="1"/>
  <c r="G1657" i="38"/>
  <c r="G1656" i="38"/>
  <c r="B1656" i="38" s="1"/>
  <c r="G1655" i="38"/>
  <c r="G1654" i="38"/>
  <c r="G1653" i="38"/>
  <c r="G1652" i="38"/>
  <c r="G1651" i="38"/>
  <c r="B1651" i="38" s="1"/>
  <c r="G1650" i="38"/>
  <c r="G1649" i="38"/>
  <c r="G1648" i="38"/>
  <c r="G1647" i="38"/>
  <c r="D1647" i="38" s="1"/>
  <c r="G1646" i="38"/>
  <c r="B1646" i="38" s="1"/>
  <c r="G1645" i="38"/>
  <c r="G1644" i="38"/>
  <c r="B1644" i="38" s="1"/>
  <c r="G1643" i="38"/>
  <c r="D1643" i="38" s="1"/>
  <c r="G1642" i="38"/>
  <c r="G1641" i="38"/>
  <c r="G1640" i="38"/>
  <c r="B1640" i="38" s="1"/>
  <c r="G1639" i="38"/>
  <c r="G1638" i="38"/>
  <c r="D1638" i="38" s="1"/>
  <c r="G1637" i="38"/>
  <c r="G1636" i="38"/>
  <c r="B1636" i="38" s="1"/>
  <c r="G1635" i="38"/>
  <c r="B1635" i="38" s="1"/>
  <c r="G1634" i="38"/>
  <c r="G1633" i="38"/>
  <c r="G1632" i="38"/>
  <c r="G1631" i="38"/>
  <c r="D1631" i="38" s="1"/>
  <c r="G1630" i="38"/>
  <c r="B1630" i="38" s="1"/>
  <c r="G1629" i="38"/>
  <c r="G1628" i="38"/>
  <c r="B1628" i="38" s="1"/>
  <c r="G1627" i="38"/>
  <c r="G1626" i="38"/>
  <c r="D1626" i="38" s="1"/>
  <c r="G1625" i="38"/>
  <c r="G1624" i="38"/>
  <c r="B1624" i="38" s="1"/>
  <c r="G1623" i="38"/>
  <c r="G1622" i="38"/>
  <c r="B1622" i="38" s="1"/>
  <c r="G1621" i="38"/>
  <c r="G1620" i="38"/>
  <c r="D1620" i="38" s="1"/>
  <c r="G1619" i="38"/>
  <c r="D1619" i="38" s="1"/>
  <c r="G1618" i="38"/>
  <c r="B1618" i="38" s="1"/>
  <c r="G1617" i="38"/>
  <c r="B1617" i="38" s="1"/>
  <c r="G1616" i="38"/>
  <c r="G1615" i="38"/>
  <c r="G1614" i="38"/>
  <c r="G1613" i="38"/>
  <c r="D1613" i="38" s="1"/>
  <c r="G1612" i="38"/>
  <c r="B1612" i="38" s="1"/>
  <c r="G1611" i="38"/>
  <c r="G1610" i="38"/>
  <c r="B1610" i="38" s="1"/>
  <c r="G1609" i="38"/>
  <c r="D1609" i="38" s="1"/>
  <c r="G1608" i="38"/>
  <c r="D1608" i="38" s="1"/>
  <c r="G1607" i="38"/>
  <c r="G1606" i="38"/>
  <c r="B1606" i="38" s="1"/>
  <c r="G1605" i="38"/>
  <c r="B1605" i="38" s="1"/>
  <c r="G1604" i="38"/>
  <c r="G1603" i="38"/>
  <c r="G1602" i="38"/>
  <c r="G1601" i="38"/>
  <c r="G1600" i="38"/>
  <c r="B1600" i="38" s="1"/>
  <c r="G1599" i="38"/>
  <c r="G1598" i="38"/>
  <c r="B1598" i="38" s="1"/>
  <c r="G1597" i="38"/>
  <c r="D1597" i="38" s="1"/>
  <c r="G1596" i="38"/>
  <c r="G1595" i="38"/>
  <c r="G1594" i="38"/>
  <c r="B1594" i="38" s="1"/>
  <c r="G1593" i="38"/>
  <c r="D1593" i="38" s="1"/>
  <c r="G1592" i="38"/>
  <c r="G1591" i="38"/>
  <c r="G1590" i="38"/>
  <c r="G1589" i="38"/>
  <c r="G1588" i="38"/>
  <c r="B1588" i="38" s="1"/>
  <c r="G1587" i="38"/>
  <c r="G1586" i="38"/>
  <c r="B1586" i="38" s="1"/>
  <c r="G1585" i="38"/>
  <c r="B1585" i="38" s="1"/>
  <c r="G1584" i="38"/>
  <c r="G1583" i="38"/>
  <c r="G1582" i="38"/>
  <c r="B1582" i="38" s="1"/>
  <c r="G1581" i="38"/>
  <c r="B1581" i="38" s="1"/>
  <c r="G1580" i="38"/>
  <c r="B1580" i="38" s="1"/>
  <c r="G1579" i="38"/>
  <c r="G1578" i="38"/>
  <c r="G1577" i="38"/>
  <c r="B1577" i="38" s="1"/>
  <c r="G1576" i="38"/>
  <c r="B1576" i="38" s="1"/>
  <c r="G1575" i="38"/>
  <c r="G1574" i="38"/>
  <c r="B1574" i="38" s="1"/>
  <c r="G1573" i="38"/>
  <c r="B1573" i="38" s="1"/>
  <c r="G1572" i="38"/>
  <c r="D1572" i="38" s="1"/>
  <c r="G1571" i="38"/>
  <c r="G1570" i="38"/>
  <c r="B1570" i="38" s="1"/>
  <c r="G1569" i="38"/>
  <c r="D1569" i="38" s="1"/>
  <c r="G1568" i="38"/>
  <c r="B1568" i="38" s="1"/>
  <c r="G1567" i="38"/>
  <c r="D1567" i="38" s="1"/>
  <c r="G1566" i="38"/>
  <c r="G1565" i="38"/>
  <c r="B1565" i="38" s="1"/>
  <c r="G1564" i="38"/>
  <c r="D1564" i="38" s="1"/>
  <c r="G1563" i="38"/>
  <c r="G1562" i="38"/>
  <c r="B1562" i="38" s="1"/>
  <c r="G1561" i="38"/>
  <c r="D1561" i="38" s="1"/>
  <c r="G1560" i="38"/>
  <c r="D1560" i="38" s="1"/>
  <c r="G1559" i="38"/>
  <c r="G1558" i="38"/>
  <c r="G1557" i="38"/>
  <c r="D1557" i="38" s="1"/>
  <c r="G1556" i="38"/>
  <c r="D1556" i="38" s="1"/>
  <c r="G1555" i="38"/>
  <c r="B1555" i="38" s="1"/>
  <c r="G1554" i="38"/>
  <c r="D1554" i="38" s="1"/>
  <c r="G1553" i="38"/>
  <c r="B1553" i="38" s="1"/>
  <c r="G1552" i="38"/>
  <c r="B1552" i="38" s="1"/>
  <c r="G1551" i="38"/>
  <c r="D1551" i="38" s="1"/>
  <c r="G1550" i="38"/>
  <c r="B1550" i="38" s="1"/>
  <c r="G1549" i="38"/>
  <c r="B1549" i="38" s="1"/>
  <c r="G1548" i="38"/>
  <c r="B1548" i="38" s="1"/>
  <c r="G1547" i="38"/>
  <c r="D1547" i="38" s="1"/>
  <c r="G1546" i="38"/>
  <c r="G1545" i="38"/>
  <c r="D1545" i="38" s="1"/>
  <c r="G1544" i="38"/>
  <c r="G1543" i="38"/>
  <c r="D1543" i="38" s="1"/>
  <c r="G1542" i="38"/>
  <c r="B1542" i="38" s="1"/>
  <c r="G1541" i="38"/>
  <c r="B1541" i="38" s="1"/>
  <c r="G1540" i="38"/>
  <c r="D1540" i="38" s="1"/>
  <c r="G1539" i="38"/>
  <c r="D1539" i="38" s="1"/>
  <c r="G1538" i="38"/>
  <c r="B1538" i="38" s="1"/>
  <c r="G1537" i="38"/>
  <c r="D1537" i="38" s="1"/>
  <c r="G1536" i="38"/>
  <c r="D1536" i="38" s="1"/>
  <c r="G1535" i="38"/>
  <c r="D1535" i="38" s="1"/>
  <c r="G1534" i="38"/>
  <c r="B1534" i="38" s="1"/>
  <c r="G1533" i="38"/>
  <c r="B1533" i="38" s="1"/>
  <c r="G1532" i="38"/>
  <c r="B1532" i="38" s="1"/>
  <c r="G1531" i="38"/>
  <c r="D1531" i="38" s="1"/>
  <c r="G1530" i="38"/>
  <c r="B1530" i="38" s="1"/>
  <c r="G1529" i="38"/>
  <c r="G1528" i="38"/>
  <c r="B1528" i="38" s="1"/>
  <c r="G1527" i="38"/>
  <c r="D1527" i="38" s="1"/>
  <c r="G1526" i="38"/>
  <c r="B1526" i="38" s="1"/>
  <c r="G1525" i="38"/>
  <c r="B1525" i="38" s="1"/>
  <c r="G1524" i="38"/>
  <c r="D1524" i="38" s="1"/>
  <c r="G1523" i="38"/>
  <c r="D1523" i="38" s="1"/>
  <c r="G1522" i="38"/>
  <c r="B1522" i="38" s="1"/>
  <c r="G1521" i="38"/>
  <c r="D1521" i="38" s="1"/>
  <c r="G1520" i="38"/>
  <c r="D1520" i="38" s="1"/>
  <c r="G1519" i="38"/>
  <c r="D1519" i="38" s="1"/>
  <c r="G1518" i="38"/>
  <c r="B1518" i="38" s="1"/>
  <c r="G1517" i="38"/>
  <c r="B1517" i="38" s="1"/>
  <c r="G1516" i="38"/>
  <c r="D1516" i="38" s="1"/>
  <c r="G1515" i="38"/>
  <c r="D1515" i="38" s="1"/>
  <c r="G1514" i="38"/>
  <c r="B1514" i="38" s="1"/>
  <c r="G1513" i="38"/>
  <c r="D1513" i="38" s="1"/>
  <c r="G1512" i="38"/>
  <c r="D1512" i="38" s="1"/>
  <c r="G1511" i="38"/>
  <c r="D1511" i="38" s="1"/>
  <c r="G1510" i="38"/>
  <c r="B1510" i="38" s="1"/>
  <c r="G1509" i="38"/>
  <c r="B1509" i="38" s="1"/>
  <c r="G1508" i="38"/>
  <c r="D1508" i="38" s="1"/>
  <c r="G1507" i="38"/>
  <c r="D1507" i="38" s="1"/>
  <c r="G1506" i="38"/>
  <c r="B1506" i="38" s="1"/>
  <c r="G1505" i="38"/>
  <c r="D1505" i="38" s="1"/>
  <c r="G1504" i="38"/>
  <c r="D1504" i="38" s="1"/>
  <c r="G1503" i="38"/>
  <c r="D1503" i="38" s="1"/>
  <c r="G1502" i="38"/>
  <c r="G1501" i="38"/>
  <c r="B1501" i="38" s="1"/>
  <c r="G1500" i="38"/>
  <c r="B1500" i="38" s="1"/>
  <c r="G1499" i="38"/>
  <c r="D1499" i="38" s="1"/>
  <c r="G1498" i="38"/>
  <c r="G1497" i="38"/>
  <c r="D1497" i="38" s="1"/>
  <c r="G1496" i="38"/>
  <c r="D1496" i="38" s="1"/>
  <c r="G1495" i="38"/>
  <c r="G1494" i="38"/>
  <c r="B1494" i="38" s="1"/>
  <c r="G1493" i="38"/>
  <c r="G1492" i="38"/>
  <c r="D1492" i="38" s="1"/>
  <c r="G1491" i="38"/>
  <c r="G1490" i="38"/>
  <c r="G1489" i="38"/>
  <c r="D1489" i="38" s="1"/>
  <c r="G1488" i="38"/>
  <c r="D1488" i="38" s="1"/>
  <c r="G1487" i="38"/>
  <c r="G1486" i="38"/>
  <c r="B1486" i="38" s="1"/>
  <c r="G1485" i="38"/>
  <c r="G1484" i="38"/>
  <c r="D1484" i="38" s="1"/>
  <c r="G1483" i="38"/>
  <c r="G1482" i="38"/>
  <c r="G1481" i="38"/>
  <c r="D1481" i="38" s="1"/>
  <c r="G1480" i="38"/>
  <c r="D1480" i="38" s="1"/>
  <c r="G1479" i="38"/>
  <c r="G1478" i="38"/>
  <c r="B1478" i="38" s="1"/>
  <c r="G1477" i="38"/>
  <c r="G1476" i="38"/>
  <c r="D1476" i="38" s="1"/>
  <c r="G1475" i="38"/>
  <c r="G1474" i="38"/>
  <c r="G1473" i="38"/>
  <c r="D1473" i="38" s="1"/>
  <c r="G1472" i="38"/>
  <c r="D1472" i="38" s="1"/>
  <c r="G1471" i="38"/>
  <c r="G1470" i="38"/>
  <c r="B1470" i="38" s="1"/>
  <c r="G1469" i="38"/>
  <c r="G1468" i="38"/>
  <c r="D1468" i="38" s="1"/>
  <c r="G1467" i="38"/>
  <c r="G1466" i="38"/>
  <c r="G1465" i="38"/>
  <c r="D1465" i="38" s="1"/>
  <c r="G1464" i="38"/>
  <c r="D1464" i="38" s="1"/>
  <c r="G1463" i="38"/>
  <c r="G1462" i="38"/>
  <c r="B1462" i="38" s="1"/>
  <c r="G1461" i="38"/>
  <c r="G1460" i="38"/>
  <c r="D1460" i="38" s="1"/>
  <c r="G1459" i="38"/>
  <c r="G1458" i="38"/>
  <c r="G1457" i="38"/>
  <c r="D1457" i="38" s="1"/>
  <c r="G1456" i="38"/>
  <c r="D1456" i="38" s="1"/>
  <c r="G1455" i="38"/>
  <c r="G1454" i="38"/>
  <c r="B1454" i="38" s="1"/>
  <c r="G1453" i="38"/>
  <c r="G1452" i="38"/>
  <c r="D1452" i="38" s="1"/>
  <c r="G1451" i="38"/>
  <c r="G1450" i="38"/>
  <c r="G1449" i="38"/>
  <c r="D1449" i="38" s="1"/>
  <c r="G1448" i="38"/>
  <c r="D1448" i="38" s="1"/>
  <c r="G1447" i="38"/>
  <c r="G1446" i="38"/>
  <c r="B1446" i="38" s="1"/>
  <c r="G1445" i="38"/>
  <c r="G1444" i="38"/>
  <c r="D1444" i="38" s="1"/>
  <c r="G1443" i="38"/>
  <c r="G1442" i="38"/>
  <c r="G1441" i="38"/>
  <c r="D1441" i="38" s="1"/>
  <c r="G1440" i="38"/>
  <c r="D1440" i="38" s="1"/>
  <c r="G1439" i="38"/>
  <c r="G1438" i="38"/>
  <c r="B1438" i="38" s="1"/>
  <c r="G1437" i="38"/>
  <c r="G1436" i="38"/>
  <c r="D1436" i="38" s="1"/>
  <c r="G1435" i="38"/>
  <c r="G1434" i="38"/>
  <c r="G1433" i="38"/>
  <c r="D1433" i="38" s="1"/>
  <c r="G1432" i="38"/>
  <c r="D1432" i="38" s="1"/>
  <c r="G1431" i="38"/>
  <c r="G1430" i="38"/>
  <c r="B1430" i="38" s="1"/>
  <c r="G1429" i="38"/>
  <c r="G1428" i="38"/>
  <c r="D1428" i="38" s="1"/>
  <c r="G1427" i="38"/>
  <c r="G1426" i="38"/>
  <c r="G1425" i="38"/>
  <c r="D1425" i="38" s="1"/>
  <c r="G1424" i="38"/>
  <c r="D1424" i="38" s="1"/>
  <c r="G1423" i="38"/>
  <c r="G1422" i="38"/>
  <c r="B1422" i="38" s="1"/>
  <c r="G1421" i="38"/>
  <c r="D1421" i="38" s="1"/>
  <c r="G1420" i="38"/>
  <c r="D1420" i="38" s="1"/>
  <c r="G1419" i="38"/>
  <c r="G1418" i="38"/>
  <c r="B1418" i="38" s="1"/>
  <c r="G1417" i="38"/>
  <c r="D1417" i="38" s="1"/>
  <c r="G1416" i="38"/>
  <c r="D1416" i="38" s="1"/>
  <c r="G1415" i="38"/>
  <c r="G1414" i="38"/>
  <c r="B1414" i="38" s="1"/>
  <c r="G1413" i="38"/>
  <c r="D1413" i="38" s="1"/>
  <c r="G1412" i="38"/>
  <c r="D1412" i="38" s="1"/>
  <c r="G1411" i="38"/>
  <c r="G1410" i="38"/>
  <c r="B1410" i="38" s="1"/>
  <c r="G1409" i="38"/>
  <c r="D1409" i="38" s="1"/>
  <c r="G1408" i="38"/>
  <c r="D1408" i="38" s="1"/>
  <c r="G1407" i="38"/>
  <c r="G1406" i="38"/>
  <c r="B1406" i="38" s="1"/>
  <c r="G1405" i="38"/>
  <c r="D1405" i="38" s="1"/>
  <c r="G1404" i="38"/>
  <c r="G1403" i="38"/>
  <c r="B1403" i="38" s="1"/>
  <c r="G1402" i="38"/>
  <c r="D1402" i="38" s="1"/>
  <c r="G1401" i="38"/>
  <c r="D1401" i="38" s="1"/>
  <c r="G1400" i="38"/>
  <c r="G1399" i="38"/>
  <c r="B1399" i="38" s="1"/>
  <c r="G1398" i="38"/>
  <c r="D1398" i="38" s="1"/>
  <c r="G1397" i="38"/>
  <c r="D1397" i="38" s="1"/>
  <c r="G1396" i="38"/>
  <c r="G1395" i="38"/>
  <c r="B1395" i="38" s="1"/>
  <c r="G1394" i="38"/>
  <c r="D1394" i="38" s="1"/>
  <c r="G1393" i="38"/>
  <c r="D1393" i="38" s="1"/>
  <c r="G1392" i="38"/>
  <c r="G1391" i="38"/>
  <c r="B1391" i="38" s="1"/>
  <c r="G1390" i="38"/>
  <c r="D1390" i="38" s="1"/>
  <c r="G1389" i="38"/>
  <c r="D1389" i="38" s="1"/>
  <c r="G1388" i="38"/>
  <c r="G1387" i="38"/>
  <c r="B1387" i="38" s="1"/>
  <c r="G1386" i="38"/>
  <c r="D1386" i="38" s="1"/>
  <c r="G1385" i="38"/>
  <c r="G1384" i="38"/>
  <c r="B1384" i="38" s="1"/>
  <c r="G1383" i="38"/>
  <c r="B1383" i="38" s="1"/>
  <c r="G1382" i="38"/>
  <c r="D1382" i="38" s="1"/>
  <c r="G1381" i="38"/>
  <c r="G1380" i="38"/>
  <c r="B1380" i="38" s="1"/>
  <c r="G1379" i="38"/>
  <c r="B1379" i="38" s="1"/>
  <c r="G1378" i="38"/>
  <c r="D1378" i="38" s="1"/>
  <c r="G1377" i="38"/>
  <c r="G1376" i="38"/>
  <c r="B1376" i="38" s="1"/>
  <c r="G1375" i="38"/>
  <c r="B1375" i="38" s="1"/>
  <c r="G1374" i="38"/>
  <c r="D1374" i="38" s="1"/>
  <c r="G1373" i="38"/>
  <c r="G1372" i="38"/>
  <c r="G1371" i="38"/>
  <c r="B1371" i="38" s="1"/>
  <c r="G1370" i="38"/>
  <c r="D1370" i="38" s="1"/>
  <c r="G1369" i="38"/>
  <c r="D1369" i="38" s="1"/>
  <c r="G1368" i="38"/>
  <c r="D1368" i="38" s="1"/>
  <c r="G1367" i="38"/>
  <c r="G1366" i="38"/>
  <c r="B1366" i="38" s="1"/>
  <c r="G1365" i="38"/>
  <c r="B1365" i="38" s="1"/>
  <c r="G1364" i="38"/>
  <c r="D1364" i="38" s="1"/>
  <c r="G1363" i="38"/>
  <c r="G1362" i="38"/>
  <c r="B1362" i="38" s="1"/>
  <c r="G1361" i="38"/>
  <c r="B1361" i="38" s="1"/>
  <c r="G1360" i="38"/>
  <c r="D1360" i="38" s="1"/>
  <c r="G1359" i="38"/>
  <c r="G1358" i="38"/>
  <c r="B1358" i="38" s="1"/>
  <c r="G1357" i="38"/>
  <c r="B1357" i="38" s="1"/>
  <c r="G1356" i="38"/>
  <c r="D1356" i="38" s="1"/>
  <c r="G1355" i="38"/>
  <c r="G1354" i="38"/>
  <c r="B1354" i="38" s="1"/>
  <c r="G1353" i="38"/>
  <c r="B1353" i="38" s="1"/>
  <c r="G1352" i="38"/>
  <c r="D1352" i="38" s="1"/>
  <c r="G1351" i="38"/>
  <c r="G1350" i="38"/>
  <c r="B1350" i="38" s="1"/>
  <c r="G1349" i="38"/>
  <c r="B1349" i="38" s="1"/>
  <c r="G1348" i="38"/>
  <c r="D1348" i="38" s="1"/>
  <c r="G1347" i="38"/>
  <c r="G1346" i="38"/>
  <c r="B1346" i="38" s="1"/>
  <c r="G1345" i="38"/>
  <c r="B1345" i="38" s="1"/>
  <c r="G1344" i="38"/>
  <c r="D1344" i="38" s="1"/>
  <c r="G1343" i="38"/>
  <c r="G1342" i="38"/>
  <c r="B1342" i="38" s="1"/>
  <c r="G1341" i="38"/>
  <c r="B1341" i="38" s="1"/>
  <c r="G1340" i="38"/>
  <c r="D1340" i="38" s="1"/>
  <c r="G1339" i="38"/>
  <c r="G1338" i="38"/>
  <c r="B1338" i="38" s="1"/>
  <c r="G1337" i="38"/>
  <c r="B1337" i="38" s="1"/>
  <c r="G1336" i="38"/>
  <c r="D1336" i="38" s="1"/>
  <c r="G1335" i="38"/>
  <c r="G1334" i="38"/>
  <c r="B1334" i="38" s="1"/>
  <c r="G1333" i="38"/>
  <c r="B1333" i="38" s="1"/>
  <c r="G1332" i="38"/>
  <c r="D1332" i="38" s="1"/>
  <c r="G1331" i="38"/>
  <c r="G1330" i="38"/>
  <c r="B1330" i="38" s="1"/>
  <c r="G1329" i="38"/>
  <c r="B1329" i="38" s="1"/>
  <c r="G1328" i="38"/>
  <c r="D1328" i="38" s="1"/>
  <c r="G1327" i="38"/>
  <c r="G1326" i="38"/>
  <c r="B1326" i="38" s="1"/>
  <c r="G1325" i="38"/>
  <c r="B1325" i="38" s="1"/>
  <c r="G1324" i="38"/>
  <c r="D1324" i="38" s="1"/>
  <c r="G1323" i="38"/>
  <c r="G1322" i="38"/>
  <c r="B1322" i="38" s="1"/>
  <c r="G1321" i="38"/>
  <c r="B1321" i="38" s="1"/>
  <c r="G1320" i="38"/>
  <c r="D1320" i="38" s="1"/>
  <c r="G1319" i="38"/>
  <c r="G1318" i="38"/>
  <c r="B1318" i="38" s="1"/>
  <c r="G1317" i="38"/>
  <c r="B1317" i="38" s="1"/>
  <c r="G1316" i="38"/>
  <c r="D1316" i="38" s="1"/>
  <c r="G1315" i="38"/>
  <c r="G1314" i="38"/>
  <c r="B1314" i="38" s="1"/>
  <c r="G1313" i="38"/>
  <c r="B1313" i="38" s="1"/>
  <c r="G1312" i="38"/>
  <c r="D1312" i="38" s="1"/>
  <c r="G1311" i="38"/>
  <c r="G1310" i="38"/>
  <c r="B1310" i="38" s="1"/>
  <c r="G1309" i="38"/>
  <c r="B1309" i="38" s="1"/>
  <c r="G1308" i="38"/>
  <c r="D1308" i="38" s="1"/>
  <c r="G1307" i="38"/>
  <c r="G1306" i="38"/>
  <c r="B1306" i="38" s="1"/>
  <c r="G1305" i="38"/>
  <c r="B1305" i="38" s="1"/>
  <c r="G1304" i="38"/>
  <c r="D1304" i="38" s="1"/>
  <c r="G1303" i="38"/>
  <c r="G1302" i="38"/>
  <c r="B1302" i="38" s="1"/>
  <c r="G1301" i="38"/>
  <c r="B1301" i="38" s="1"/>
  <c r="G1300" i="38"/>
  <c r="D1300" i="38" s="1"/>
  <c r="G1299" i="38"/>
  <c r="B1299" i="38" s="1"/>
  <c r="G1298" i="38"/>
  <c r="D1298" i="38" s="1"/>
  <c r="G1297" i="38"/>
  <c r="D1297" i="38" s="1"/>
  <c r="G1296" i="38"/>
  <c r="G1295" i="38"/>
  <c r="D1295" i="38" s="1"/>
  <c r="G1294" i="38"/>
  <c r="D1294" i="38" s="1"/>
  <c r="G1293" i="38"/>
  <c r="B1293" i="38" s="1"/>
  <c r="G1292" i="38"/>
  <c r="B1292" i="38" s="1"/>
  <c r="G1291" i="38"/>
  <c r="G1290" i="38"/>
  <c r="G1289" i="38"/>
  <c r="B1289" i="38" s="1"/>
  <c r="G1288" i="38"/>
  <c r="B1288" i="38" s="1"/>
  <c r="G1287" i="38"/>
  <c r="D1287" i="38" s="1"/>
  <c r="G1286" i="38"/>
  <c r="G1285" i="38"/>
  <c r="B1285" i="38" s="1"/>
  <c r="G1284" i="38"/>
  <c r="B1284" i="38" s="1"/>
  <c r="G1283" i="38"/>
  <c r="D1283" i="38" s="1"/>
  <c r="G1282" i="38"/>
  <c r="G1281" i="38"/>
  <c r="B1281" i="38" s="1"/>
  <c r="G1280" i="38"/>
  <c r="B1280" i="38" s="1"/>
  <c r="G1279" i="38"/>
  <c r="D1279" i="38" s="1"/>
  <c r="G1278" i="38"/>
  <c r="G1277" i="38"/>
  <c r="B1277" i="38" s="1"/>
  <c r="G1276" i="38"/>
  <c r="B1276" i="38" s="1"/>
  <c r="G1275" i="38"/>
  <c r="G1274" i="38"/>
  <c r="G1273" i="38"/>
  <c r="B1273" i="38" s="1"/>
  <c r="G1272" i="38"/>
  <c r="B1272" i="38" s="1"/>
  <c r="G1271" i="38"/>
  <c r="D1271" i="38" s="1"/>
  <c r="G1270" i="38"/>
  <c r="G1269" i="38"/>
  <c r="B1269" i="38" s="1"/>
  <c r="G1268" i="38"/>
  <c r="B1268" i="38" s="1"/>
  <c r="G1267" i="38"/>
  <c r="D1267" i="38" s="1"/>
  <c r="G1266" i="38"/>
  <c r="G1265" i="38"/>
  <c r="B1265" i="38" s="1"/>
  <c r="G1264" i="38"/>
  <c r="B1264" i="38" s="1"/>
  <c r="G1263" i="38"/>
  <c r="D1263" i="38" s="1"/>
  <c r="G1262" i="38"/>
  <c r="G1261" i="38"/>
  <c r="B1261" i="38" s="1"/>
  <c r="G1260" i="38"/>
  <c r="B1260" i="38" s="1"/>
  <c r="G1259" i="38"/>
  <c r="G1258" i="38"/>
  <c r="G1257" i="38"/>
  <c r="B1257" i="38" s="1"/>
  <c r="G1256" i="38"/>
  <c r="B1256" i="38" s="1"/>
  <c r="G1255" i="38"/>
  <c r="D1255" i="38" s="1"/>
  <c r="G1254" i="38"/>
  <c r="G1253" i="38"/>
  <c r="B1253" i="38" s="1"/>
  <c r="G1252" i="38"/>
  <c r="B1252" i="38" s="1"/>
  <c r="G1251" i="38"/>
  <c r="D1251" i="38" s="1"/>
  <c r="G1250" i="38"/>
  <c r="G1249" i="38"/>
  <c r="B1249" i="38" s="1"/>
  <c r="G1248" i="38"/>
  <c r="B1248" i="38" s="1"/>
  <c r="G1247" i="38"/>
  <c r="D1247" i="38" s="1"/>
  <c r="G1246" i="38"/>
  <c r="G1245" i="38"/>
  <c r="B1245" i="38" s="1"/>
  <c r="G1244" i="38"/>
  <c r="B1244" i="38" s="1"/>
  <c r="G1243" i="38"/>
  <c r="G1242" i="38"/>
  <c r="G1241" i="38"/>
  <c r="B1241" i="38" s="1"/>
  <c r="G1240" i="38"/>
  <c r="B1240" i="38" s="1"/>
  <c r="G1239" i="38"/>
  <c r="D1239" i="38" s="1"/>
  <c r="G1238" i="38"/>
  <c r="G1237" i="38"/>
  <c r="B1237" i="38" s="1"/>
  <c r="G1236" i="38"/>
  <c r="B1236" i="38" s="1"/>
  <c r="G1235" i="38"/>
  <c r="D1235" i="38" s="1"/>
  <c r="G1234" i="38"/>
  <c r="G1233" i="38"/>
  <c r="B1233" i="38" s="1"/>
  <c r="G1232" i="38"/>
  <c r="B1232" i="38" s="1"/>
  <c r="G1231" i="38"/>
  <c r="D1231" i="38" s="1"/>
  <c r="G1230" i="38"/>
  <c r="G1229" i="38"/>
  <c r="B1229" i="38" s="1"/>
  <c r="G1228" i="38"/>
  <c r="B1228" i="38" s="1"/>
  <c r="G1227" i="38"/>
  <c r="G1226" i="38"/>
  <c r="G1225" i="38"/>
  <c r="B1225" i="38" s="1"/>
  <c r="G1224" i="38"/>
  <c r="B1224" i="38" s="1"/>
  <c r="G1223" i="38"/>
  <c r="D1223" i="38" s="1"/>
  <c r="G1222" i="38"/>
  <c r="G1221" i="38"/>
  <c r="B1221" i="38" s="1"/>
  <c r="G1220" i="38"/>
  <c r="B1220" i="38" s="1"/>
  <c r="G1219" i="38"/>
  <c r="D1219" i="38" s="1"/>
  <c r="G1218" i="38"/>
  <c r="G1217" i="38"/>
  <c r="B1217" i="38" s="1"/>
  <c r="G1216" i="38"/>
  <c r="B1216" i="38" s="1"/>
  <c r="G1215" i="38"/>
  <c r="D1215" i="38" s="1"/>
  <c r="G1214" i="38"/>
  <c r="G1213" i="38"/>
  <c r="B1213" i="38" s="1"/>
  <c r="G1212" i="38"/>
  <c r="B1212" i="38" s="1"/>
  <c r="G1211" i="38"/>
  <c r="D1211" i="38" s="1"/>
  <c r="G1210" i="38"/>
  <c r="G1209" i="38"/>
  <c r="B1209" i="38" s="1"/>
  <c r="G1208" i="38"/>
  <c r="B1208" i="38" s="1"/>
  <c r="G1207" i="38"/>
  <c r="D1207" i="38" s="1"/>
  <c r="G1206" i="38"/>
  <c r="G1205" i="38"/>
  <c r="B1205" i="38" s="1"/>
  <c r="G1204" i="38"/>
  <c r="B1204" i="38" s="1"/>
  <c r="G1203" i="38"/>
  <c r="D1203" i="38" s="1"/>
  <c r="G1202" i="38"/>
  <c r="G1201" i="38"/>
  <c r="B1201" i="38" s="1"/>
  <c r="G1200" i="38"/>
  <c r="B1200" i="38" s="1"/>
  <c r="G1199" i="38"/>
  <c r="D1199" i="38" s="1"/>
  <c r="G1198" i="38"/>
  <c r="G1197" i="38"/>
  <c r="B1197" i="38" s="1"/>
  <c r="G1196" i="38"/>
  <c r="B1196" i="38" s="1"/>
  <c r="G1195" i="38"/>
  <c r="D1195" i="38" s="1"/>
  <c r="G1194" i="38"/>
  <c r="G1193" i="38"/>
  <c r="B1193" i="38" s="1"/>
  <c r="G1192" i="38"/>
  <c r="B1192" i="38" s="1"/>
  <c r="G1191" i="38"/>
  <c r="D1191" i="38" s="1"/>
  <c r="G1190" i="38"/>
  <c r="G1189" i="38"/>
  <c r="B1189" i="38" s="1"/>
  <c r="G1188" i="38"/>
  <c r="B1188" i="38" s="1"/>
  <c r="G1187" i="38"/>
  <c r="D1187" i="38" s="1"/>
  <c r="G1186" i="38"/>
  <c r="G1185" i="38"/>
  <c r="B1185" i="38" s="1"/>
  <c r="G1184" i="38"/>
  <c r="B1184" i="38" s="1"/>
  <c r="G1183" i="38"/>
  <c r="D1183" i="38" s="1"/>
  <c r="G1182" i="38"/>
  <c r="G1181" i="38"/>
  <c r="B1181" i="38" s="1"/>
  <c r="G1180" i="38"/>
  <c r="B1180" i="38" s="1"/>
  <c r="G1179" i="38"/>
  <c r="D1179" i="38" s="1"/>
  <c r="G1178" i="38"/>
  <c r="G1177" i="38"/>
  <c r="B1177" i="38" s="1"/>
  <c r="G1176" i="38"/>
  <c r="B1176" i="38" s="1"/>
  <c r="G1175" i="38"/>
  <c r="D1175" i="38" s="1"/>
  <c r="G1174" i="38"/>
  <c r="G1173" i="38"/>
  <c r="B1173" i="38" s="1"/>
  <c r="G1172" i="38"/>
  <c r="B1172" i="38" s="1"/>
  <c r="G1171" i="38"/>
  <c r="D1171" i="38" s="1"/>
  <c r="G1170" i="38"/>
  <c r="G1169" i="38"/>
  <c r="B1169" i="38" s="1"/>
  <c r="G1168" i="38"/>
  <c r="B1168" i="38" s="1"/>
  <c r="G1167" i="38"/>
  <c r="D1167" i="38" s="1"/>
  <c r="G1166" i="38"/>
  <c r="G1165" i="38"/>
  <c r="B1165" i="38" s="1"/>
  <c r="G1164" i="38"/>
  <c r="B1164" i="38" s="1"/>
  <c r="G1163" i="38"/>
  <c r="D1163" i="38" s="1"/>
  <c r="G1162" i="38"/>
  <c r="G1161" i="38"/>
  <c r="B1161" i="38" s="1"/>
  <c r="G1160" i="38"/>
  <c r="B1160" i="38" s="1"/>
  <c r="G1159" i="38"/>
  <c r="D1159" i="38" s="1"/>
  <c r="G1158" i="38"/>
  <c r="G1157" i="38"/>
  <c r="B1157" i="38" s="1"/>
  <c r="G1156" i="38"/>
  <c r="B1156" i="38" s="1"/>
  <c r="G1155" i="38"/>
  <c r="D1155" i="38" s="1"/>
  <c r="G1154" i="38"/>
  <c r="G1153" i="38"/>
  <c r="B1153" i="38" s="1"/>
  <c r="G1152" i="38"/>
  <c r="B1152" i="38" s="1"/>
  <c r="G1151" i="38"/>
  <c r="D1151" i="38" s="1"/>
  <c r="G1150" i="38"/>
  <c r="G1149" i="38"/>
  <c r="B1149" i="38" s="1"/>
  <c r="G1148" i="38"/>
  <c r="B1148" i="38" s="1"/>
  <c r="G1147" i="38"/>
  <c r="D1147" i="38" s="1"/>
  <c r="G1146" i="38"/>
  <c r="G1145" i="38"/>
  <c r="B1145" i="38" s="1"/>
  <c r="G1144" i="38"/>
  <c r="B1144" i="38" s="1"/>
  <c r="G1143" i="38"/>
  <c r="D1143" i="38" s="1"/>
  <c r="G1142" i="38"/>
  <c r="G1141" i="38"/>
  <c r="B1141" i="38" s="1"/>
  <c r="G1140" i="38"/>
  <c r="B1140" i="38" s="1"/>
  <c r="G1139" i="38"/>
  <c r="D1139" i="38" s="1"/>
  <c r="G1138" i="38"/>
  <c r="G1137" i="38"/>
  <c r="B1137" i="38" s="1"/>
  <c r="G1136" i="38"/>
  <c r="B1136" i="38" s="1"/>
  <c r="G1135" i="38"/>
  <c r="D1135" i="38" s="1"/>
  <c r="G1134" i="38"/>
  <c r="G1133" i="38"/>
  <c r="B1133" i="38" s="1"/>
  <c r="G1132" i="38"/>
  <c r="B1132" i="38" s="1"/>
  <c r="G1131" i="38"/>
  <c r="D1131" i="38" s="1"/>
  <c r="G1130" i="38"/>
  <c r="G1129" i="38"/>
  <c r="B1129" i="38" s="1"/>
  <c r="G1128" i="38"/>
  <c r="B1128" i="38" s="1"/>
  <c r="G1127" i="38"/>
  <c r="D1127" i="38" s="1"/>
  <c r="G1126" i="38"/>
  <c r="G1125" i="38"/>
  <c r="D1125" i="38" s="1"/>
  <c r="G1124" i="38"/>
  <c r="D1124" i="38" s="1"/>
  <c r="G1123" i="38"/>
  <c r="G1122" i="38"/>
  <c r="B1122" i="38" s="1"/>
  <c r="G1121" i="38"/>
  <c r="D1121" i="38" s="1"/>
  <c r="G1120" i="38"/>
  <c r="D1120" i="38" s="1"/>
  <c r="G1119" i="38"/>
  <c r="G1118" i="38"/>
  <c r="B1118" i="38" s="1"/>
  <c r="G1117" i="38"/>
  <c r="D1117" i="38" s="1"/>
  <c r="G1116" i="38"/>
  <c r="D1116" i="38" s="1"/>
  <c r="G1115" i="38"/>
  <c r="D1115" i="38" s="1"/>
  <c r="G1114" i="38"/>
  <c r="D1114" i="38" s="1"/>
  <c r="G1113" i="38"/>
  <c r="D1113" i="38" s="1"/>
  <c r="G1112" i="38"/>
  <c r="B1112" i="38" s="1"/>
  <c r="G1111" i="38"/>
  <c r="D1111" i="38" s="1"/>
  <c r="G1110" i="38"/>
  <c r="G1109" i="38"/>
  <c r="B1109" i="38" s="1"/>
  <c r="G1108" i="38"/>
  <c r="D1108" i="38" s="1"/>
  <c r="G1107" i="38"/>
  <c r="D1107" i="38" s="1"/>
  <c r="G1106" i="38"/>
  <c r="G1105" i="38"/>
  <c r="B1105" i="38" s="1"/>
  <c r="G1104" i="38"/>
  <c r="B1104" i="38" s="1"/>
  <c r="G1103" i="38"/>
  <c r="D1103" i="38" s="1"/>
  <c r="G1102" i="38"/>
  <c r="G1101" i="38"/>
  <c r="B1101" i="38" s="1"/>
  <c r="G1100" i="38"/>
  <c r="B1100" i="38" s="1"/>
  <c r="G1099" i="38"/>
  <c r="D1099" i="38" s="1"/>
  <c r="G1098" i="38"/>
  <c r="G1097" i="38"/>
  <c r="B1097" i="38" s="1"/>
  <c r="G1096" i="38"/>
  <c r="B1096" i="38" s="1"/>
  <c r="G1095" i="38"/>
  <c r="D1095" i="38" s="1"/>
  <c r="G1094" i="38"/>
  <c r="G1093" i="38"/>
  <c r="B1093" i="38" s="1"/>
  <c r="G1092" i="38"/>
  <c r="D1092" i="38" s="1"/>
  <c r="G1091" i="38"/>
  <c r="D1091" i="38" s="1"/>
  <c r="G1090" i="38"/>
  <c r="G1089" i="38"/>
  <c r="B1089" i="38" s="1"/>
  <c r="G1088" i="38"/>
  <c r="B1088" i="38" s="1"/>
  <c r="G1087" i="38"/>
  <c r="D1087" i="38" s="1"/>
  <c r="G1086" i="38"/>
  <c r="G1085" i="38"/>
  <c r="B1085" i="38" s="1"/>
  <c r="G1084" i="38"/>
  <c r="D1084" i="38" s="1"/>
  <c r="G1083" i="38"/>
  <c r="D1083" i="38" s="1"/>
  <c r="G1082" i="38"/>
  <c r="G1081" i="38"/>
  <c r="B1081" i="38" s="1"/>
  <c r="G1080" i="38"/>
  <c r="B1080" i="38" s="1"/>
  <c r="G1079" i="38"/>
  <c r="D1079" i="38" s="1"/>
  <c r="G1078" i="38"/>
  <c r="G1077" i="38"/>
  <c r="B1077" i="38" s="1"/>
  <c r="G1076" i="38"/>
  <c r="D1076" i="38" s="1"/>
  <c r="G1075" i="38"/>
  <c r="D1075" i="38" s="1"/>
  <c r="G1074" i="38"/>
  <c r="G1073" i="38"/>
  <c r="B1073" i="38" s="1"/>
  <c r="G1072" i="38"/>
  <c r="D1072" i="38" s="1"/>
  <c r="G1071" i="38"/>
  <c r="G1070" i="38"/>
  <c r="B1070" i="38" s="1"/>
  <c r="G1069" i="38"/>
  <c r="B1069" i="38" s="1"/>
  <c r="G1068" i="38"/>
  <c r="D1068" i="38" s="1"/>
  <c r="G1067" i="38"/>
  <c r="G1066" i="38"/>
  <c r="B1066" i="38" s="1"/>
  <c r="G1065" i="38"/>
  <c r="B1065" i="38" s="1"/>
  <c r="G1064" i="38"/>
  <c r="D1064" i="38" s="1"/>
  <c r="G1063" i="38"/>
  <c r="G1062" i="38"/>
  <c r="B1062" i="38" s="1"/>
  <c r="G1061" i="38"/>
  <c r="B1061" i="38" s="1"/>
  <c r="G1060" i="38"/>
  <c r="D1060" i="38" s="1"/>
  <c r="G1059" i="38"/>
  <c r="G1058" i="38"/>
  <c r="B1058" i="38" s="1"/>
  <c r="G1057" i="38"/>
  <c r="B1057" i="38" s="1"/>
  <c r="G1056" i="38"/>
  <c r="D1056" i="38" s="1"/>
  <c r="G1055" i="38"/>
  <c r="G1054" i="38"/>
  <c r="B1054" i="38" s="1"/>
  <c r="G1053" i="38"/>
  <c r="B1053" i="38" s="1"/>
  <c r="G1052" i="38"/>
  <c r="D1052" i="38" s="1"/>
  <c r="G1051" i="38"/>
  <c r="G1050" i="38"/>
  <c r="B1050" i="38" s="1"/>
  <c r="G1049" i="38"/>
  <c r="B1049" i="38" s="1"/>
  <c r="G1048" i="38"/>
  <c r="D1048" i="38" s="1"/>
  <c r="G1047" i="38"/>
  <c r="G1046" i="38"/>
  <c r="B1046" i="38" s="1"/>
  <c r="G1045" i="38"/>
  <c r="B1045" i="38" s="1"/>
  <c r="G1044" i="38"/>
  <c r="D1044" i="38" s="1"/>
  <c r="G1043" i="38"/>
  <c r="G1042" i="38"/>
  <c r="B1042" i="38" s="1"/>
  <c r="G1041" i="38"/>
  <c r="B1041" i="38" s="1"/>
  <c r="G1040" i="38"/>
  <c r="D1040" i="38" s="1"/>
  <c r="G1039" i="38"/>
  <c r="B1039" i="38" s="1"/>
  <c r="G1038" i="38"/>
  <c r="D1038" i="38" s="1"/>
  <c r="G1037" i="38"/>
  <c r="D1037" i="38" s="1"/>
  <c r="G1036" i="38"/>
  <c r="G1035" i="38"/>
  <c r="D1035" i="38" s="1"/>
  <c r="G1034" i="38"/>
  <c r="D1034" i="38" s="1"/>
  <c r="G1033" i="38"/>
  <c r="G1032" i="38"/>
  <c r="B1032" i="38" s="1"/>
  <c r="G1031" i="38"/>
  <c r="B1031" i="38" s="1"/>
  <c r="G1030" i="38"/>
  <c r="D1030" i="38" s="1"/>
  <c r="G1029" i="38"/>
  <c r="G1028" i="38"/>
  <c r="B1028" i="38" s="1"/>
  <c r="G1027" i="38"/>
  <c r="D1027" i="38" s="1"/>
  <c r="G1026" i="38"/>
  <c r="D1026" i="38" s="1"/>
  <c r="G1025" i="38"/>
  <c r="G1024" i="38"/>
  <c r="B1024" i="38" s="1"/>
  <c r="G1023" i="38"/>
  <c r="B1023" i="38" s="1"/>
  <c r="G1022" i="38"/>
  <c r="D1022" i="38" s="1"/>
  <c r="G1021" i="38"/>
  <c r="G1020" i="38"/>
  <c r="B1020" i="38" s="1"/>
  <c r="G1019" i="38"/>
  <c r="D1019" i="38" s="1"/>
  <c r="G1018" i="38"/>
  <c r="D1018" i="38" s="1"/>
  <c r="G1017" i="38"/>
  <c r="G1016" i="38"/>
  <c r="B1016" i="38" s="1"/>
  <c r="G1015" i="38"/>
  <c r="B1015" i="38" s="1"/>
  <c r="G1014" i="38"/>
  <c r="D1014" i="38" s="1"/>
  <c r="G1013" i="38"/>
  <c r="G1012" i="38"/>
  <c r="B1012" i="38" s="1"/>
  <c r="G1011" i="38"/>
  <c r="D1011" i="38" s="1"/>
  <c r="G1010" i="38"/>
  <c r="D1010" i="38" s="1"/>
  <c r="G1009" i="38"/>
  <c r="G1008" i="38"/>
  <c r="B1008" i="38" s="1"/>
  <c r="G1007" i="38"/>
  <c r="B1007" i="38" s="1"/>
  <c r="G1006" i="38"/>
  <c r="D1006" i="38" s="1"/>
  <c r="G1005" i="38"/>
  <c r="G1004" i="38"/>
  <c r="B1004" i="38" s="1"/>
  <c r="G1003" i="38"/>
  <c r="D1003" i="38" s="1"/>
  <c r="G1002" i="38"/>
  <c r="D1002" i="38" s="1"/>
  <c r="G1001" i="38"/>
  <c r="G1000" i="38"/>
  <c r="B1000" i="38" s="1"/>
  <c r="G999" i="38"/>
  <c r="B999" i="38" s="1"/>
  <c r="G998" i="38"/>
  <c r="D998" i="38" s="1"/>
  <c r="G997" i="38"/>
  <c r="G996" i="38"/>
  <c r="B996" i="38" s="1"/>
  <c r="G995" i="38"/>
  <c r="D995" i="38" s="1"/>
  <c r="G994" i="38"/>
  <c r="D994" i="38" s="1"/>
  <c r="G993" i="38"/>
  <c r="G992" i="38"/>
  <c r="B992" i="38" s="1"/>
  <c r="G991" i="38"/>
  <c r="B991" i="38" s="1"/>
  <c r="G990" i="38"/>
  <c r="D990" i="38" s="1"/>
  <c r="G989" i="38"/>
  <c r="G988" i="38"/>
  <c r="B988" i="38" s="1"/>
  <c r="G987" i="38"/>
  <c r="D987" i="38" s="1"/>
  <c r="G986" i="38"/>
  <c r="D986" i="38" s="1"/>
  <c r="G985" i="38"/>
  <c r="G984" i="38"/>
  <c r="B984" i="38" s="1"/>
  <c r="G983" i="38"/>
  <c r="B983" i="38" s="1"/>
  <c r="G982" i="38"/>
  <c r="D982" i="38" s="1"/>
  <c r="G981" i="38"/>
  <c r="G980" i="38"/>
  <c r="B980" i="38" s="1"/>
  <c r="G979" i="38"/>
  <c r="D979" i="38" s="1"/>
  <c r="G978" i="38"/>
  <c r="D978" i="38" s="1"/>
  <c r="G977" i="38"/>
  <c r="G976" i="38"/>
  <c r="B976" i="38" s="1"/>
  <c r="G975" i="38"/>
  <c r="B975" i="38" s="1"/>
  <c r="G974" i="38"/>
  <c r="D974" i="38" s="1"/>
  <c r="G973" i="38"/>
  <c r="G972" i="38"/>
  <c r="B972" i="38" s="1"/>
  <c r="G971" i="38"/>
  <c r="D971" i="38" s="1"/>
  <c r="G970" i="38"/>
  <c r="D970" i="38" s="1"/>
  <c r="G969" i="38"/>
  <c r="G968" i="38"/>
  <c r="B968" i="38" s="1"/>
  <c r="G967" i="38"/>
  <c r="B967" i="38" s="1"/>
  <c r="G966" i="38"/>
  <c r="D966" i="38" s="1"/>
  <c r="G965" i="38"/>
  <c r="G964" i="38"/>
  <c r="B964" i="38" s="1"/>
  <c r="G963" i="38"/>
  <c r="D963" i="38" s="1"/>
  <c r="G962" i="38"/>
  <c r="D962" i="38" s="1"/>
  <c r="G961" i="38"/>
  <c r="G960" i="38"/>
  <c r="B960" i="38" s="1"/>
  <c r="G959" i="38"/>
  <c r="B959" i="38" s="1"/>
  <c r="G958" i="38"/>
  <c r="D958" i="38" s="1"/>
  <c r="G957" i="38"/>
  <c r="G956" i="38"/>
  <c r="B956" i="38" s="1"/>
  <c r="G955" i="38"/>
  <c r="B955" i="38" s="1"/>
  <c r="G954" i="38"/>
  <c r="D954" i="38" s="1"/>
  <c r="G953" i="38"/>
  <c r="G952" i="38"/>
  <c r="B952" i="38" s="1"/>
  <c r="G951" i="38"/>
  <c r="B951" i="38" s="1"/>
  <c r="G950" i="38"/>
  <c r="D950" i="38" s="1"/>
  <c r="G949" i="38"/>
  <c r="G948" i="38"/>
  <c r="D948" i="38" s="1"/>
  <c r="G947" i="38"/>
  <c r="D947" i="38" s="1"/>
  <c r="G946" i="38"/>
  <c r="G945" i="38"/>
  <c r="B945" i="38" s="1"/>
  <c r="G944" i="38"/>
  <c r="G943" i="38"/>
  <c r="B943" i="38" s="1"/>
  <c r="G942" i="38"/>
  <c r="D942" i="38" s="1"/>
  <c r="G941" i="38"/>
  <c r="G940" i="38"/>
  <c r="D940" i="38" s="1"/>
  <c r="G939" i="38"/>
  <c r="B939" i="38" s="1"/>
  <c r="G938" i="38"/>
  <c r="G937" i="38"/>
  <c r="B937" i="38" s="1"/>
  <c r="G936" i="38"/>
  <c r="G935" i="38"/>
  <c r="D935" i="38" s="1"/>
  <c r="G934" i="38"/>
  <c r="D934" i="38" s="1"/>
  <c r="G933" i="38"/>
  <c r="G932" i="38"/>
  <c r="D932" i="38" s="1"/>
  <c r="G931" i="38"/>
  <c r="B931" i="38" s="1"/>
  <c r="G930" i="38"/>
  <c r="G929" i="38"/>
  <c r="B929" i="38" s="1"/>
  <c r="G928" i="38"/>
  <c r="G927" i="38"/>
  <c r="D927" i="38" s="1"/>
  <c r="G926" i="38"/>
  <c r="D926" i="38" s="1"/>
  <c r="G925" i="38"/>
  <c r="G924" i="38"/>
  <c r="D924" i="38" s="1"/>
  <c r="G923" i="38"/>
  <c r="D923" i="38" s="1"/>
  <c r="G922" i="38"/>
  <c r="G921" i="38"/>
  <c r="B921" i="38" s="1"/>
  <c r="G920" i="38"/>
  <c r="G919" i="38"/>
  <c r="B919" i="38" s="1"/>
  <c r="G918" i="38"/>
  <c r="D918" i="38" s="1"/>
  <c r="G917" i="38"/>
  <c r="G916" i="38"/>
  <c r="D916" i="38" s="1"/>
  <c r="G915" i="38"/>
  <c r="B915" i="38" s="1"/>
  <c r="G914" i="38"/>
  <c r="G913" i="38"/>
  <c r="B913" i="38" s="1"/>
  <c r="G912" i="38"/>
  <c r="G911" i="38"/>
  <c r="B911" i="38" s="1"/>
  <c r="G910" i="38"/>
  <c r="D910" i="38" s="1"/>
  <c r="G909" i="38"/>
  <c r="G908" i="38"/>
  <c r="D908" i="38" s="1"/>
  <c r="G907" i="38"/>
  <c r="B907" i="38" s="1"/>
  <c r="G906" i="38"/>
  <c r="G905" i="38"/>
  <c r="B905" i="38" s="1"/>
  <c r="G904" i="38"/>
  <c r="G903" i="38"/>
  <c r="D903" i="38" s="1"/>
  <c r="G902" i="38"/>
  <c r="D902" i="38" s="1"/>
  <c r="G901" i="38"/>
  <c r="G900" i="38"/>
  <c r="D900" i="38" s="1"/>
  <c r="G899" i="38"/>
  <c r="G898" i="38"/>
  <c r="G897" i="38"/>
  <c r="B897" i="38" s="1"/>
  <c r="G896" i="38"/>
  <c r="G895" i="38"/>
  <c r="B895" i="38" s="1"/>
  <c r="G894" i="38"/>
  <c r="D894" i="38" s="1"/>
  <c r="G893" i="38"/>
  <c r="B893" i="38" s="1"/>
  <c r="G892" i="38"/>
  <c r="G891" i="38"/>
  <c r="D891" i="38" s="1"/>
  <c r="G890" i="38"/>
  <c r="B890" i="38" s="1"/>
  <c r="G889" i="38"/>
  <c r="B889" i="38" s="1"/>
  <c r="G888" i="38"/>
  <c r="B888" i="38" s="1"/>
  <c r="G887" i="38"/>
  <c r="G886" i="38"/>
  <c r="B886" i="38" s="1"/>
  <c r="G885" i="38"/>
  <c r="G884" i="38"/>
  <c r="B884" i="38" s="1"/>
  <c r="G883" i="38"/>
  <c r="D883" i="38" s="1"/>
  <c r="G882" i="38"/>
  <c r="B882" i="38" s="1"/>
  <c r="G881" i="38"/>
  <c r="D881" i="38" s="1"/>
  <c r="G880" i="38"/>
  <c r="D880" i="38" s="1"/>
  <c r="G879" i="38"/>
  <c r="D879" i="38" s="1"/>
  <c r="G878" i="38"/>
  <c r="B878" i="38" s="1"/>
  <c r="G877" i="38"/>
  <c r="B877" i="38" s="1"/>
  <c r="G876" i="38"/>
  <c r="D876" i="38" s="1"/>
  <c r="G875" i="38"/>
  <c r="D875" i="38" s="1"/>
  <c r="G874" i="38"/>
  <c r="B874" i="38" s="1"/>
  <c r="G873" i="38"/>
  <c r="D873" i="38" s="1"/>
  <c r="G872" i="38"/>
  <c r="B872" i="38" s="1"/>
  <c r="G871" i="38"/>
  <c r="D871" i="38" s="1"/>
  <c r="G870" i="38"/>
  <c r="B870" i="38" s="1"/>
  <c r="G869" i="38"/>
  <c r="B869" i="38" s="1"/>
  <c r="G868" i="38"/>
  <c r="D868" i="38" s="1"/>
  <c r="G867" i="38"/>
  <c r="D867" i="38" s="1"/>
  <c r="G866" i="38"/>
  <c r="B866" i="38" s="1"/>
  <c r="G865" i="38"/>
  <c r="B865" i="38" s="1"/>
  <c r="G864" i="38"/>
  <c r="B864" i="38" s="1"/>
  <c r="G863" i="38"/>
  <c r="D863" i="38" s="1"/>
  <c r="G862" i="38"/>
  <c r="B862" i="38" s="1"/>
  <c r="G861" i="38"/>
  <c r="B861" i="38" s="1"/>
  <c r="G860" i="38"/>
  <c r="D860" i="38" s="1"/>
  <c r="G859" i="38"/>
  <c r="D859" i="38" s="1"/>
  <c r="G858" i="38"/>
  <c r="G857" i="38"/>
  <c r="B857" i="38" s="1"/>
  <c r="G856" i="38"/>
  <c r="D856" i="38" s="1"/>
  <c r="G855" i="38"/>
  <c r="D855" i="38" s="1"/>
  <c r="G854" i="38"/>
  <c r="G853" i="38"/>
  <c r="B853" i="38" s="1"/>
  <c r="G852" i="38"/>
  <c r="D852" i="38" s="1"/>
  <c r="G851" i="38"/>
  <c r="D851" i="38" s="1"/>
  <c r="G850" i="38"/>
  <c r="G849" i="38"/>
  <c r="B849" i="38" s="1"/>
  <c r="G848" i="38"/>
  <c r="D848" i="38" s="1"/>
  <c r="G847" i="38"/>
  <c r="B847" i="38" s="1"/>
  <c r="G846" i="38"/>
  <c r="G845" i="38"/>
  <c r="B845" i="38" s="1"/>
  <c r="G844" i="38"/>
  <c r="D844" i="38" s="1"/>
  <c r="G843" i="38"/>
  <c r="B843" i="38" s="1"/>
  <c r="G842" i="38"/>
  <c r="G841" i="38"/>
  <c r="B841" i="38" s="1"/>
  <c r="G840" i="38"/>
  <c r="D840" i="38" s="1"/>
  <c r="G839" i="38"/>
  <c r="D839" i="38" s="1"/>
  <c r="G838" i="38"/>
  <c r="D838" i="38" s="1"/>
  <c r="G837" i="38"/>
  <c r="B837" i="38" s="1"/>
  <c r="G836" i="38"/>
  <c r="G835" i="38"/>
  <c r="B835" i="38" s="1"/>
  <c r="G834" i="38"/>
  <c r="D834" i="38" s="1"/>
  <c r="G833" i="38"/>
  <c r="B833" i="38" s="1"/>
  <c r="G832" i="38"/>
  <c r="G831" i="38"/>
  <c r="B831" i="38" s="1"/>
  <c r="G830" i="38"/>
  <c r="D830" i="38" s="1"/>
  <c r="G829" i="38"/>
  <c r="B829" i="38" s="1"/>
  <c r="G828" i="38"/>
  <c r="G827" i="38"/>
  <c r="B827" i="38" s="1"/>
  <c r="G826" i="38"/>
  <c r="D826" i="38" s="1"/>
  <c r="G825" i="38"/>
  <c r="B825" i="38" s="1"/>
  <c r="G824" i="38"/>
  <c r="G823" i="38"/>
  <c r="B823" i="38" s="1"/>
  <c r="G822" i="38"/>
  <c r="D822" i="38" s="1"/>
  <c r="G821" i="38"/>
  <c r="B821" i="38" s="1"/>
  <c r="G820" i="38"/>
  <c r="G819" i="38"/>
  <c r="B819" i="38" s="1"/>
  <c r="G818" i="38"/>
  <c r="D818" i="38" s="1"/>
  <c r="G817" i="38"/>
  <c r="B817" i="38" s="1"/>
  <c r="G816" i="38"/>
  <c r="G815" i="38"/>
  <c r="B815" i="38" s="1"/>
  <c r="G814" i="38"/>
  <c r="D814" i="38" s="1"/>
  <c r="G813" i="38"/>
  <c r="B813" i="38" s="1"/>
  <c r="G812" i="38"/>
  <c r="G811" i="38"/>
  <c r="B811" i="38" s="1"/>
  <c r="G810" i="38"/>
  <c r="D810" i="38" s="1"/>
  <c r="G809" i="38"/>
  <c r="B809" i="38" s="1"/>
  <c r="G808" i="38"/>
  <c r="G807" i="38"/>
  <c r="B807" i="38" s="1"/>
  <c r="G806" i="38"/>
  <c r="D806" i="38" s="1"/>
  <c r="G805" i="38"/>
  <c r="B805" i="38" s="1"/>
  <c r="G804" i="38"/>
  <c r="G803" i="38"/>
  <c r="B803" i="38" s="1"/>
  <c r="G802" i="38"/>
  <c r="D802" i="38" s="1"/>
  <c r="G801" i="38"/>
  <c r="B801" i="38" s="1"/>
  <c r="G800" i="38"/>
  <c r="G799" i="38"/>
  <c r="B799" i="38" s="1"/>
  <c r="G798" i="38"/>
  <c r="D798" i="38" s="1"/>
  <c r="G797" i="38"/>
  <c r="B797" i="38" s="1"/>
  <c r="G796" i="38"/>
  <c r="G795" i="38"/>
  <c r="B795" i="38" s="1"/>
  <c r="G794" i="38"/>
  <c r="D794" i="38" s="1"/>
  <c r="G793" i="38"/>
  <c r="B793" i="38" s="1"/>
  <c r="G792" i="38"/>
  <c r="G791" i="38"/>
  <c r="B791" i="38" s="1"/>
  <c r="G790" i="38"/>
  <c r="D790" i="38" s="1"/>
  <c r="G789" i="38"/>
  <c r="B789" i="38" s="1"/>
  <c r="G788" i="38"/>
  <c r="G787" i="38"/>
  <c r="B787" i="38" s="1"/>
  <c r="G786" i="38"/>
  <c r="D786" i="38" s="1"/>
  <c r="G785" i="38"/>
  <c r="B785" i="38" s="1"/>
  <c r="G784" i="38"/>
  <c r="G783" i="38"/>
  <c r="B783" i="38" s="1"/>
  <c r="G782" i="38"/>
  <c r="D782" i="38" s="1"/>
  <c r="G781" i="38"/>
  <c r="B781" i="38" s="1"/>
  <c r="G780" i="38"/>
  <c r="G779" i="38"/>
  <c r="B779" i="38" s="1"/>
  <c r="G778" i="38"/>
  <c r="D778" i="38" s="1"/>
  <c r="G777" i="38"/>
  <c r="B777" i="38" s="1"/>
  <c r="G776" i="38"/>
  <c r="G775" i="38"/>
  <c r="B775" i="38" s="1"/>
  <c r="G774" i="38"/>
  <c r="D774" i="38" s="1"/>
  <c r="G773" i="38"/>
  <c r="B773" i="38" s="1"/>
  <c r="G772" i="38"/>
  <c r="G771" i="38"/>
  <c r="B771" i="38" s="1"/>
  <c r="G770" i="38"/>
  <c r="D770" i="38" s="1"/>
  <c r="G769" i="38"/>
  <c r="B769" i="38" s="1"/>
  <c r="G768" i="38"/>
  <c r="G767" i="38"/>
  <c r="B767" i="38" s="1"/>
  <c r="G766" i="38"/>
  <c r="D766" i="38" s="1"/>
  <c r="G765" i="38"/>
  <c r="B765" i="38" s="1"/>
  <c r="G764" i="38"/>
  <c r="G763" i="38"/>
  <c r="B763" i="38" s="1"/>
  <c r="G762" i="38"/>
  <c r="D762" i="38" s="1"/>
  <c r="G761" i="38"/>
  <c r="B761" i="38" s="1"/>
  <c r="G760" i="38"/>
  <c r="G759" i="38"/>
  <c r="B759" i="38" s="1"/>
  <c r="G758" i="38"/>
  <c r="D758" i="38" s="1"/>
  <c r="G757" i="38"/>
  <c r="B757" i="38" s="1"/>
  <c r="G756" i="38"/>
  <c r="G755" i="38"/>
  <c r="B755" i="38" s="1"/>
  <c r="G754" i="38"/>
  <c r="D754" i="38" s="1"/>
  <c r="G753" i="38"/>
  <c r="B753" i="38" s="1"/>
  <c r="G752" i="38"/>
  <c r="G751" i="38"/>
  <c r="B751" i="38" s="1"/>
  <c r="G750" i="38"/>
  <c r="D750" i="38" s="1"/>
  <c r="G749" i="38"/>
  <c r="B749" i="38" s="1"/>
  <c r="G748" i="38"/>
  <c r="G747" i="38"/>
  <c r="B747" i="38" s="1"/>
  <c r="G746" i="38"/>
  <c r="D746" i="38" s="1"/>
  <c r="G745" i="38"/>
  <c r="B745" i="38" s="1"/>
  <c r="G744" i="38"/>
  <c r="G743" i="38"/>
  <c r="B743" i="38" s="1"/>
  <c r="G742" i="38"/>
  <c r="D742" i="38" s="1"/>
  <c r="G741" i="38"/>
  <c r="G740" i="38"/>
  <c r="G739" i="38"/>
  <c r="G738" i="38"/>
  <c r="D738" i="38" s="1"/>
  <c r="G737" i="38"/>
  <c r="G736" i="38"/>
  <c r="G735" i="38"/>
  <c r="G734" i="38"/>
  <c r="D734" i="38" s="1"/>
  <c r="G733" i="38"/>
  <c r="G732" i="38"/>
  <c r="G731" i="38"/>
  <c r="G730" i="38"/>
  <c r="D730" i="38" s="1"/>
  <c r="G729" i="38"/>
  <c r="G728" i="38"/>
  <c r="G727" i="38"/>
  <c r="G726" i="38"/>
  <c r="D726" i="38" s="1"/>
  <c r="G725" i="38"/>
  <c r="G724" i="38"/>
  <c r="G723" i="38"/>
  <c r="G722" i="38"/>
  <c r="D722" i="38" s="1"/>
  <c r="G721" i="38"/>
  <c r="G720" i="38"/>
  <c r="G719" i="38"/>
  <c r="G718" i="38"/>
  <c r="D718" i="38" s="1"/>
  <c r="G717" i="38"/>
  <c r="G716" i="38"/>
  <c r="G715" i="38"/>
  <c r="G714" i="38"/>
  <c r="D714" i="38" s="1"/>
  <c r="G713" i="38"/>
  <c r="G712" i="38"/>
  <c r="G711" i="38"/>
  <c r="G710" i="38"/>
  <c r="D710" i="38" s="1"/>
  <c r="G709" i="38"/>
  <c r="G708" i="38"/>
  <c r="G707" i="38"/>
  <c r="G706" i="38"/>
  <c r="D706" i="38" s="1"/>
  <c r="G705" i="38"/>
  <c r="G704" i="38"/>
  <c r="G703" i="38"/>
  <c r="G702" i="38"/>
  <c r="D702" i="38" s="1"/>
  <c r="G701" i="38"/>
  <c r="G700" i="38"/>
  <c r="G699" i="38"/>
  <c r="G698" i="38"/>
  <c r="D698" i="38" s="1"/>
  <c r="G697" i="38"/>
  <c r="G696" i="38"/>
  <c r="G695" i="38"/>
  <c r="G694" i="38"/>
  <c r="D694" i="38" s="1"/>
  <c r="G693" i="38"/>
  <c r="G692" i="38"/>
  <c r="G691" i="38"/>
  <c r="G690" i="38"/>
  <c r="D690" i="38" s="1"/>
  <c r="G689" i="38"/>
  <c r="G688" i="38"/>
  <c r="G687" i="38"/>
  <c r="G686" i="38"/>
  <c r="D686" i="38" s="1"/>
  <c r="G685" i="38"/>
  <c r="G684" i="38"/>
  <c r="G683" i="38"/>
  <c r="G682" i="38"/>
  <c r="D682" i="38" s="1"/>
  <c r="G681" i="38"/>
  <c r="G680" i="38"/>
  <c r="G679" i="38"/>
  <c r="G678" i="38"/>
  <c r="D678" i="38" s="1"/>
  <c r="G677" i="38"/>
  <c r="G676" i="38"/>
  <c r="G675" i="38"/>
  <c r="G674" i="38"/>
  <c r="D674" i="38" s="1"/>
  <c r="G673" i="38"/>
  <c r="G672" i="38"/>
  <c r="G671" i="38"/>
  <c r="G670" i="38"/>
  <c r="D670" i="38" s="1"/>
  <c r="G669" i="38"/>
  <c r="G668" i="38"/>
  <c r="G667" i="38"/>
  <c r="G666" i="38"/>
  <c r="D666" i="38" s="1"/>
  <c r="G665" i="38"/>
  <c r="G664" i="38"/>
  <c r="G663" i="38"/>
  <c r="G662" i="38"/>
  <c r="D662" i="38" s="1"/>
  <c r="G661" i="38"/>
  <c r="G660" i="38"/>
  <c r="G659" i="38"/>
  <c r="G658" i="38"/>
  <c r="D658" i="38" s="1"/>
  <c r="G657" i="38"/>
  <c r="G656" i="38"/>
  <c r="G655" i="38"/>
  <c r="G654" i="38"/>
  <c r="D654" i="38" s="1"/>
  <c r="G653" i="38"/>
  <c r="G652" i="38"/>
  <c r="G651" i="38"/>
  <c r="G650" i="38"/>
  <c r="D650" i="38" s="1"/>
  <c r="G649" i="38"/>
  <c r="G648" i="38"/>
  <c r="G647" i="38"/>
  <c r="G646" i="38"/>
  <c r="D646" i="38" s="1"/>
  <c r="G645" i="38"/>
  <c r="G644" i="38"/>
  <c r="G643" i="38"/>
  <c r="G642" i="38"/>
  <c r="G641" i="38"/>
  <c r="G640" i="38"/>
  <c r="G639" i="38"/>
  <c r="G638" i="38"/>
  <c r="D638" i="38" s="1"/>
  <c r="G637" i="38"/>
  <c r="G636" i="38"/>
  <c r="G635" i="38"/>
  <c r="G634" i="38"/>
  <c r="D634" i="38" s="1"/>
  <c r="G633" i="38"/>
  <c r="G632" i="38"/>
  <c r="G631" i="38"/>
  <c r="G630" i="38"/>
  <c r="D630" i="38" s="1"/>
  <c r="G629" i="38"/>
  <c r="G628" i="38"/>
  <c r="G627" i="38"/>
  <c r="G626" i="38"/>
  <c r="G625" i="38"/>
  <c r="G624" i="38"/>
  <c r="G623" i="38"/>
  <c r="G622" i="38"/>
  <c r="G621" i="38"/>
  <c r="G620" i="38"/>
  <c r="G619" i="38"/>
  <c r="G618" i="38"/>
  <c r="D618" i="38" s="1"/>
  <c r="G617" i="38"/>
  <c r="G616" i="38"/>
  <c r="G615" i="38"/>
  <c r="G614" i="38"/>
  <c r="D614" i="38" s="1"/>
  <c r="G613" i="38"/>
  <c r="G612" i="38"/>
  <c r="G611" i="38"/>
  <c r="G610" i="38"/>
  <c r="G609" i="38"/>
  <c r="G608" i="38"/>
  <c r="G607" i="38"/>
  <c r="G606" i="38"/>
  <c r="G605" i="38"/>
  <c r="G604" i="38"/>
  <c r="G603" i="38"/>
  <c r="G602" i="38"/>
  <c r="G601" i="38"/>
  <c r="G600" i="38"/>
  <c r="G599" i="38"/>
  <c r="G598" i="38"/>
  <c r="G597" i="38"/>
  <c r="G596" i="38"/>
  <c r="G595" i="38"/>
  <c r="G594" i="38"/>
  <c r="G593" i="38"/>
  <c r="G592" i="38"/>
  <c r="G591" i="38"/>
  <c r="G590" i="38"/>
  <c r="G589" i="38"/>
  <c r="D589" i="38" s="1"/>
  <c r="G588" i="38"/>
  <c r="B588" i="38" s="1"/>
  <c r="G587" i="38"/>
  <c r="G586" i="38"/>
  <c r="B586" i="38" s="1"/>
  <c r="G585" i="38"/>
  <c r="G584" i="38"/>
  <c r="B584" i="38" s="1"/>
  <c r="G583" i="38"/>
  <c r="D583" i="38" s="1"/>
  <c r="G582" i="38"/>
  <c r="G581" i="38"/>
  <c r="G580" i="38"/>
  <c r="G579" i="38"/>
  <c r="D579" i="38" s="1"/>
  <c r="G578" i="38"/>
  <c r="G577" i="38"/>
  <c r="G576" i="38"/>
  <c r="B576" i="38" s="1"/>
  <c r="G575" i="38"/>
  <c r="D575" i="38" s="1"/>
  <c r="G574" i="38"/>
  <c r="B574" i="38" s="1"/>
  <c r="G573" i="38"/>
  <c r="G572" i="38"/>
  <c r="B572" i="38" s="1"/>
  <c r="G571" i="38"/>
  <c r="G570" i="38"/>
  <c r="B570" i="38" s="1"/>
  <c r="G569" i="38"/>
  <c r="G568" i="38"/>
  <c r="G567" i="38"/>
  <c r="G566" i="38"/>
  <c r="B566" i="38" s="1"/>
  <c r="G565" i="38"/>
  <c r="G564" i="38"/>
  <c r="B564" i="38" s="1"/>
  <c r="G563" i="38"/>
  <c r="G562" i="38"/>
  <c r="B562" i="38" s="1"/>
  <c r="G561" i="38"/>
  <c r="G560" i="38"/>
  <c r="B560" i="38" s="1"/>
  <c r="G559" i="38"/>
  <c r="G558" i="38"/>
  <c r="B558" i="38" s="1"/>
  <c r="G557" i="38"/>
  <c r="G556" i="38"/>
  <c r="G555" i="38"/>
  <c r="G554" i="38"/>
  <c r="B554" i="38" s="1"/>
  <c r="G553" i="38"/>
  <c r="G552" i="38"/>
  <c r="B552" i="38" s="1"/>
  <c r="G551" i="38"/>
  <c r="G550" i="38"/>
  <c r="G549" i="38"/>
  <c r="D549" i="38" s="1"/>
  <c r="G548" i="38"/>
  <c r="B548" i="38" s="1"/>
  <c r="G547" i="38"/>
  <c r="D547" i="38" s="1"/>
  <c r="G546" i="38"/>
  <c r="B546" i="38" s="1"/>
  <c r="G545" i="38"/>
  <c r="G544" i="38"/>
  <c r="B544" i="38" s="1"/>
  <c r="G543" i="38"/>
  <c r="G542" i="38"/>
  <c r="D542" i="38" s="1"/>
  <c r="G541" i="38"/>
  <c r="D541" i="38" s="1"/>
  <c r="G540" i="38"/>
  <c r="B540" i="38" s="1"/>
  <c r="G539" i="38"/>
  <c r="D539" i="38" s="1"/>
  <c r="G538" i="38"/>
  <c r="D538" i="38" s="1"/>
  <c r="G537" i="38"/>
  <c r="G536" i="38"/>
  <c r="G535" i="38"/>
  <c r="G534" i="38"/>
  <c r="B534" i="38" s="1"/>
  <c r="G533" i="38"/>
  <c r="G532" i="38"/>
  <c r="B532" i="38" s="1"/>
  <c r="G531" i="38"/>
  <c r="G530" i="38"/>
  <c r="B530" i="38" s="1"/>
  <c r="G529" i="38"/>
  <c r="G528" i="38"/>
  <c r="G527" i="38"/>
  <c r="G526" i="38"/>
  <c r="B526" i="38" s="1"/>
  <c r="G525" i="38"/>
  <c r="G524" i="38"/>
  <c r="B524" i="38" s="1"/>
  <c r="G523" i="38"/>
  <c r="G522" i="38"/>
  <c r="B522" i="38" s="1"/>
  <c r="G521" i="38"/>
  <c r="G520" i="38"/>
  <c r="B520" i="38" s="1"/>
  <c r="G519" i="38"/>
  <c r="G518" i="38"/>
  <c r="B518" i="38" s="1"/>
  <c r="G517" i="38"/>
  <c r="G516" i="38"/>
  <c r="G515" i="38"/>
  <c r="D515" i="38" s="1"/>
  <c r="G514" i="38"/>
  <c r="D514" i="38" s="1"/>
  <c r="G513" i="38"/>
  <c r="G512" i="38"/>
  <c r="D512" i="38" s="1"/>
  <c r="G511" i="38"/>
  <c r="B511" i="38" s="1"/>
  <c r="G510" i="38"/>
  <c r="G509" i="38"/>
  <c r="B509" i="38" s="1"/>
  <c r="G508" i="38"/>
  <c r="G507" i="38"/>
  <c r="B507" i="38" s="1"/>
  <c r="G506" i="38"/>
  <c r="D506" i="38" s="1"/>
  <c r="G505" i="38"/>
  <c r="G504" i="38"/>
  <c r="D504" i="38" s="1"/>
  <c r="G503" i="38"/>
  <c r="D503" i="38" s="1"/>
  <c r="G502" i="38"/>
  <c r="G501" i="38"/>
  <c r="B501" i="38" s="1"/>
  <c r="G500" i="38"/>
  <c r="G499" i="38"/>
  <c r="G498" i="38"/>
  <c r="D498" i="38" s="1"/>
  <c r="G497" i="38"/>
  <c r="B497" i="38" s="1"/>
  <c r="G496" i="38"/>
  <c r="D496" i="38" s="1"/>
  <c r="G495" i="38"/>
  <c r="G494" i="38"/>
  <c r="G493" i="38"/>
  <c r="B493" i="38" s="1"/>
  <c r="G492" i="38"/>
  <c r="G491" i="38"/>
  <c r="B491" i="38" s="1"/>
  <c r="G490" i="38"/>
  <c r="D490" i="38" s="1"/>
  <c r="G489" i="38"/>
  <c r="B489" i="38" s="1"/>
  <c r="G488" i="38"/>
  <c r="D488" i="38" s="1"/>
  <c r="G487" i="38"/>
  <c r="G486" i="38"/>
  <c r="G485" i="38"/>
  <c r="B485" i="38" s="1"/>
  <c r="G484" i="38"/>
  <c r="G483" i="38"/>
  <c r="B483" i="38" s="1"/>
  <c r="G482" i="38"/>
  <c r="D482" i="38" s="1"/>
  <c r="G481" i="38"/>
  <c r="B481" i="38" s="1"/>
  <c r="G480" i="38"/>
  <c r="D480" i="38" s="1"/>
  <c r="G479" i="38"/>
  <c r="B479" i="38" s="1"/>
  <c r="G478" i="38"/>
  <c r="G477" i="38"/>
  <c r="B477" i="38" s="1"/>
  <c r="G476" i="38"/>
  <c r="G475" i="38"/>
  <c r="G474" i="38"/>
  <c r="D474" i="38" s="1"/>
  <c r="G473" i="38"/>
  <c r="B473" i="38" s="1"/>
  <c r="G472" i="38"/>
  <c r="D472" i="38" s="1"/>
  <c r="G471" i="38"/>
  <c r="B471" i="38" s="1"/>
  <c r="G470" i="38"/>
  <c r="G469" i="38"/>
  <c r="B469" i="38" s="1"/>
  <c r="G468" i="38"/>
  <c r="G467" i="38"/>
  <c r="D467" i="38" s="1"/>
  <c r="G466" i="38"/>
  <c r="D466" i="38" s="1"/>
  <c r="G465" i="38"/>
  <c r="G464" i="38"/>
  <c r="D464" i="38" s="1"/>
  <c r="G463" i="38"/>
  <c r="B463" i="38" s="1"/>
  <c r="G462" i="38"/>
  <c r="G461" i="38"/>
  <c r="B461" i="38" s="1"/>
  <c r="G460" i="38"/>
  <c r="G459" i="38"/>
  <c r="B459" i="38" s="1"/>
  <c r="G458" i="38"/>
  <c r="D458" i="38" s="1"/>
  <c r="G457" i="38"/>
  <c r="G456" i="38"/>
  <c r="D456" i="38" s="1"/>
  <c r="G455" i="38"/>
  <c r="B455" i="38" s="1"/>
  <c r="G454" i="38"/>
  <c r="G453" i="38"/>
  <c r="B453" i="38" s="1"/>
  <c r="G452" i="38"/>
  <c r="G451" i="38"/>
  <c r="D451" i="38" s="1"/>
  <c r="G450" i="38"/>
  <c r="D450" i="38" s="1"/>
  <c r="G449" i="38"/>
  <c r="B449" i="38" s="1"/>
  <c r="G448" i="38"/>
  <c r="D448" i="38" s="1"/>
  <c r="G447" i="38"/>
  <c r="D447" i="38" s="1"/>
  <c r="G446" i="38"/>
  <c r="G445" i="38"/>
  <c r="B445" i="38" s="1"/>
  <c r="G444" i="38"/>
  <c r="G443" i="38"/>
  <c r="G442" i="38"/>
  <c r="D442" i="38" s="1"/>
  <c r="G441" i="38"/>
  <c r="B441" i="38" s="1"/>
  <c r="G440" i="38"/>
  <c r="D440" i="38" s="1"/>
  <c r="G439" i="38"/>
  <c r="G438" i="38"/>
  <c r="G437" i="38"/>
  <c r="B437" i="38" s="1"/>
  <c r="G436" i="38"/>
  <c r="G435" i="38"/>
  <c r="B435" i="38" s="1"/>
  <c r="G434" i="38"/>
  <c r="D434" i="38" s="1"/>
  <c r="G433" i="38"/>
  <c r="G432" i="38"/>
  <c r="D432" i="38" s="1"/>
  <c r="G431" i="38"/>
  <c r="D431" i="38" s="1"/>
  <c r="G430" i="38"/>
  <c r="G429" i="38"/>
  <c r="B429" i="38" s="1"/>
  <c r="G428" i="38"/>
  <c r="G427" i="38"/>
  <c r="B427" i="38" s="1"/>
  <c r="G426" i="38"/>
  <c r="D426" i="38" s="1"/>
  <c r="G425" i="38"/>
  <c r="G424" i="38"/>
  <c r="D424" i="38" s="1"/>
  <c r="G423" i="38"/>
  <c r="D423" i="38" s="1"/>
  <c r="G422" i="38"/>
  <c r="G421" i="38"/>
  <c r="B421" i="38" s="1"/>
  <c r="G420" i="38"/>
  <c r="G419" i="38"/>
  <c r="B419" i="38" s="1"/>
  <c r="G418" i="38"/>
  <c r="D418" i="38" s="1"/>
  <c r="G417" i="38"/>
  <c r="B417" i="38" s="1"/>
  <c r="G416" i="38"/>
  <c r="D416" i="38" s="1"/>
  <c r="G415" i="38"/>
  <c r="G414" i="38"/>
  <c r="G413" i="38"/>
  <c r="B413" i="38" s="1"/>
  <c r="G412" i="38"/>
  <c r="G411" i="38"/>
  <c r="B411" i="38" s="1"/>
  <c r="G410" i="38"/>
  <c r="D410" i="38" s="1"/>
  <c r="G409" i="38"/>
  <c r="B409" i="38" s="1"/>
  <c r="G408" i="38"/>
  <c r="D408" i="38" s="1"/>
  <c r="G407" i="38"/>
  <c r="G406" i="38"/>
  <c r="G405" i="38"/>
  <c r="B405" i="38" s="1"/>
  <c r="G404" i="38"/>
  <c r="G403" i="38"/>
  <c r="D403" i="38" s="1"/>
  <c r="G402" i="38"/>
  <c r="D402" i="38" s="1"/>
  <c r="G401" i="38"/>
  <c r="B401" i="38" s="1"/>
  <c r="G400" i="38"/>
  <c r="D400" i="38" s="1"/>
  <c r="G399" i="38"/>
  <c r="B399" i="38" s="1"/>
  <c r="G398" i="38"/>
  <c r="G397" i="38"/>
  <c r="B397" i="38" s="1"/>
  <c r="G396" i="38"/>
  <c r="G395" i="38"/>
  <c r="G394" i="38"/>
  <c r="D394" i="38" s="1"/>
  <c r="G393" i="38"/>
  <c r="B393" i="38" s="1"/>
  <c r="G392" i="38"/>
  <c r="D392" i="38" s="1"/>
  <c r="G391" i="38"/>
  <c r="B391" i="38" s="1"/>
  <c r="G390" i="38"/>
  <c r="G389" i="38"/>
  <c r="B389" i="38" s="1"/>
  <c r="G388" i="38"/>
  <c r="G387" i="38"/>
  <c r="D387" i="38" s="1"/>
  <c r="G386" i="38"/>
  <c r="D386" i="38" s="1"/>
  <c r="G385" i="38"/>
  <c r="G384" i="38"/>
  <c r="D384" i="38" s="1"/>
  <c r="G383" i="38"/>
  <c r="D383" i="38" s="1"/>
  <c r="G382" i="38"/>
  <c r="G381" i="38"/>
  <c r="B381" i="38" s="1"/>
  <c r="G380" i="38"/>
  <c r="G379" i="38"/>
  <c r="B379" i="38" s="1"/>
  <c r="G378" i="38"/>
  <c r="D378" i="38" s="1"/>
  <c r="G377" i="38"/>
  <c r="G376" i="38"/>
  <c r="D376" i="38" s="1"/>
  <c r="G375" i="38"/>
  <c r="D375" i="38" s="1"/>
  <c r="G374" i="38"/>
  <c r="G373" i="38"/>
  <c r="B373" i="38" s="1"/>
  <c r="G372" i="38"/>
  <c r="G371" i="38"/>
  <c r="G370" i="38"/>
  <c r="D370" i="38" s="1"/>
  <c r="G369" i="38"/>
  <c r="B369" i="38" s="1"/>
  <c r="G368" i="38"/>
  <c r="D368" i="38" s="1"/>
  <c r="G367" i="38"/>
  <c r="G366" i="38"/>
  <c r="D366" i="38" s="1"/>
  <c r="G365" i="38"/>
  <c r="G364" i="38"/>
  <c r="D364" i="38" s="1"/>
  <c r="G363" i="38"/>
  <c r="B363" i="38" s="1"/>
  <c r="G362" i="38"/>
  <c r="D362" i="38" s="1"/>
  <c r="G361" i="38"/>
  <c r="B361" i="38" s="1"/>
  <c r="G360" i="38"/>
  <c r="G359" i="38"/>
  <c r="B359" i="38" s="1"/>
  <c r="G358" i="38"/>
  <c r="D358" i="38" s="1"/>
  <c r="G357" i="38"/>
  <c r="G356" i="38"/>
  <c r="G355" i="38"/>
  <c r="D355" i="38" s="1"/>
  <c r="G354" i="38"/>
  <c r="D354" i="38" s="1"/>
  <c r="G353" i="38"/>
  <c r="B353" i="38" s="1"/>
  <c r="G352" i="38"/>
  <c r="G351" i="38"/>
  <c r="B351" i="38" s="1"/>
  <c r="G350" i="38"/>
  <c r="D350" i="38" s="1"/>
  <c r="G349" i="38"/>
  <c r="G348" i="38"/>
  <c r="G347" i="38"/>
  <c r="D347" i="38" s="1"/>
  <c r="G346" i="38"/>
  <c r="D346" i="38" s="1"/>
  <c r="G345" i="38"/>
  <c r="D345" i="38" s="1"/>
  <c r="G344" i="38"/>
  <c r="D344" i="38" s="1"/>
  <c r="G343" i="38"/>
  <c r="D343" i="38" s="1"/>
  <c r="G342" i="38"/>
  <c r="G341" i="38"/>
  <c r="D341" i="38" s="1"/>
  <c r="G340" i="38"/>
  <c r="D340" i="38" s="1"/>
  <c r="G339" i="38"/>
  <c r="D339" i="38" s="1"/>
  <c r="G338" i="38"/>
  <c r="G337" i="38"/>
  <c r="D337" i="38" s="1"/>
  <c r="G336" i="38"/>
  <c r="D336" i="38" s="1"/>
  <c r="G335" i="38"/>
  <c r="G334" i="38"/>
  <c r="G333" i="38"/>
  <c r="G332" i="38"/>
  <c r="D332" i="38" s="1"/>
  <c r="G331" i="38"/>
  <c r="G330" i="38"/>
  <c r="G329" i="38"/>
  <c r="G328" i="38"/>
  <c r="D328" i="38" s="1"/>
  <c r="G327" i="38"/>
  <c r="G326" i="38"/>
  <c r="G325" i="38"/>
  <c r="D325" i="38" s="1"/>
  <c r="G324" i="38"/>
  <c r="D324" i="38" s="1"/>
  <c r="G323" i="38"/>
  <c r="G322" i="38"/>
  <c r="D322" i="38" s="1"/>
  <c r="G321" i="38"/>
  <c r="G320" i="38"/>
  <c r="D320" i="38" s="1"/>
  <c r="G319" i="38"/>
  <c r="G318" i="38"/>
  <c r="G317" i="38"/>
  <c r="D317" i="38" s="1"/>
  <c r="G316" i="38"/>
  <c r="D316" i="38" s="1"/>
  <c r="G315" i="38"/>
  <c r="G314" i="38"/>
  <c r="D314" i="38" s="1"/>
  <c r="G313" i="38"/>
  <c r="G312" i="38"/>
  <c r="D312" i="38" s="1"/>
  <c r="G311" i="38"/>
  <c r="G310" i="38"/>
  <c r="G309" i="38"/>
  <c r="D309" i="38" s="1"/>
  <c r="G308" i="38"/>
  <c r="D308" i="38" s="1"/>
  <c r="G307" i="38"/>
  <c r="G306" i="38"/>
  <c r="D306" i="38" s="1"/>
  <c r="G305" i="38"/>
  <c r="G304" i="38"/>
  <c r="D304" i="38" s="1"/>
  <c r="G303" i="38"/>
  <c r="G302" i="38"/>
  <c r="G301" i="38"/>
  <c r="D301" i="38" s="1"/>
  <c r="G300" i="38"/>
  <c r="D300" i="38" s="1"/>
  <c r="G299" i="38"/>
  <c r="G298" i="38"/>
  <c r="D298" i="38" s="1"/>
  <c r="G297" i="38"/>
  <c r="D297" i="38" s="1"/>
  <c r="G296" i="38"/>
  <c r="D296" i="38" s="1"/>
  <c r="G295" i="38"/>
  <c r="G294" i="38"/>
  <c r="D294" i="38" s="1"/>
  <c r="G293" i="38"/>
  <c r="D293" i="38" s="1"/>
  <c r="G292" i="38"/>
  <c r="D292" i="38" s="1"/>
  <c r="G291" i="38"/>
  <c r="G290" i="38"/>
  <c r="D290" i="38" s="1"/>
  <c r="G289" i="38"/>
  <c r="G288" i="38"/>
  <c r="D288" i="38" s="1"/>
  <c r="G287" i="38"/>
  <c r="G286" i="38"/>
  <c r="G285" i="38"/>
  <c r="D285" i="38" s="1"/>
  <c r="G284" i="38"/>
  <c r="D284" i="38" s="1"/>
  <c r="G283" i="38"/>
  <c r="G282" i="38"/>
  <c r="D282" i="38" s="1"/>
  <c r="G281" i="38"/>
  <c r="D281" i="38" s="1"/>
  <c r="G280" i="38"/>
  <c r="D280" i="38" s="1"/>
  <c r="G279" i="38"/>
  <c r="G278" i="38"/>
  <c r="D278" i="38" s="1"/>
  <c r="G277" i="38"/>
  <c r="D277" i="38" s="1"/>
  <c r="G276" i="38"/>
  <c r="D276" i="38" s="1"/>
  <c r="G275" i="38"/>
  <c r="G274" i="38"/>
  <c r="D274" i="38" s="1"/>
  <c r="G273" i="38"/>
  <c r="D273" i="38" s="1"/>
  <c r="G272" i="38"/>
  <c r="D272" i="38" s="1"/>
  <c r="G271" i="38"/>
  <c r="G270" i="38"/>
  <c r="D270" i="38" s="1"/>
  <c r="G269" i="38"/>
  <c r="D269" i="38" s="1"/>
  <c r="G268" i="38"/>
  <c r="D268" i="38" s="1"/>
  <c r="G267" i="38"/>
  <c r="G266" i="38"/>
  <c r="D266" i="38" s="1"/>
  <c r="G265" i="38"/>
  <c r="D265" i="38" s="1"/>
  <c r="G264" i="38"/>
  <c r="D264" i="38" s="1"/>
  <c r="G263" i="38"/>
  <c r="G262" i="38"/>
  <c r="D262" i="38" s="1"/>
  <c r="G261" i="38"/>
  <c r="D261" i="38" s="1"/>
  <c r="G260" i="38"/>
  <c r="D260" i="38" s="1"/>
  <c r="G259" i="38"/>
  <c r="G258" i="38"/>
  <c r="D258" i="38" s="1"/>
  <c r="G257" i="38"/>
  <c r="D257" i="38" s="1"/>
  <c r="G256" i="38"/>
  <c r="B256" i="38" s="1"/>
  <c r="G255" i="38"/>
  <c r="G254" i="38"/>
  <c r="D254" i="38" s="1"/>
  <c r="G253" i="38"/>
  <c r="D253" i="38" s="1"/>
  <c r="G252" i="38"/>
  <c r="B252" i="38" s="1"/>
  <c r="G251" i="38"/>
  <c r="G250" i="38"/>
  <c r="D250" i="38" s="1"/>
  <c r="G249" i="38"/>
  <c r="D249" i="38" s="1"/>
  <c r="G248" i="38"/>
  <c r="G247" i="38"/>
  <c r="G246" i="38"/>
  <c r="D246" i="38" s="1"/>
  <c r="G245" i="38"/>
  <c r="D245" i="38" s="1"/>
  <c r="G244" i="38"/>
  <c r="B244" i="38" s="1"/>
  <c r="G243" i="38"/>
  <c r="G242" i="38"/>
  <c r="B242" i="38" s="1"/>
  <c r="G241" i="38"/>
  <c r="D241" i="38" s="1"/>
  <c r="G240" i="38"/>
  <c r="B240" i="38" s="1"/>
  <c r="G239" i="38"/>
  <c r="G238" i="38"/>
  <c r="D238" i="38" s="1"/>
  <c r="G237" i="38"/>
  <c r="D237" i="38" s="1"/>
  <c r="G236" i="38"/>
  <c r="B236" i="38" s="1"/>
  <c r="G235" i="38"/>
  <c r="G234" i="38"/>
  <c r="B234" i="38" s="1"/>
  <c r="G233" i="38"/>
  <c r="D233" i="38" s="1"/>
  <c r="G232" i="38"/>
  <c r="B232" i="38" s="1"/>
  <c r="G231" i="38"/>
  <c r="G230" i="38"/>
  <c r="G229" i="38"/>
  <c r="D229" i="38" s="1"/>
  <c r="G228" i="38"/>
  <c r="B228" i="38" s="1"/>
  <c r="G227" i="38"/>
  <c r="G226" i="38"/>
  <c r="B226" i="38" s="1"/>
  <c r="G225" i="38"/>
  <c r="D225" i="38" s="1"/>
  <c r="G224" i="38"/>
  <c r="B224" i="38" s="1"/>
  <c r="G223" i="38"/>
  <c r="G222" i="38"/>
  <c r="D222" i="38" s="1"/>
  <c r="G221" i="38"/>
  <c r="D221" i="38" s="1"/>
  <c r="G220" i="38"/>
  <c r="B220" i="38" s="1"/>
  <c r="G219" i="38"/>
  <c r="G218" i="38"/>
  <c r="D218" i="38" s="1"/>
  <c r="G217" i="38"/>
  <c r="D217" i="38" s="1"/>
  <c r="G216" i="38"/>
  <c r="G215" i="38"/>
  <c r="G214" i="38"/>
  <c r="D214" i="38" s="1"/>
  <c r="G213" i="38"/>
  <c r="D213" i="38" s="1"/>
  <c r="G212" i="38"/>
  <c r="B212" i="38" s="1"/>
  <c r="G211" i="38"/>
  <c r="G210" i="38"/>
  <c r="B210" i="38" s="1"/>
  <c r="G209" i="38"/>
  <c r="D209" i="38" s="1"/>
  <c r="G208" i="38"/>
  <c r="B208" i="38" s="1"/>
  <c r="G207" i="38"/>
  <c r="G206" i="38"/>
  <c r="D206" i="38" s="1"/>
  <c r="G205" i="38"/>
  <c r="D205" i="38" s="1"/>
  <c r="G204" i="38"/>
  <c r="B204" i="38" s="1"/>
  <c r="G203" i="38"/>
  <c r="G202" i="38"/>
  <c r="B202" i="38" s="1"/>
  <c r="G201" i="38"/>
  <c r="D201" i="38" s="1"/>
  <c r="G200" i="38"/>
  <c r="B200" i="38" s="1"/>
  <c r="G199" i="38"/>
  <c r="G198" i="38"/>
  <c r="G197" i="38"/>
  <c r="D197" i="38" s="1"/>
  <c r="G196" i="38"/>
  <c r="B196" i="38" s="1"/>
  <c r="G195" i="38"/>
  <c r="G194" i="38"/>
  <c r="B194" i="38" s="1"/>
  <c r="G193" i="38"/>
  <c r="D193" i="38" s="1"/>
  <c r="G192" i="38"/>
  <c r="B192" i="38" s="1"/>
  <c r="G191" i="38"/>
  <c r="G190" i="38"/>
  <c r="D190" i="38" s="1"/>
  <c r="G189" i="38"/>
  <c r="D189" i="38" s="1"/>
  <c r="G188" i="38"/>
  <c r="B188" i="38" s="1"/>
  <c r="G187" i="38"/>
  <c r="G186" i="38"/>
  <c r="D186" i="38" s="1"/>
  <c r="G185" i="38"/>
  <c r="D185" i="38" s="1"/>
  <c r="G184" i="38"/>
  <c r="G183" i="38"/>
  <c r="G182" i="38"/>
  <c r="D182" i="38" s="1"/>
  <c r="G181" i="38"/>
  <c r="D181" i="38" s="1"/>
  <c r="G180" i="38"/>
  <c r="B180" i="38" s="1"/>
  <c r="G179" i="38"/>
  <c r="G178" i="38"/>
  <c r="B178" i="38" s="1"/>
  <c r="G177" i="38"/>
  <c r="D177" i="38" s="1"/>
  <c r="G176" i="38"/>
  <c r="B176" i="38" s="1"/>
  <c r="G175" i="38"/>
  <c r="G174" i="38"/>
  <c r="D174" i="38" s="1"/>
  <c r="G173" i="38"/>
  <c r="D173" i="38" s="1"/>
  <c r="G172" i="38"/>
  <c r="B172" i="38" s="1"/>
  <c r="G171" i="38"/>
  <c r="G170" i="38"/>
  <c r="B170" i="38" s="1"/>
  <c r="G169" i="38"/>
  <c r="D169" i="38" s="1"/>
  <c r="G168" i="38"/>
  <c r="B168" i="38" s="1"/>
  <c r="G167" i="38"/>
  <c r="G166" i="38"/>
  <c r="G165" i="38"/>
  <c r="D165" i="38" s="1"/>
  <c r="G164" i="38"/>
  <c r="B164" i="38" s="1"/>
  <c r="G163" i="38"/>
  <c r="G162" i="38"/>
  <c r="B162" i="38" s="1"/>
  <c r="G161" i="38"/>
  <c r="D161" i="38" s="1"/>
  <c r="G160" i="38"/>
  <c r="B160" i="38" s="1"/>
  <c r="G159" i="38"/>
  <c r="G158" i="38"/>
  <c r="D158" i="38" s="1"/>
  <c r="G157" i="38"/>
  <c r="D157" i="38" s="1"/>
  <c r="G156" i="38"/>
  <c r="B156" i="38" s="1"/>
  <c r="G155" i="38"/>
  <c r="G154" i="38"/>
  <c r="D154" i="38" s="1"/>
  <c r="G153" i="38"/>
  <c r="D153" i="38" s="1"/>
  <c r="G152" i="38"/>
  <c r="G151" i="38"/>
  <c r="G150" i="38"/>
  <c r="D150" i="38" s="1"/>
  <c r="G149" i="38"/>
  <c r="D149" i="38" s="1"/>
  <c r="G148" i="38"/>
  <c r="B148" i="38" s="1"/>
  <c r="G147" i="38"/>
  <c r="G146" i="38"/>
  <c r="B146" i="38" s="1"/>
  <c r="G145" i="38"/>
  <c r="D145" i="38" s="1"/>
  <c r="G144" i="38"/>
  <c r="B144" i="38" s="1"/>
  <c r="G143" i="38"/>
  <c r="G142" i="38"/>
  <c r="D142" i="38" s="1"/>
  <c r="G141" i="38"/>
  <c r="D141" i="38" s="1"/>
  <c r="G140" i="38"/>
  <c r="B140" i="38" s="1"/>
  <c r="G139" i="38"/>
  <c r="G138" i="38"/>
  <c r="B138" i="38" s="1"/>
  <c r="G137" i="38"/>
  <c r="D137" i="38" s="1"/>
  <c r="G136" i="38"/>
  <c r="B136" i="38" s="1"/>
  <c r="G135" i="38"/>
  <c r="G134" i="38"/>
  <c r="D134" i="38" s="1"/>
  <c r="G133" i="38"/>
  <c r="D133" i="38" s="1"/>
  <c r="G132" i="38"/>
  <c r="B132" i="38" s="1"/>
  <c r="G131" i="38"/>
  <c r="G130" i="38"/>
  <c r="B130" i="38" s="1"/>
  <c r="G129" i="38"/>
  <c r="D129" i="38" s="1"/>
  <c r="G128" i="38"/>
  <c r="B128" i="38" s="1"/>
  <c r="G127" i="38"/>
  <c r="G126" i="38"/>
  <c r="D126" i="38" s="1"/>
  <c r="G125" i="38"/>
  <c r="D125" i="38" s="1"/>
  <c r="G124" i="38"/>
  <c r="B124" i="38" s="1"/>
  <c r="G123" i="38"/>
  <c r="G122" i="38"/>
  <c r="B122" i="38" s="1"/>
  <c r="G121" i="38"/>
  <c r="D121" i="38" s="1"/>
  <c r="G120" i="38"/>
  <c r="B120" i="38" s="1"/>
  <c r="G119" i="38"/>
  <c r="G118" i="38"/>
  <c r="B118" i="38" s="1"/>
  <c r="G117" i="38"/>
  <c r="D117" i="38" s="1"/>
  <c r="G116" i="38"/>
  <c r="B116" i="38" s="1"/>
  <c r="G115" i="38"/>
  <c r="G114" i="38"/>
  <c r="B114" i="38" s="1"/>
  <c r="G113" i="38"/>
  <c r="D113" i="38" s="1"/>
  <c r="G112" i="38"/>
  <c r="B112" i="38" s="1"/>
  <c r="G111" i="38"/>
  <c r="G110" i="38"/>
  <c r="D110" i="38" s="1"/>
  <c r="G109" i="38"/>
  <c r="D109" i="38" s="1"/>
  <c r="G108" i="38"/>
  <c r="B108" i="38" s="1"/>
  <c r="G107" i="38"/>
  <c r="G106" i="38"/>
  <c r="B106" i="38" s="1"/>
  <c r="G105" i="38"/>
  <c r="D105" i="38" s="1"/>
  <c r="G104" i="38"/>
  <c r="B104" i="38" s="1"/>
  <c r="G103" i="38"/>
  <c r="G102" i="38"/>
  <c r="D102" i="38" s="1"/>
  <c r="G101" i="38"/>
  <c r="D101" i="38" s="1"/>
  <c r="G100" i="38"/>
  <c r="B100" i="38" s="1"/>
  <c r="G99" i="38"/>
  <c r="G98" i="38"/>
  <c r="B98" i="38" s="1"/>
  <c r="G97" i="38"/>
  <c r="D97" i="38" s="1"/>
  <c r="G96" i="38"/>
  <c r="B96" i="38" s="1"/>
  <c r="G95" i="38"/>
  <c r="G94" i="38"/>
  <c r="D94" i="38" s="1"/>
  <c r="G93" i="38"/>
  <c r="D93" i="38" s="1"/>
  <c r="G92" i="38"/>
  <c r="B92" i="38" s="1"/>
  <c r="G91" i="38"/>
  <c r="G90" i="38"/>
  <c r="D90" i="38" s="1"/>
  <c r="G89" i="38"/>
  <c r="D89" i="38" s="1"/>
  <c r="G88" i="38"/>
  <c r="B88" i="38" s="1"/>
  <c r="G87" i="38"/>
  <c r="D87" i="38" s="1"/>
  <c r="G86" i="38"/>
  <c r="D86" i="38" s="1"/>
  <c r="G85" i="38"/>
  <c r="B85" i="38" s="1"/>
  <c r="G84" i="38"/>
  <c r="G83" i="38"/>
  <c r="B83" i="38" s="1"/>
  <c r="G82" i="38"/>
  <c r="D82" i="38" s="1"/>
  <c r="G81" i="38"/>
  <c r="B81" i="38" s="1"/>
  <c r="G80" i="38"/>
  <c r="G79" i="38"/>
  <c r="B79" i="38" s="1"/>
  <c r="G78" i="38"/>
  <c r="D78" i="38" s="1"/>
  <c r="G77" i="38"/>
  <c r="B77" i="38" s="1"/>
  <c r="G76" i="38"/>
  <c r="G75" i="38"/>
  <c r="D75" i="38" s="1"/>
  <c r="G74" i="38"/>
  <c r="D74" i="38" s="1"/>
  <c r="G73" i="38"/>
  <c r="B73" i="38" s="1"/>
  <c r="G72" i="38"/>
  <c r="G71" i="38"/>
  <c r="D71" i="38" s="1"/>
  <c r="G70" i="38"/>
  <c r="D70" i="38" s="1"/>
  <c r="G69" i="38"/>
  <c r="B69" i="38" s="1"/>
  <c r="G68" i="38"/>
  <c r="G67" i="38"/>
  <c r="B67" i="38" s="1"/>
  <c r="G66" i="38"/>
  <c r="D66" i="38" s="1"/>
  <c r="G65" i="38"/>
  <c r="D65" i="38" s="1"/>
  <c r="G64" i="38"/>
  <c r="D64" i="38" s="1"/>
  <c r="G63" i="38"/>
  <c r="D63" i="38" s="1"/>
  <c r="G62" i="38"/>
  <c r="G61" i="38"/>
  <c r="D61" i="38" s="1"/>
  <c r="G60" i="38"/>
  <c r="D60" i="38" s="1"/>
  <c r="G59" i="38"/>
  <c r="D59" i="38" s="1"/>
  <c r="G58" i="38"/>
  <c r="G57" i="38"/>
  <c r="D57" i="38" s="1"/>
  <c r="G56" i="38"/>
  <c r="D56" i="38" s="1"/>
  <c r="G55" i="38"/>
  <c r="D55" i="38" s="1"/>
  <c r="G54" i="38"/>
  <c r="G53" i="38"/>
  <c r="D53" i="38" s="1"/>
  <c r="G52" i="38"/>
  <c r="D52" i="38" s="1"/>
  <c r="G51" i="38"/>
  <c r="D51" i="38" s="1"/>
  <c r="G50" i="38"/>
  <c r="G49" i="38"/>
  <c r="D49" i="38" s="1"/>
  <c r="G48" i="38"/>
  <c r="D48" i="38" s="1"/>
  <c r="G47" i="38"/>
  <c r="D47" i="38" s="1"/>
  <c r="G46" i="38"/>
  <c r="G45" i="38"/>
  <c r="D45" i="38" s="1"/>
  <c r="G44" i="38"/>
  <c r="D44" i="38" s="1"/>
  <c r="G43" i="38"/>
  <c r="D43" i="38" s="1"/>
  <c r="G42" i="38"/>
  <c r="G41" i="38"/>
  <c r="D41" i="38" s="1"/>
  <c r="G40" i="38"/>
  <c r="D40" i="38" s="1"/>
  <c r="G39" i="38"/>
  <c r="D39" i="38" s="1"/>
  <c r="G38" i="38"/>
  <c r="G37" i="38"/>
  <c r="D37" i="38" s="1"/>
  <c r="G36" i="38"/>
  <c r="D36" i="38" s="1"/>
  <c r="G35" i="38"/>
  <c r="D35" i="38" s="1"/>
  <c r="G34" i="38"/>
  <c r="G33" i="38"/>
  <c r="D33" i="38" s="1"/>
  <c r="G32" i="38"/>
  <c r="D32" i="38" s="1"/>
  <c r="G31" i="38"/>
  <c r="D31" i="38" s="1"/>
  <c r="G30" i="38"/>
  <c r="G29" i="38"/>
  <c r="D29" i="38" s="1"/>
  <c r="G28" i="38"/>
  <c r="D28" i="38" s="1"/>
  <c r="G27" i="38"/>
  <c r="D27" i="38" s="1"/>
  <c r="G26" i="38"/>
  <c r="G25" i="38"/>
  <c r="D25" i="38" s="1"/>
  <c r="G24" i="38"/>
  <c r="D24" i="38" s="1"/>
  <c r="G23" i="38"/>
  <c r="D23" i="38" s="1"/>
  <c r="G22" i="38"/>
  <c r="G21" i="38"/>
  <c r="D21" i="38" s="1"/>
  <c r="G20" i="38"/>
  <c r="D20" i="38" s="1"/>
  <c r="G19" i="38"/>
  <c r="D19" i="38" s="1"/>
  <c r="G18" i="38"/>
  <c r="G17" i="38"/>
  <c r="D17" i="38" s="1"/>
  <c r="G16" i="38"/>
  <c r="D16" i="38" s="1"/>
  <c r="G15" i="38"/>
  <c r="D15" i="38" s="1"/>
  <c r="G14" i="38"/>
  <c r="G13" i="38"/>
  <c r="D13" i="38" s="1"/>
  <c r="G12" i="38"/>
  <c r="D12" i="38" s="1"/>
  <c r="G11" i="38"/>
  <c r="D11" i="38" s="1"/>
  <c r="W10" i="38"/>
  <c r="G10" i="38"/>
  <c r="D10" i="38" s="1"/>
  <c r="G9" i="38"/>
  <c r="B9" i="38" s="1"/>
  <c r="W8" i="38"/>
  <c r="G8" i="38"/>
  <c r="B8" i="38" s="1"/>
  <c r="G7" i="38"/>
  <c r="B7" i="38" s="1"/>
  <c r="G6" i="38"/>
  <c r="D6" i="38" s="1"/>
  <c r="G5" i="38"/>
  <c r="D5" i="38" s="1"/>
  <c r="G4" i="38"/>
  <c r="B4" i="38" s="1"/>
  <c r="D3" i="38"/>
  <c r="B383" i="38" l="1"/>
  <c r="D363" i="38"/>
  <c r="D393" i="38"/>
  <c r="D1716" i="38"/>
  <c r="D1883" i="38"/>
  <c r="D1890" i="38"/>
  <c r="B423" i="38"/>
  <c r="D544" i="38"/>
  <c r="D1023" i="38"/>
  <c r="B503" i="38"/>
  <c r="B538" i="38"/>
  <c r="D572" i="38"/>
  <c r="B575" i="38"/>
  <c r="B614" i="38"/>
  <c r="D865" i="38"/>
  <c r="B1287" i="38"/>
  <c r="B2559" i="38"/>
  <c r="B75" i="38"/>
  <c r="D210" i="38"/>
  <c r="B451" i="38"/>
  <c r="D489" i="38"/>
  <c r="D2108" i="38"/>
  <c r="B2510" i="38"/>
  <c r="D2513" i="38"/>
  <c r="B403" i="38"/>
  <c r="D441" i="38"/>
  <c r="B467" i="38"/>
  <c r="D1112" i="38"/>
  <c r="B1127" i="38"/>
  <c r="D1950" i="38"/>
  <c r="D951" i="38"/>
  <c r="B1215" i="38"/>
  <c r="B1481" i="38"/>
  <c r="D1588" i="38"/>
  <c r="B1896" i="38"/>
  <c r="D2337" i="38"/>
  <c r="B90" i="38"/>
  <c r="D128" i="38"/>
  <c r="D242" i="38"/>
  <c r="B431" i="38"/>
  <c r="D471" i="38"/>
  <c r="D520" i="38"/>
  <c r="B900" i="38"/>
  <c r="B903" i="38"/>
  <c r="D967" i="38"/>
  <c r="B1151" i="38"/>
  <c r="B1223" i="38"/>
  <c r="B1505" i="38"/>
  <c r="B1508" i="38"/>
  <c r="B1521" i="38"/>
  <c r="B1524" i="38"/>
  <c r="D1530" i="38"/>
  <c r="D1533" i="38"/>
  <c r="B1547" i="38"/>
  <c r="D1659" i="38"/>
  <c r="B1670" i="38"/>
  <c r="B1775" i="38"/>
  <c r="D1820" i="38"/>
  <c r="D1827" i="38"/>
  <c r="D1834" i="38"/>
  <c r="B2148" i="38"/>
  <c r="D2155" i="38"/>
  <c r="D2186" i="38"/>
  <c r="B2241" i="38"/>
  <c r="D85" i="38"/>
  <c r="D88" i="38"/>
  <c r="D991" i="38"/>
  <c r="B1084" i="38"/>
  <c r="B1159" i="38"/>
  <c r="B1255" i="38"/>
  <c r="B1378" i="38"/>
  <c r="D1528" i="38"/>
  <c r="B1545" i="38"/>
  <c r="B1551" i="38"/>
  <c r="B1787" i="38"/>
  <c r="D1814" i="38"/>
  <c r="B2281" i="38"/>
  <c r="B2296" i="38"/>
  <c r="B2366" i="38"/>
  <c r="B2704" i="38"/>
  <c r="B883" i="38"/>
  <c r="B924" i="38"/>
  <c r="B927" i="38"/>
  <c r="D999" i="38"/>
  <c r="B1191" i="38"/>
  <c r="B1279" i="38"/>
  <c r="D1329" i="38"/>
  <c r="B1332" i="38"/>
  <c r="D1418" i="38"/>
  <c r="B1421" i="38"/>
  <c r="B1513" i="38"/>
  <c r="B1516" i="38"/>
  <c r="D1622" i="38"/>
  <c r="D1718" i="38"/>
  <c r="B1851" i="38"/>
  <c r="D2100" i="38"/>
  <c r="B2398" i="38"/>
  <c r="B2543" i="38"/>
  <c r="D2712" i="38"/>
  <c r="B1609" i="38"/>
  <c r="D7" i="38"/>
  <c r="D146" i="38"/>
  <c r="D224" i="38"/>
  <c r="B971" i="38"/>
  <c r="D1031" i="38"/>
  <c r="B1108" i="38"/>
  <c r="B1183" i="38"/>
  <c r="B1247" i="38"/>
  <c r="D1361" i="38"/>
  <c r="B1364" i="38"/>
  <c r="B1386" i="38"/>
  <c r="D1494" i="38"/>
  <c r="B1564" i="38"/>
  <c r="D1684" i="38"/>
  <c r="D1691" i="38"/>
  <c r="B1706" i="38"/>
  <c r="B1743" i="38"/>
  <c r="B1875" i="38"/>
  <c r="B1878" i="38"/>
  <c r="D1920" i="38"/>
  <c r="B2140" i="38"/>
  <c r="D2313" i="38"/>
  <c r="D2320" i="38"/>
  <c r="B2358" i="38"/>
  <c r="D2583" i="38"/>
  <c r="D73" i="38"/>
  <c r="D178" i="38"/>
  <c r="D192" i="38"/>
  <c r="B218" i="38"/>
  <c r="B375" i="38"/>
  <c r="B387" i="38"/>
  <c r="D401" i="38"/>
  <c r="D435" i="38"/>
  <c r="D449" i="38"/>
  <c r="D479" i="38"/>
  <c r="D497" i="38"/>
  <c r="D507" i="38"/>
  <c r="D532" i="38"/>
  <c r="D552" i="38"/>
  <c r="D584" i="38"/>
  <c r="B630" i="38"/>
  <c r="B844" i="38"/>
  <c r="D884" i="38"/>
  <c r="B891" i="38"/>
  <c r="B923" i="38"/>
  <c r="D955" i="38"/>
  <c r="D1007" i="38"/>
  <c r="D1096" i="38"/>
  <c r="B1135" i="38"/>
  <c r="B1167" i="38"/>
  <c r="B1199" i="38"/>
  <c r="B1235" i="38"/>
  <c r="B1267" i="38"/>
  <c r="D1299" i="38"/>
  <c r="D1410" i="38"/>
  <c r="B1413" i="38"/>
  <c r="D1501" i="38"/>
  <c r="B1504" i="38"/>
  <c r="D1509" i="38"/>
  <c r="B1512" i="38"/>
  <c r="D1517" i="38"/>
  <c r="B1520" i="38"/>
  <c r="B1569" i="38"/>
  <c r="D1586" i="38"/>
  <c r="B1647" i="38"/>
  <c r="B1675" i="38"/>
  <c r="D1723" i="38"/>
  <c r="B1734" i="38"/>
  <c r="D1750" i="38"/>
  <c r="D1806" i="38"/>
  <c r="D1839" i="38"/>
  <c r="B1846" i="38"/>
  <c r="D1908" i="38"/>
  <c r="D1936" i="38"/>
  <c r="D1939" i="38"/>
  <c r="B1955" i="38"/>
  <c r="B2081" i="38"/>
  <c r="D2116" i="38"/>
  <c r="B2257" i="38"/>
  <c r="B2328" i="38"/>
  <c r="B2382" i="38"/>
  <c r="D2563" i="38"/>
  <c r="D2684" i="38"/>
  <c r="B2699" i="38"/>
  <c r="D2720" i="38"/>
  <c r="D130" i="38"/>
  <c r="D160" i="38"/>
  <c r="B186" i="38"/>
  <c r="D256" i="38"/>
  <c r="D351" i="38"/>
  <c r="D369" i="38"/>
  <c r="D379" i="38"/>
  <c r="D411" i="38"/>
  <c r="D459" i="38"/>
  <c r="D511" i="38"/>
  <c r="D546" i="38"/>
  <c r="D564" i="38"/>
  <c r="B646" i="38"/>
  <c r="D864" i="38"/>
  <c r="D895" i="38"/>
  <c r="B963" i="38"/>
  <c r="D983" i="38"/>
  <c r="D1015" i="38"/>
  <c r="D1080" i="38"/>
  <c r="D1100" i="38"/>
  <c r="B1143" i="38"/>
  <c r="B1175" i="38"/>
  <c r="B1207" i="38"/>
  <c r="B1239" i="38"/>
  <c r="B1271" i="38"/>
  <c r="D1345" i="38"/>
  <c r="B1348" i="38"/>
  <c r="D1486" i="38"/>
  <c r="B1489" i="38"/>
  <c r="D1552" i="38"/>
  <c r="D1576" i="38"/>
  <c r="B1593" i="38"/>
  <c r="B1679" i="38"/>
  <c r="B1738" i="38"/>
  <c r="D1748" i="38"/>
  <c r="D1912" i="38"/>
  <c r="B1919" i="38"/>
  <c r="B1947" i="38"/>
  <c r="D2067" i="38"/>
  <c r="B2132" i="38"/>
  <c r="D2187" i="38"/>
  <c r="B2190" i="38"/>
  <c r="B2225" i="38"/>
  <c r="B2232" i="38"/>
  <c r="D2260" i="38"/>
  <c r="D2305" i="38"/>
  <c r="B2308" i="38"/>
  <c r="B2350" i="38"/>
  <c r="B2390" i="38"/>
  <c r="D2567" i="38"/>
  <c r="B71" i="38"/>
  <c r="D8" i="38"/>
  <c r="D69" i="38"/>
  <c r="D98" i="38"/>
  <c r="D120" i="38"/>
  <c r="D122" i="38"/>
  <c r="B154" i="38"/>
  <c r="B216" i="38"/>
  <c r="D216" i="38"/>
  <c r="D230" i="38"/>
  <c r="B230" i="38"/>
  <c r="B407" i="38"/>
  <c r="D407" i="38"/>
  <c r="B425" i="38"/>
  <c r="D425" i="38"/>
  <c r="D439" i="38"/>
  <c r="B439" i="38"/>
  <c r="B465" i="38"/>
  <c r="D465" i="38"/>
  <c r="B475" i="38"/>
  <c r="D475" i="38"/>
  <c r="B513" i="38"/>
  <c r="D513" i="38"/>
  <c r="B528" i="38"/>
  <c r="D528" i="38"/>
  <c r="D622" i="38"/>
  <c r="B622" i="38"/>
  <c r="D96" i="38"/>
  <c r="B110" i="38"/>
  <c r="B184" i="38"/>
  <c r="D184" i="38"/>
  <c r="D198" i="38"/>
  <c r="B198" i="38"/>
  <c r="B250" i="38"/>
  <c r="B385" i="38"/>
  <c r="D385" i="38"/>
  <c r="B395" i="38"/>
  <c r="D395" i="38"/>
  <c r="B415" i="38"/>
  <c r="D415" i="38"/>
  <c r="B433" i="38"/>
  <c r="D433" i="38"/>
  <c r="B443" i="38"/>
  <c r="D443" i="38"/>
  <c r="B447" i="38"/>
  <c r="D487" i="38"/>
  <c r="B487" i="38"/>
  <c r="B536" i="38"/>
  <c r="D536" i="38"/>
  <c r="B556" i="38"/>
  <c r="D556" i="38"/>
  <c r="D166" i="38"/>
  <c r="B166" i="38"/>
  <c r="D289" i="38"/>
  <c r="B289" i="38"/>
  <c r="D305" i="38"/>
  <c r="B305" i="38"/>
  <c r="D313" i="38"/>
  <c r="B313" i="38"/>
  <c r="D321" i="38"/>
  <c r="B321" i="38"/>
  <c r="D329" i="38"/>
  <c r="B329" i="38"/>
  <c r="D333" i="38"/>
  <c r="B333" i="38"/>
  <c r="B349" i="38"/>
  <c r="D349" i="38"/>
  <c r="B367" i="38"/>
  <c r="D367" i="38"/>
  <c r="B377" i="38"/>
  <c r="D377" i="38"/>
  <c r="D495" i="38"/>
  <c r="B495" i="38"/>
  <c r="B505" i="38"/>
  <c r="D505" i="38"/>
  <c r="D550" i="38"/>
  <c r="B550" i="38"/>
  <c r="B568" i="38"/>
  <c r="D568" i="38"/>
  <c r="D593" i="38"/>
  <c r="B593" i="38"/>
  <c r="D597" i="38"/>
  <c r="B597" i="38"/>
  <c r="D601" i="38"/>
  <c r="B601" i="38"/>
  <c r="D605" i="38"/>
  <c r="B605" i="38"/>
  <c r="B152" i="38"/>
  <c r="D152" i="38"/>
  <c r="B248" i="38"/>
  <c r="D248" i="38"/>
  <c r="D286" i="38"/>
  <c r="B286" i="38"/>
  <c r="D302" i="38"/>
  <c r="B302" i="38"/>
  <c r="D310" i="38"/>
  <c r="B310" i="38"/>
  <c r="D318" i="38"/>
  <c r="B318" i="38"/>
  <c r="D326" i="38"/>
  <c r="B326" i="38"/>
  <c r="D330" i="38"/>
  <c r="B330" i="38"/>
  <c r="D334" i="38"/>
  <c r="B334" i="38"/>
  <c r="B357" i="38"/>
  <c r="D357" i="38"/>
  <c r="B371" i="38"/>
  <c r="D371" i="38"/>
  <c r="B457" i="38"/>
  <c r="D457" i="38"/>
  <c r="B499" i="38"/>
  <c r="D499" i="38"/>
  <c r="B516" i="38"/>
  <c r="D516" i="38"/>
  <c r="D590" i="38"/>
  <c r="B590" i="38"/>
  <c r="D594" i="38"/>
  <c r="B594" i="38"/>
  <c r="D598" i="38"/>
  <c r="B598" i="38"/>
  <c r="D602" i="38"/>
  <c r="B602" i="38"/>
  <c r="D606" i="38"/>
  <c r="B606" i="38"/>
  <c r="B881" i="38"/>
  <c r="B1092" i="38"/>
  <c r="D1243" i="38"/>
  <c r="B1243" i="38"/>
  <c r="B1372" i="38"/>
  <c r="D1372" i="38"/>
  <c r="D1429" i="38"/>
  <c r="B1429" i="38"/>
  <c r="D1445" i="38"/>
  <c r="B1445" i="38"/>
  <c r="D1461" i="38"/>
  <c r="B1461" i="38"/>
  <c r="D1477" i="38"/>
  <c r="B1477" i="38"/>
  <c r="D1493" i="38"/>
  <c r="B1493" i="38"/>
  <c r="B1546" i="38"/>
  <c r="D1546" i="38"/>
  <c r="D1592" i="38"/>
  <c r="B1592" i="38"/>
  <c r="B1627" i="38"/>
  <c r="D1627" i="38"/>
  <c r="D1654" i="38"/>
  <c r="B1654" i="38"/>
  <c r="B1780" i="38"/>
  <c r="D1780" i="38"/>
  <c r="D1798" i="38"/>
  <c r="B1798" i="38"/>
  <c r="B1860" i="38"/>
  <c r="D1860" i="38"/>
  <c r="B654" i="38"/>
  <c r="D869" i="38"/>
  <c r="B879" i="38"/>
  <c r="D889" i="38"/>
  <c r="D915" i="38"/>
  <c r="D939" i="38"/>
  <c r="D975" i="38"/>
  <c r="B987" i="38"/>
  <c r="B1003" i="38"/>
  <c r="B1019" i="38"/>
  <c r="B1038" i="38"/>
  <c r="D1045" i="38"/>
  <c r="B1048" i="38"/>
  <c r="D1053" i="38"/>
  <c r="B1056" i="38"/>
  <c r="D1061" i="38"/>
  <c r="B1064" i="38"/>
  <c r="D1069" i="38"/>
  <c r="D1104" i="38"/>
  <c r="B1131" i="38"/>
  <c r="B1147" i="38"/>
  <c r="B1163" i="38"/>
  <c r="B1179" i="38"/>
  <c r="B1195" i="38"/>
  <c r="B1211" i="38"/>
  <c r="D1227" i="38"/>
  <c r="B1227" i="38"/>
  <c r="B1231" i="38"/>
  <c r="B1251" i="38"/>
  <c r="D1291" i="38"/>
  <c r="B1291" i="38"/>
  <c r="B1298" i="38"/>
  <c r="B1324" i="38"/>
  <c r="D1337" i="38"/>
  <c r="B1340" i="38"/>
  <c r="D1353" i="38"/>
  <c r="B1356" i="38"/>
  <c r="D1380" i="38"/>
  <c r="B1390" i="38"/>
  <c r="B1426" i="38"/>
  <c r="D1426" i="38"/>
  <c r="D1430" i="38"/>
  <c r="B1433" i="38"/>
  <c r="B1442" i="38"/>
  <c r="D1442" i="38"/>
  <c r="D1446" i="38"/>
  <c r="B1449" i="38"/>
  <c r="B1458" i="38"/>
  <c r="D1458" i="38"/>
  <c r="D1462" i="38"/>
  <c r="B1465" i="38"/>
  <c r="B1474" i="38"/>
  <c r="D1474" i="38"/>
  <c r="D1478" i="38"/>
  <c r="B1490" i="38"/>
  <c r="D1490" i="38"/>
  <c r="D1544" i="38"/>
  <c r="B1544" i="38"/>
  <c r="B1589" i="38"/>
  <c r="D1589" i="38"/>
  <c r="D1604" i="38"/>
  <c r="B1604" i="38"/>
  <c r="D1711" i="38"/>
  <c r="B1711" i="38"/>
  <c r="D1770" i="38"/>
  <c r="B1770" i="38"/>
  <c r="D1857" i="38"/>
  <c r="B1857" i="38"/>
  <c r="D1889" i="38"/>
  <c r="B1889" i="38"/>
  <c r="B947" i="38"/>
  <c r="B979" i="38"/>
  <c r="B1076" i="38"/>
  <c r="D1275" i="38"/>
  <c r="B1275" i="38"/>
  <c r="B1398" i="38"/>
  <c r="D1437" i="38"/>
  <c r="B1437" i="38"/>
  <c r="D1453" i="38"/>
  <c r="B1453" i="38"/>
  <c r="D1469" i="38"/>
  <c r="B1469" i="38"/>
  <c r="D1485" i="38"/>
  <c r="B1485" i="38"/>
  <c r="D1584" i="38"/>
  <c r="B1584" i="38"/>
  <c r="B1652" i="38"/>
  <c r="D1652" i="38"/>
  <c r="B1686" i="38"/>
  <c r="D1686" i="38"/>
  <c r="B1755" i="38"/>
  <c r="D1755" i="38"/>
  <c r="D1782" i="38"/>
  <c r="B1782" i="38"/>
  <c r="D1870" i="38"/>
  <c r="B1870" i="38"/>
  <c r="B638" i="38"/>
  <c r="D862" i="38"/>
  <c r="D874" i="38"/>
  <c r="D888" i="38"/>
  <c r="D893" i="38"/>
  <c r="D959" i="38"/>
  <c r="B995" i="38"/>
  <c r="B1011" i="38"/>
  <c r="B1027" i="38"/>
  <c r="D1049" i="38"/>
  <c r="B1052" i="38"/>
  <c r="D1057" i="38"/>
  <c r="B1060" i="38"/>
  <c r="D1065" i="38"/>
  <c r="B1068" i="38"/>
  <c r="D1088" i="38"/>
  <c r="B1139" i="38"/>
  <c r="B1155" i="38"/>
  <c r="B1171" i="38"/>
  <c r="B1187" i="38"/>
  <c r="B1203" i="38"/>
  <c r="B1219" i="38"/>
  <c r="D1259" i="38"/>
  <c r="B1259" i="38"/>
  <c r="B1263" i="38"/>
  <c r="B1283" i="38"/>
  <c r="B1388" i="38"/>
  <c r="D1388" i="38"/>
  <c r="B1425" i="38"/>
  <c r="B1434" i="38"/>
  <c r="D1434" i="38"/>
  <c r="D1438" i="38"/>
  <c r="B1441" i="38"/>
  <c r="B1450" i="38"/>
  <c r="D1450" i="38"/>
  <c r="D1454" i="38"/>
  <c r="B1457" i="38"/>
  <c r="B1466" i="38"/>
  <c r="D1466" i="38"/>
  <c r="D1470" i="38"/>
  <c r="B1473" i="38"/>
  <c r="B1482" i="38"/>
  <c r="D1482" i="38"/>
  <c r="D1529" i="38"/>
  <c r="B1529" i="38"/>
  <c r="D1532" i="38"/>
  <c r="D1558" i="38"/>
  <c r="B1558" i="38"/>
  <c r="D1565" i="38"/>
  <c r="B1602" i="38"/>
  <c r="D1602" i="38"/>
  <c r="D1642" i="38"/>
  <c r="B1642" i="38"/>
  <c r="D1674" i="38"/>
  <c r="B1674" i="38"/>
  <c r="D1739" i="38"/>
  <c r="B1739" i="38"/>
  <c r="B1824" i="38"/>
  <c r="D1824" i="38"/>
  <c r="B1863" i="38"/>
  <c r="D1863" i="38"/>
  <c r="B1946" i="38"/>
  <c r="B2249" i="38"/>
  <c r="B2312" i="38"/>
  <c r="B2599" i="38"/>
  <c r="D1944" i="38"/>
  <c r="B2082" i="38"/>
  <c r="D2092" i="38"/>
  <c r="D2124" i="38"/>
  <c r="B2227" i="38"/>
  <c r="B2233" i="38"/>
  <c r="B2240" i="38"/>
  <c r="D2273" i="38"/>
  <c r="D2276" i="38"/>
  <c r="D2297" i="38"/>
  <c r="D2304" i="38"/>
  <c r="D2321" i="38"/>
  <c r="B2324" i="38"/>
  <c r="D2329" i="38"/>
  <c r="D2336" i="38"/>
  <c r="B2342" i="38"/>
  <c r="B2374" i="38"/>
  <c r="B2406" i="38"/>
  <c r="D2509" i="38"/>
  <c r="D2682" i="38"/>
  <c r="D2728" i="38"/>
  <c r="B3" i="38"/>
  <c r="B13" i="38"/>
  <c r="B16" i="38"/>
  <c r="B29" i="38"/>
  <c r="B32" i="38"/>
  <c r="B45" i="38"/>
  <c r="B48" i="38"/>
  <c r="B61" i="38"/>
  <c r="B64" i="38"/>
  <c r="D77" i="38"/>
  <c r="D104" i="38"/>
  <c r="D106" i="38"/>
  <c r="D112" i="38"/>
  <c r="D136" i="38"/>
  <c r="D138" i="38"/>
  <c r="D162" i="38"/>
  <c r="D168" i="38"/>
  <c r="D170" i="38"/>
  <c r="D194" i="38"/>
  <c r="D200" i="38"/>
  <c r="D202" i="38"/>
  <c r="D226" i="38"/>
  <c r="D232" i="38"/>
  <c r="D234" i="38"/>
  <c r="B278" i="38"/>
  <c r="B281" i="38"/>
  <c r="B294" i="38"/>
  <c r="B297" i="38"/>
  <c r="D359" i="38"/>
  <c r="D391" i="38"/>
  <c r="D399" i="38"/>
  <c r="D409" i="38"/>
  <c r="D417" i="38"/>
  <c r="D419" i="38"/>
  <c r="D427" i="38"/>
  <c r="D455" i="38"/>
  <c r="D463" i="38"/>
  <c r="D473" i="38"/>
  <c r="D481" i="38"/>
  <c r="D483" i="38"/>
  <c r="D491" i="38"/>
  <c r="D524" i="38"/>
  <c r="D560" i="38"/>
  <c r="D586" i="38"/>
  <c r="D626" i="38"/>
  <c r="B626" i="38"/>
  <c r="D9" i="38"/>
  <c r="B21" i="38"/>
  <c r="B24" i="38"/>
  <c r="B37" i="38"/>
  <c r="B40" i="38"/>
  <c r="B53" i="38"/>
  <c r="B56" i="38"/>
  <c r="B355" i="38"/>
  <c r="D610" i="38"/>
  <c r="B610" i="38"/>
  <c r="D642" i="38"/>
  <c r="B642" i="38"/>
  <c r="D79" i="38"/>
  <c r="B94" i="38"/>
  <c r="D114" i="38"/>
  <c r="B126" i="38"/>
  <c r="D144" i="38"/>
  <c r="B150" i="38"/>
  <c r="D176" i="38"/>
  <c r="B182" i="38"/>
  <c r="D208" i="38"/>
  <c r="B214" i="38"/>
  <c r="D240" i="38"/>
  <c r="B246" i="38"/>
  <c r="B309" i="38"/>
  <c r="B314" i="38"/>
  <c r="B317" i="38"/>
  <c r="B322" i="38"/>
  <c r="B325" i="38"/>
  <c r="B582" i="38"/>
  <c r="D582" i="38"/>
  <c r="B1537" i="38"/>
  <c r="D1541" i="38"/>
  <c r="D1562" i="38"/>
  <c r="D1618" i="38"/>
  <c r="B1626" i="38"/>
  <c r="B1631" i="38"/>
  <c r="D1668" i="38"/>
  <c r="B1690" i="38"/>
  <c r="B1695" i="38"/>
  <c r="D1732" i="38"/>
  <c r="B1754" i="38"/>
  <c r="B1759" i="38"/>
  <c r="B1826" i="38"/>
  <c r="D1855" i="38"/>
  <c r="B1865" i="38"/>
  <c r="D1868" i="38"/>
  <c r="B1873" i="38"/>
  <c r="B1877" i="38"/>
  <c r="B1885" i="38"/>
  <c r="D1887" i="38"/>
  <c r="B1892" i="38"/>
  <c r="D1892" i="38"/>
  <c r="B1901" i="38"/>
  <c r="B1910" i="38"/>
  <c r="D1915" i="38"/>
  <c r="B1923" i="38"/>
  <c r="D1938" i="38"/>
  <c r="B1959" i="38"/>
  <c r="B618" i="38"/>
  <c r="B634" i="38"/>
  <c r="B650" i="38"/>
  <c r="B840" i="38"/>
  <c r="B852" i="38"/>
  <c r="B855" i="38"/>
  <c r="B860" i="38"/>
  <c r="B867" i="38"/>
  <c r="D872" i="38"/>
  <c r="D877" i="38"/>
  <c r="D919" i="38"/>
  <c r="D1118" i="38"/>
  <c r="B1121" i="38"/>
  <c r="D1129" i="38"/>
  <c r="D1137" i="38"/>
  <c r="D1145" i="38"/>
  <c r="D1153" i="38"/>
  <c r="D1161" i="38"/>
  <c r="D1169" i="38"/>
  <c r="D1177" i="38"/>
  <c r="D1185" i="38"/>
  <c r="D1193" i="38"/>
  <c r="D1201" i="38"/>
  <c r="D1209" i="38"/>
  <c r="D1217" i="38"/>
  <c r="D1225" i="38"/>
  <c r="D1233" i="38"/>
  <c r="D1241" i="38"/>
  <c r="D1249" i="38"/>
  <c r="D1257" i="38"/>
  <c r="D1265" i="38"/>
  <c r="D1273" i="38"/>
  <c r="D1281" i="38"/>
  <c r="D1289" i="38"/>
  <c r="D1305" i="38"/>
  <c r="B1308" i="38"/>
  <c r="D1313" i="38"/>
  <c r="B1316" i="38"/>
  <c r="D1321" i="38"/>
  <c r="B1394" i="38"/>
  <c r="B1402" i="38"/>
  <c r="B1536" i="38"/>
  <c r="B1540" i="38"/>
  <c r="B1638" i="38"/>
  <c r="B1643" i="38"/>
  <c r="B1702" i="38"/>
  <c r="B1707" i="38"/>
  <c r="B1766" i="38"/>
  <c r="B1771" i="38"/>
  <c r="B1858" i="38"/>
  <c r="B1882" i="38"/>
  <c r="B1913" i="38"/>
  <c r="D1913" i="38"/>
  <c r="B1927" i="38"/>
  <c r="D1041" i="38"/>
  <c r="B1044" i="38"/>
  <c r="D1376" i="38"/>
  <c r="D1384" i="38"/>
  <c r="B1499" i="38"/>
  <c r="D1525" i="38"/>
  <c r="D1538" i="38"/>
  <c r="D1549" i="38"/>
  <c r="D1580" i="38"/>
  <c r="D1594" i="38"/>
  <c r="B1597" i="38"/>
  <c r="D1600" i="38"/>
  <c r="B1608" i="38"/>
  <c r="B1613" i="38"/>
  <c r="D1636" i="38"/>
  <c r="B1658" i="38"/>
  <c r="B1663" i="38"/>
  <c r="D1700" i="38"/>
  <c r="B1722" i="38"/>
  <c r="B1727" i="38"/>
  <c r="D1764" i="38"/>
  <c r="B1786" i="38"/>
  <c r="B1791" i="38"/>
  <c r="B1822" i="38"/>
  <c r="B1829" i="38"/>
  <c r="B1841" i="38"/>
  <c r="D1844" i="38"/>
  <c r="D1872" i="38"/>
  <c r="D1876" i="38"/>
  <c r="D1880" i="38"/>
  <c r="D1886" i="38"/>
  <c r="B1888" i="38"/>
  <c r="D1888" i="38"/>
  <c r="B1911" i="38"/>
  <c r="D1911" i="38"/>
  <c r="B1914" i="38"/>
  <c r="D1930" i="38"/>
  <c r="B1942" i="38"/>
  <c r="B1951" i="38"/>
  <c r="B848" i="38"/>
  <c r="B851" i="38"/>
  <c r="B856" i="38"/>
  <c r="B859" i="38"/>
  <c r="B871" i="38"/>
  <c r="B876" i="38"/>
  <c r="D878" i="38"/>
  <c r="B932" i="38"/>
  <c r="B935" i="38"/>
  <c r="D1039" i="38"/>
  <c r="B1117" i="38"/>
  <c r="D1122" i="38"/>
  <c r="D1133" i="38"/>
  <c r="D1141" i="38"/>
  <c r="D1149" i="38"/>
  <c r="D1157" i="38"/>
  <c r="D1165" i="38"/>
  <c r="D1173" i="38"/>
  <c r="D1181" i="38"/>
  <c r="D1189" i="38"/>
  <c r="D1197" i="38"/>
  <c r="D1205" i="38"/>
  <c r="D1213" i="38"/>
  <c r="D1221" i="38"/>
  <c r="D1229" i="38"/>
  <c r="D1237" i="38"/>
  <c r="D1245" i="38"/>
  <c r="D1253" i="38"/>
  <c r="D1261" i="38"/>
  <c r="D1269" i="38"/>
  <c r="D1277" i="38"/>
  <c r="D1285" i="38"/>
  <c r="D1293" i="38"/>
  <c r="D1301" i="38"/>
  <c r="B1304" i="38"/>
  <c r="D1309" i="38"/>
  <c r="B1312" i="38"/>
  <c r="D1317" i="38"/>
  <c r="B1320" i="38"/>
  <c r="D1325" i="38"/>
  <c r="B1328" i="38"/>
  <c r="D1333" i="38"/>
  <c r="B1336" i="38"/>
  <c r="D1341" i="38"/>
  <c r="B1344" i="38"/>
  <c r="D1349" i="38"/>
  <c r="B1352" i="38"/>
  <c r="D1357" i="38"/>
  <c r="B1360" i="38"/>
  <c r="D1365" i="38"/>
  <c r="B1368" i="38"/>
  <c r="B1374" i="38"/>
  <c r="B1382" i="38"/>
  <c r="D1406" i="38"/>
  <c r="B1409" i="38"/>
  <c r="D1414" i="38"/>
  <c r="B1417" i="38"/>
  <c r="D1422" i="38"/>
  <c r="B1900" i="38"/>
  <c r="D1900" i="38"/>
  <c r="B1917" i="38"/>
  <c r="D1917" i="38"/>
  <c r="D2071" i="38"/>
  <c r="B2074" i="38"/>
  <c r="D2096" i="38"/>
  <c r="D2112" i="38"/>
  <c r="D2128" i="38"/>
  <c r="D2136" i="38"/>
  <c r="D2144" i="38"/>
  <c r="D2159" i="38"/>
  <c r="B2162" i="38"/>
  <c r="D2167" i="38"/>
  <c r="B2170" i="38"/>
  <c r="D2175" i="38"/>
  <c r="B2178" i="38"/>
  <c r="D2183" i="38"/>
  <c r="B2203" i="38"/>
  <c r="D2206" i="38"/>
  <c r="B2219" i="38"/>
  <c r="D2236" i="38"/>
  <c r="D2244" i="38"/>
  <c r="D2252" i="38"/>
  <c r="D2284" i="38"/>
  <c r="D2301" i="38"/>
  <c r="D2317" i="38"/>
  <c r="D2333" i="38"/>
  <c r="B2354" i="38"/>
  <c r="B2370" i="38"/>
  <c r="B2386" i="38"/>
  <c r="B2402" i="38"/>
  <c r="D2411" i="38"/>
  <c r="D2418" i="38"/>
  <c r="D2423" i="38"/>
  <c r="B2502" i="38"/>
  <c r="D2505" i="38"/>
  <c r="D2517" i="38"/>
  <c r="D2524" i="38"/>
  <c r="D2527" i="38"/>
  <c r="D2571" i="38"/>
  <c r="D2580" i="38"/>
  <c r="D2592" i="38"/>
  <c r="B2595" i="38"/>
  <c r="D2603" i="38"/>
  <c r="B2609" i="38"/>
  <c r="D2622" i="38"/>
  <c r="B2625" i="38"/>
  <c r="D2638" i="38"/>
  <c r="B2641" i="38"/>
  <c r="D2654" i="38"/>
  <c r="B2657" i="38"/>
  <c r="D2670" i="38"/>
  <c r="B2673" i="38"/>
  <c r="B2680" i="38"/>
  <c r="D2724" i="38"/>
  <c r="B2265" i="38"/>
  <c r="B2300" i="38"/>
  <c r="B2316" i="38"/>
  <c r="B2332" i="38"/>
  <c r="B2535" i="38"/>
  <c r="B2551" i="38"/>
  <c r="B2613" i="38"/>
  <c r="B2629" i="38"/>
  <c r="B2645" i="38"/>
  <c r="B2661" i="38"/>
  <c r="B2688" i="38"/>
  <c r="D2075" i="38"/>
  <c r="B2078" i="38"/>
  <c r="D2088" i="38"/>
  <c r="D2104" i="38"/>
  <c r="D2120" i="38"/>
  <c r="D2151" i="38"/>
  <c r="D2163" i="38"/>
  <c r="B2166" i="38"/>
  <c r="D2171" i="38"/>
  <c r="B2174" i="38"/>
  <c r="D2179" i="38"/>
  <c r="B2182" i="38"/>
  <c r="B2195" i="38"/>
  <c r="D2198" i="38"/>
  <c r="B2211" i="38"/>
  <c r="D2214" i="38"/>
  <c r="B2251" i="38"/>
  <c r="D2268" i="38"/>
  <c r="D2289" i="38"/>
  <c r="D2292" i="38"/>
  <c r="D2309" i="38"/>
  <c r="D2325" i="38"/>
  <c r="B2346" i="38"/>
  <c r="B2362" i="38"/>
  <c r="B2378" i="38"/>
  <c r="B2394" i="38"/>
  <c r="D2419" i="38"/>
  <c r="B2422" i="38"/>
  <c r="D2576" i="38"/>
  <c r="B2579" i="38"/>
  <c r="D2587" i="38"/>
  <c r="D2596" i="38"/>
  <c r="D2686" i="38"/>
  <c r="B2706" i="38"/>
  <c r="D2716" i="38"/>
  <c r="D2732" i="38"/>
  <c r="B6" i="38"/>
  <c r="D80" i="38"/>
  <c r="B80" i="38"/>
  <c r="D99" i="38"/>
  <c r="B99" i="38"/>
  <c r="B102" i="38"/>
  <c r="D131" i="38"/>
  <c r="B131" i="38"/>
  <c r="B134" i="38"/>
  <c r="D4" i="38"/>
  <c r="B12" i="38"/>
  <c r="B14" i="38"/>
  <c r="D14" i="38"/>
  <c r="B17" i="38"/>
  <c r="B20" i="38"/>
  <c r="B22" i="38"/>
  <c r="D22" i="38"/>
  <c r="B25" i="38"/>
  <c r="B28" i="38"/>
  <c r="B30" i="38"/>
  <c r="D30" i="38"/>
  <c r="B33" i="38"/>
  <c r="B36" i="38"/>
  <c r="B38" i="38"/>
  <c r="D38" i="38"/>
  <c r="B41" i="38"/>
  <c r="B44" i="38"/>
  <c r="B46" i="38"/>
  <c r="D46" i="38"/>
  <c r="B49" i="38"/>
  <c r="B52" i="38"/>
  <c r="B54" i="38"/>
  <c r="D54" i="38"/>
  <c r="B57" i="38"/>
  <c r="B60" i="38"/>
  <c r="B62" i="38"/>
  <c r="D62" i="38"/>
  <c r="D67" i="38"/>
  <c r="D76" i="38"/>
  <c r="B76" i="38"/>
  <c r="D81" i="38"/>
  <c r="D83" i="38"/>
  <c r="D95" i="38"/>
  <c r="B95" i="38"/>
  <c r="D100" i="38"/>
  <c r="D111" i="38"/>
  <c r="B111" i="38"/>
  <c r="D116" i="38"/>
  <c r="D118" i="38"/>
  <c r="D127" i="38"/>
  <c r="B127" i="38"/>
  <c r="D132" i="38"/>
  <c r="D143" i="38"/>
  <c r="B143" i="38"/>
  <c r="D148" i="38"/>
  <c r="D159" i="38"/>
  <c r="B159" i="38"/>
  <c r="D164" i="38"/>
  <c r="D175" i="38"/>
  <c r="B175" i="38"/>
  <c r="D180" i="38"/>
  <c r="D191" i="38"/>
  <c r="B191" i="38"/>
  <c r="D196" i="38"/>
  <c r="D207" i="38"/>
  <c r="B207" i="38"/>
  <c r="D212" i="38"/>
  <c r="D223" i="38"/>
  <c r="B223" i="38"/>
  <c r="D228" i="38"/>
  <c r="D239" i="38"/>
  <c r="B239" i="38"/>
  <c r="D244" i="38"/>
  <c r="D255" i="38"/>
  <c r="B255" i="38"/>
  <c r="B258" i="38"/>
  <c r="B261" i="38"/>
  <c r="B263" i="38"/>
  <c r="D263" i="38"/>
  <c r="B266" i="38"/>
  <c r="B269" i="38"/>
  <c r="B271" i="38"/>
  <c r="D271" i="38"/>
  <c r="B274" i="38"/>
  <c r="B277" i="38"/>
  <c r="B279" i="38"/>
  <c r="D279" i="38"/>
  <c r="B282" i="38"/>
  <c r="B285" i="38"/>
  <c r="B287" i="38"/>
  <c r="D287" i="38"/>
  <c r="B290" i="38"/>
  <c r="B293" i="38"/>
  <c r="B295" i="38"/>
  <c r="D295" i="38"/>
  <c r="B298" i="38"/>
  <c r="B301" i="38"/>
  <c r="B303" i="38"/>
  <c r="D303" i="38"/>
  <c r="B306" i="38"/>
  <c r="B311" i="38"/>
  <c r="D311" i="38"/>
  <c r="B319" i="38"/>
  <c r="D319" i="38"/>
  <c r="B327" i="38"/>
  <c r="D327" i="38"/>
  <c r="B335" i="38"/>
  <c r="D335" i="38"/>
  <c r="B347" i="38"/>
  <c r="D360" i="38"/>
  <c r="B360" i="38"/>
  <c r="D380" i="38"/>
  <c r="B380" i="38"/>
  <c r="D396" i="38"/>
  <c r="B396" i="38"/>
  <c r="D412" i="38"/>
  <c r="B412" i="38"/>
  <c r="D428" i="38"/>
  <c r="B428" i="38"/>
  <c r="D444" i="38"/>
  <c r="B444" i="38"/>
  <c r="D460" i="38"/>
  <c r="B460" i="38"/>
  <c r="D476" i="38"/>
  <c r="B476" i="38"/>
  <c r="D492" i="38"/>
  <c r="B492" i="38"/>
  <c r="D508" i="38"/>
  <c r="B508" i="38"/>
  <c r="D521" i="38"/>
  <c r="B521" i="38"/>
  <c r="D529" i="38"/>
  <c r="B529" i="38"/>
  <c r="D537" i="38"/>
  <c r="B537" i="38"/>
  <c r="B542" i="38"/>
  <c r="D553" i="38"/>
  <c r="B553" i="38"/>
  <c r="D561" i="38"/>
  <c r="B561" i="38"/>
  <c r="D569" i="38"/>
  <c r="B569" i="38"/>
  <c r="D587" i="38"/>
  <c r="B587" i="38"/>
  <c r="B595" i="38"/>
  <c r="D595" i="38"/>
  <c r="B603" i="38"/>
  <c r="D603" i="38"/>
  <c r="D609" i="38"/>
  <c r="B609" i="38"/>
  <c r="B615" i="38"/>
  <c r="D615" i="38"/>
  <c r="D625" i="38"/>
  <c r="B625" i="38"/>
  <c r="B631" i="38"/>
  <c r="D631" i="38"/>
  <c r="D641" i="38"/>
  <c r="B641" i="38"/>
  <c r="B647" i="38"/>
  <c r="D647" i="38"/>
  <c r="D657" i="38"/>
  <c r="B657" i="38"/>
  <c r="D661" i="38"/>
  <c r="B661" i="38"/>
  <c r="B665" i="38"/>
  <c r="D665" i="38"/>
  <c r="B669" i="38"/>
  <c r="D669" i="38"/>
  <c r="B673" i="38"/>
  <c r="D673" i="38"/>
  <c r="B677" i="38"/>
  <c r="D677" i="38"/>
  <c r="B681" i="38"/>
  <c r="D681" i="38"/>
  <c r="B685" i="38"/>
  <c r="D685" i="38"/>
  <c r="B689" i="38"/>
  <c r="D689" i="38"/>
  <c r="B693" i="38"/>
  <c r="D693" i="38"/>
  <c r="B697" i="38"/>
  <c r="D697" i="38"/>
  <c r="B701" i="38"/>
  <c r="D701" i="38"/>
  <c r="B705" i="38"/>
  <c r="D705" i="38"/>
  <c r="B709" i="38"/>
  <c r="D709" i="38"/>
  <c r="B713" i="38"/>
  <c r="D713" i="38"/>
  <c r="B717" i="38"/>
  <c r="D717" i="38"/>
  <c r="B721" i="38"/>
  <c r="D721" i="38"/>
  <c r="B725" i="38"/>
  <c r="D725" i="38"/>
  <c r="B729" i="38"/>
  <c r="D729" i="38"/>
  <c r="B733" i="38"/>
  <c r="D733" i="38"/>
  <c r="B737" i="38"/>
  <c r="D737" i="38"/>
  <c r="B741" i="38"/>
  <c r="D741" i="38"/>
  <c r="D72" i="38"/>
  <c r="B72" i="38"/>
  <c r="D91" i="38"/>
  <c r="B91" i="38"/>
  <c r="D107" i="38"/>
  <c r="B107" i="38"/>
  <c r="D123" i="38"/>
  <c r="B123" i="38"/>
  <c r="D139" i="38"/>
  <c r="B139" i="38"/>
  <c r="B142" i="38"/>
  <c r="D155" i="38"/>
  <c r="B155" i="38"/>
  <c r="B158" i="38"/>
  <c r="D171" i="38"/>
  <c r="B171" i="38"/>
  <c r="B174" i="38"/>
  <c r="D187" i="38"/>
  <c r="B187" i="38"/>
  <c r="B190" i="38"/>
  <c r="D203" i="38"/>
  <c r="B203" i="38"/>
  <c r="B206" i="38"/>
  <c r="D219" i="38"/>
  <c r="B219" i="38"/>
  <c r="B222" i="38"/>
  <c r="D235" i="38"/>
  <c r="B235" i="38"/>
  <c r="B238" i="38"/>
  <c r="D251" i="38"/>
  <c r="B251" i="38"/>
  <c r="B254" i="38"/>
  <c r="B340" i="38"/>
  <c r="B342" i="38"/>
  <c r="D342" i="38"/>
  <c r="D356" i="38"/>
  <c r="B356" i="38"/>
  <c r="D361" i="38"/>
  <c r="D374" i="38"/>
  <c r="B374" i="38"/>
  <c r="D381" i="38"/>
  <c r="D390" i="38"/>
  <c r="B390" i="38"/>
  <c r="D397" i="38"/>
  <c r="D406" i="38"/>
  <c r="B406" i="38"/>
  <c r="D413" i="38"/>
  <c r="D422" i="38"/>
  <c r="B422" i="38"/>
  <c r="D429" i="38"/>
  <c r="D438" i="38"/>
  <c r="B438" i="38"/>
  <c r="D445" i="38"/>
  <c r="D454" i="38"/>
  <c r="B454" i="38"/>
  <c r="D461" i="38"/>
  <c r="D470" i="38"/>
  <c r="B470" i="38"/>
  <c r="D477" i="38"/>
  <c r="D486" i="38"/>
  <c r="B486" i="38"/>
  <c r="D493" i="38"/>
  <c r="D502" i="38"/>
  <c r="B502" i="38"/>
  <c r="D509" i="38"/>
  <c r="D519" i="38"/>
  <c r="B519" i="38"/>
  <c r="D522" i="38"/>
  <c r="D527" i="38"/>
  <c r="B527" i="38"/>
  <c r="D530" i="38"/>
  <c r="D535" i="38"/>
  <c r="B535" i="38"/>
  <c r="D540" i="38"/>
  <c r="D551" i="38"/>
  <c r="B551" i="38"/>
  <c r="D554" i="38"/>
  <c r="D559" i="38"/>
  <c r="B559" i="38"/>
  <c r="D562" i="38"/>
  <c r="D567" i="38"/>
  <c r="B567" i="38"/>
  <c r="D570" i="38"/>
  <c r="B580" i="38"/>
  <c r="D580" i="38"/>
  <c r="B583" i="38"/>
  <c r="D588" i="38"/>
  <c r="B613" i="38"/>
  <c r="D613" i="38"/>
  <c r="B619" i="38"/>
  <c r="D619" i="38"/>
  <c r="B629" i="38"/>
  <c r="D629" i="38"/>
  <c r="B635" i="38"/>
  <c r="D635" i="38"/>
  <c r="B645" i="38"/>
  <c r="D645" i="38"/>
  <c r="B651" i="38"/>
  <c r="D651" i="38"/>
  <c r="B18" i="38"/>
  <c r="D18" i="38"/>
  <c r="B26" i="38"/>
  <c r="D26" i="38"/>
  <c r="B34" i="38"/>
  <c r="D34" i="38"/>
  <c r="B42" i="38"/>
  <c r="D42" i="38"/>
  <c r="B50" i="38"/>
  <c r="D50" i="38"/>
  <c r="B58" i="38"/>
  <c r="D58" i="38"/>
  <c r="D68" i="38"/>
  <c r="B68" i="38"/>
  <c r="D84" i="38"/>
  <c r="B84" i="38"/>
  <c r="D92" i="38"/>
  <c r="D103" i="38"/>
  <c r="B103" i="38"/>
  <c r="D108" i="38"/>
  <c r="D119" i="38"/>
  <c r="B119" i="38"/>
  <c r="D124" i="38"/>
  <c r="D135" i="38"/>
  <c r="B135" i="38"/>
  <c r="D140" i="38"/>
  <c r="D151" i="38"/>
  <c r="B151" i="38"/>
  <c r="D156" i="38"/>
  <c r="D167" i="38"/>
  <c r="B167" i="38"/>
  <c r="D172" i="38"/>
  <c r="D183" i="38"/>
  <c r="B183" i="38"/>
  <c r="D188" i="38"/>
  <c r="D199" i="38"/>
  <c r="B199" i="38"/>
  <c r="D204" i="38"/>
  <c r="D215" i="38"/>
  <c r="B215" i="38"/>
  <c r="D220" i="38"/>
  <c r="D231" i="38"/>
  <c r="B231" i="38"/>
  <c r="D236" i="38"/>
  <c r="D247" i="38"/>
  <c r="B247" i="38"/>
  <c r="D252" i="38"/>
  <c r="B259" i="38"/>
  <c r="D259" i="38"/>
  <c r="B262" i="38"/>
  <c r="B265" i="38"/>
  <c r="B267" i="38"/>
  <c r="D267" i="38"/>
  <c r="B270" i="38"/>
  <c r="B273" i="38"/>
  <c r="B275" i="38"/>
  <c r="D275" i="38"/>
  <c r="B283" i="38"/>
  <c r="D283" i="38"/>
  <c r="B291" i="38"/>
  <c r="D291" i="38"/>
  <c r="B299" i="38"/>
  <c r="D299" i="38"/>
  <c r="B307" i="38"/>
  <c r="D307" i="38"/>
  <c r="B315" i="38"/>
  <c r="D315" i="38"/>
  <c r="B323" i="38"/>
  <c r="D323" i="38"/>
  <c r="B331" i="38"/>
  <c r="D331" i="38"/>
  <c r="D352" i="38"/>
  <c r="B352" i="38"/>
  <c r="D372" i="38"/>
  <c r="B372" i="38"/>
  <c r="D388" i="38"/>
  <c r="B388" i="38"/>
  <c r="D404" i="38"/>
  <c r="B404" i="38"/>
  <c r="D420" i="38"/>
  <c r="B420" i="38"/>
  <c r="D436" i="38"/>
  <c r="B436" i="38"/>
  <c r="D452" i="38"/>
  <c r="B452" i="38"/>
  <c r="D468" i="38"/>
  <c r="B468" i="38"/>
  <c r="D484" i="38"/>
  <c r="B484" i="38"/>
  <c r="D500" i="38"/>
  <c r="B500" i="38"/>
  <c r="D517" i="38"/>
  <c r="B517" i="38"/>
  <c r="D525" i="38"/>
  <c r="B525" i="38"/>
  <c r="D533" i="38"/>
  <c r="B533" i="38"/>
  <c r="D545" i="38"/>
  <c r="B545" i="38"/>
  <c r="D557" i="38"/>
  <c r="B557" i="38"/>
  <c r="D565" i="38"/>
  <c r="B565" i="38"/>
  <c r="B578" i="38"/>
  <c r="D578" i="38"/>
  <c r="B591" i="38"/>
  <c r="D591" i="38"/>
  <c r="B599" i="38"/>
  <c r="D599" i="38"/>
  <c r="B607" i="38"/>
  <c r="D607" i="38"/>
  <c r="D617" i="38"/>
  <c r="B617" i="38"/>
  <c r="B623" i="38"/>
  <c r="D623" i="38"/>
  <c r="D633" i="38"/>
  <c r="B633" i="38"/>
  <c r="B639" i="38"/>
  <c r="D639" i="38"/>
  <c r="D649" i="38"/>
  <c r="B649" i="38"/>
  <c r="B655" i="38"/>
  <c r="D655" i="38"/>
  <c r="B659" i="38"/>
  <c r="D659" i="38"/>
  <c r="B663" i="38"/>
  <c r="D663" i="38"/>
  <c r="B667" i="38"/>
  <c r="D667" i="38"/>
  <c r="B671" i="38"/>
  <c r="D671" i="38"/>
  <c r="B675" i="38"/>
  <c r="D675" i="38"/>
  <c r="B679" i="38"/>
  <c r="D679" i="38"/>
  <c r="B683" i="38"/>
  <c r="D683" i="38"/>
  <c r="B687" i="38"/>
  <c r="D687" i="38"/>
  <c r="B691" i="38"/>
  <c r="D691" i="38"/>
  <c r="B695" i="38"/>
  <c r="D695" i="38"/>
  <c r="B699" i="38"/>
  <c r="D699" i="38"/>
  <c r="B703" i="38"/>
  <c r="D703" i="38"/>
  <c r="B707" i="38"/>
  <c r="D707" i="38"/>
  <c r="B711" i="38"/>
  <c r="D711" i="38"/>
  <c r="B715" i="38"/>
  <c r="D715" i="38"/>
  <c r="B719" i="38"/>
  <c r="D719" i="38"/>
  <c r="B723" i="38"/>
  <c r="D723" i="38"/>
  <c r="B727" i="38"/>
  <c r="D727" i="38"/>
  <c r="B731" i="38"/>
  <c r="D731" i="38"/>
  <c r="B735" i="38"/>
  <c r="D735" i="38"/>
  <c r="B739" i="38"/>
  <c r="D739" i="38"/>
  <c r="D115" i="38"/>
  <c r="B115" i="38"/>
  <c r="D147" i="38"/>
  <c r="B147" i="38"/>
  <c r="D163" i="38"/>
  <c r="B163" i="38"/>
  <c r="D179" i="38"/>
  <c r="B179" i="38"/>
  <c r="D195" i="38"/>
  <c r="B195" i="38"/>
  <c r="D211" i="38"/>
  <c r="B211" i="38"/>
  <c r="D227" i="38"/>
  <c r="B227" i="38"/>
  <c r="D243" i="38"/>
  <c r="B243" i="38"/>
  <c r="B338" i="38"/>
  <c r="D338" i="38"/>
  <c r="B341" i="38"/>
  <c r="B344" i="38"/>
  <c r="D348" i="38"/>
  <c r="B348" i="38"/>
  <c r="D353" i="38"/>
  <c r="B365" i="38"/>
  <c r="D365" i="38"/>
  <c r="D373" i="38"/>
  <c r="D382" i="38"/>
  <c r="B382" i="38"/>
  <c r="D389" i="38"/>
  <c r="D398" i="38"/>
  <c r="B398" i="38"/>
  <c r="D405" i="38"/>
  <c r="D414" i="38"/>
  <c r="B414" i="38"/>
  <c r="D421" i="38"/>
  <c r="D430" i="38"/>
  <c r="B430" i="38"/>
  <c r="D437" i="38"/>
  <c r="D446" i="38"/>
  <c r="B446" i="38"/>
  <c r="D453" i="38"/>
  <c r="D462" i="38"/>
  <c r="B462" i="38"/>
  <c r="D469" i="38"/>
  <c r="D478" i="38"/>
  <c r="B478" i="38"/>
  <c r="D485" i="38"/>
  <c r="D494" i="38"/>
  <c r="B494" i="38"/>
  <c r="D501" i="38"/>
  <c r="D510" i="38"/>
  <c r="B510" i="38"/>
  <c r="D518" i="38"/>
  <c r="D523" i="38"/>
  <c r="B523" i="38"/>
  <c r="D526" i="38"/>
  <c r="D531" i="38"/>
  <c r="B531" i="38"/>
  <c r="D534" i="38"/>
  <c r="D543" i="38"/>
  <c r="B543" i="38"/>
  <c r="D548" i="38"/>
  <c r="D555" i="38"/>
  <c r="B555" i="38"/>
  <c r="D558" i="38"/>
  <c r="D563" i="38"/>
  <c r="B563" i="38"/>
  <c r="D566" i="38"/>
  <c r="D571" i="38"/>
  <c r="B571" i="38"/>
  <c r="D574" i="38"/>
  <c r="D576" i="38"/>
  <c r="B579" i="38"/>
  <c r="B611" i="38"/>
  <c r="D611" i="38"/>
  <c r="B621" i="38"/>
  <c r="D621" i="38"/>
  <c r="B627" i="38"/>
  <c r="D627" i="38"/>
  <c r="B637" i="38"/>
  <c r="D637" i="38"/>
  <c r="B643" i="38"/>
  <c r="D643" i="38"/>
  <c r="B653" i="38"/>
  <c r="D653" i="38"/>
  <c r="D743" i="38"/>
  <c r="D745" i="38"/>
  <c r="D747" i="38"/>
  <c r="D749" i="38"/>
  <c r="D751" i="38"/>
  <c r="D753" i="38"/>
  <c r="D755" i="38"/>
  <c r="D757" i="38"/>
  <c r="D759" i="38"/>
  <c r="D761" i="38"/>
  <c r="D763" i="38"/>
  <c r="D765" i="38"/>
  <c r="D767" i="38"/>
  <c r="D769" i="38"/>
  <c r="D771" i="38"/>
  <c r="D773" i="38"/>
  <c r="D775" i="38"/>
  <c r="D777" i="38"/>
  <c r="D779" i="38"/>
  <c r="D781" i="38"/>
  <c r="D783" i="38"/>
  <c r="D785" i="38"/>
  <c r="D787" i="38"/>
  <c r="D789" i="38"/>
  <c r="D791" i="38"/>
  <c r="D793" i="38"/>
  <c r="D795" i="38"/>
  <c r="D797" i="38"/>
  <c r="D799" i="38"/>
  <c r="D801" i="38"/>
  <c r="D803" i="38"/>
  <c r="D805" i="38"/>
  <c r="D807" i="38"/>
  <c r="D809" i="38"/>
  <c r="D811" i="38"/>
  <c r="D813" i="38"/>
  <c r="D815" i="38"/>
  <c r="D817" i="38"/>
  <c r="D819" i="38"/>
  <c r="D821" i="38"/>
  <c r="D823" i="38"/>
  <c r="D825" i="38"/>
  <c r="D827" i="38"/>
  <c r="D829" i="38"/>
  <c r="D831" i="38"/>
  <c r="D833" i="38"/>
  <c r="D835" i="38"/>
  <c r="D837" i="38"/>
  <c r="D841" i="38"/>
  <c r="D843" i="38"/>
  <c r="D845" i="38"/>
  <c r="D847" i="38"/>
  <c r="D849" i="38"/>
  <c r="D853" i="38"/>
  <c r="D857" i="38"/>
  <c r="D861" i="38"/>
  <c r="B863" i="38"/>
  <c r="D866" i="38"/>
  <c r="B868" i="38"/>
  <c r="B873" i="38"/>
  <c r="B880" i="38"/>
  <c r="B885" i="38"/>
  <c r="D885" i="38"/>
  <c r="B892" i="38"/>
  <c r="D892" i="38"/>
  <c r="D907" i="38"/>
  <c r="D870" i="38"/>
  <c r="B875" i="38"/>
  <c r="D882" i="38"/>
  <c r="D886" i="38"/>
  <c r="B658" i="38"/>
  <c r="B662" i="38"/>
  <c r="B666" i="38"/>
  <c r="B670" i="38"/>
  <c r="B674" i="38"/>
  <c r="B678" i="38"/>
  <c r="B682" i="38"/>
  <c r="B686" i="38"/>
  <c r="B690" i="38"/>
  <c r="B694" i="38"/>
  <c r="B698" i="38"/>
  <c r="B702" i="38"/>
  <c r="B706" i="38"/>
  <c r="B710" i="38"/>
  <c r="B714" i="38"/>
  <c r="B718" i="38"/>
  <c r="B722" i="38"/>
  <c r="B726" i="38"/>
  <c r="B730" i="38"/>
  <c r="B734" i="38"/>
  <c r="B738" i="38"/>
  <c r="B742" i="38"/>
  <c r="B746" i="38"/>
  <c r="B750" i="38"/>
  <c r="B754" i="38"/>
  <c r="B758" i="38"/>
  <c r="B762" i="38"/>
  <c r="B766" i="38"/>
  <c r="B770" i="38"/>
  <c r="B774" i="38"/>
  <c r="B778" i="38"/>
  <c r="B782" i="38"/>
  <c r="B786" i="38"/>
  <c r="B790" i="38"/>
  <c r="B794" i="38"/>
  <c r="B798" i="38"/>
  <c r="B802" i="38"/>
  <c r="B806" i="38"/>
  <c r="B810" i="38"/>
  <c r="B814" i="38"/>
  <c r="B818" i="38"/>
  <c r="B822" i="38"/>
  <c r="B826" i="38"/>
  <c r="B830" i="38"/>
  <c r="B834" i="38"/>
  <c r="B899" i="38"/>
  <c r="D899" i="38"/>
  <c r="D887" i="38"/>
  <c r="B887" i="38"/>
  <c r="D911" i="38"/>
  <c r="B916" i="38"/>
  <c r="D931" i="38"/>
  <c r="D943" i="38"/>
  <c r="B948" i="38"/>
  <c r="D952" i="38"/>
  <c r="D956" i="38"/>
  <c r="D960" i="38"/>
  <c r="D964" i="38"/>
  <c r="D968" i="38"/>
  <c r="D972" i="38"/>
  <c r="D976" i="38"/>
  <c r="D980" i="38"/>
  <c r="D984" i="38"/>
  <c r="D988" i="38"/>
  <c r="D992" i="38"/>
  <c r="D996" i="38"/>
  <c r="D1000" i="38"/>
  <c r="D1004" i="38"/>
  <c r="D1008" i="38"/>
  <c r="D1012" i="38"/>
  <c r="D1016" i="38"/>
  <c r="D1020" i="38"/>
  <c r="D1024" i="38"/>
  <c r="D1028" i="38"/>
  <c r="D1032" i="38"/>
  <c r="B1037" i="38"/>
  <c r="D1073" i="38"/>
  <c r="D1077" i="38"/>
  <c r="D1081" i="38"/>
  <c r="D1085" i="38"/>
  <c r="D1089" i="38"/>
  <c r="D1093" i="38"/>
  <c r="D1097" i="38"/>
  <c r="D1101" i="38"/>
  <c r="D1105" i="38"/>
  <c r="D1109" i="38"/>
  <c r="B1116" i="38"/>
  <c r="B1120" i="38"/>
  <c r="B1124" i="38"/>
  <c r="D1128" i="38"/>
  <c r="D1132" i="38"/>
  <c r="D1136" i="38"/>
  <c r="D1140" i="38"/>
  <c r="D1144" i="38"/>
  <c r="D1148" i="38"/>
  <c r="D1152" i="38"/>
  <c r="D1156" i="38"/>
  <c r="D1160" i="38"/>
  <c r="D1164" i="38"/>
  <c r="D1168" i="38"/>
  <c r="D1172" i="38"/>
  <c r="D1176" i="38"/>
  <c r="D1180" i="38"/>
  <c r="D1184" i="38"/>
  <c r="D1188" i="38"/>
  <c r="D1192" i="38"/>
  <c r="D1196" i="38"/>
  <c r="D1200" i="38"/>
  <c r="D1204" i="38"/>
  <c r="D1208" i="38"/>
  <c r="D1212" i="38"/>
  <c r="D1216" i="38"/>
  <c r="D1220" i="38"/>
  <c r="D1224" i="38"/>
  <c r="D1228" i="38"/>
  <c r="D1232" i="38"/>
  <c r="D1236" i="38"/>
  <c r="D1240" i="38"/>
  <c r="D1244" i="38"/>
  <c r="D1248" i="38"/>
  <c r="D1252" i="38"/>
  <c r="D1256" i="38"/>
  <c r="D1260" i="38"/>
  <c r="D1264" i="38"/>
  <c r="D1268" i="38"/>
  <c r="D1272" i="38"/>
  <c r="D1276" i="38"/>
  <c r="D1280" i="38"/>
  <c r="D1284" i="38"/>
  <c r="D1288" i="38"/>
  <c r="D1292" i="38"/>
  <c r="B1297" i="38"/>
  <c r="D1371" i="38"/>
  <c r="D1375" i="38"/>
  <c r="D1379" i="38"/>
  <c r="D1383" i="38"/>
  <c r="D1387" i="38"/>
  <c r="D1391" i="38"/>
  <c r="D1395" i="38"/>
  <c r="D1399" i="38"/>
  <c r="D1403" i="38"/>
  <c r="B1408" i="38"/>
  <c r="B1412" i="38"/>
  <c r="B1416" i="38"/>
  <c r="B1420" i="38"/>
  <c r="B1424" i="38"/>
  <c r="B1428" i="38"/>
  <c r="B1432" i="38"/>
  <c r="B1436" i="38"/>
  <c r="B1440" i="38"/>
  <c r="B1444" i="38"/>
  <c r="B1448" i="38"/>
  <c r="B1452" i="38"/>
  <c r="B1456" i="38"/>
  <c r="B1460" i="38"/>
  <c r="B1464" i="38"/>
  <c r="B1468" i="38"/>
  <c r="B1472" i="38"/>
  <c r="B1476" i="38"/>
  <c r="B1480" i="38"/>
  <c r="B1484" i="38"/>
  <c r="B1488" i="38"/>
  <c r="B1492" i="38"/>
  <c r="B1496" i="38"/>
  <c r="D1500" i="38"/>
  <c r="B1511" i="38"/>
  <c r="B1519" i="38"/>
  <c r="B1527" i="38"/>
  <c r="B1535" i="38"/>
  <c r="B1543" i="38"/>
  <c r="D1548" i="38"/>
  <c r="D1550" i="38"/>
  <c r="D1553" i="38"/>
  <c r="D1555" i="38"/>
  <c r="D1568" i="38"/>
  <c r="B1572" i="38"/>
  <c r="D1573" i="38"/>
  <c r="D1577" i="38"/>
  <c r="D1581" i="38"/>
  <c r="D1585" i="38"/>
  <c r="D1598" i="38"/>
  <c r="D1605" i="38"/>
  <c r="D1616" i="38"/>
  <c r="B1616" i="38"/>
  <c r="B1632" i="38"/>
  <c r="D1632" i="38"/>
  <c r="B1567" i="38"/>
  <c r="D1570" i="38"/>
  <c r="B1596" i="38"/>
  <c r="D1596" i="38"/>
  <c r="B1601" i="38"/>
  <c r="D1601" i="38"/>
  <c r="D1650" i="38"/>
  <c r="B1650" i="38"/>
  <c r="D1655" i="38"/>
  <c r="B1655" i="38"/>
  <c r="D1582" i="38"/>
  <c r="B1614" i="38"/>
  <c r="D1614" i="38"/>
  <c r="D1634" i="38"/>
  <c r="B1634" i="38"/>
  <c r="D1639" i="38"/>
  <c r="B1639" i="38"/>
  <c r="D890" i="38"/>
  <c r="B908" i="38"/>
  <c r="B940" i="38"/>
  <c r="B950" i="38"/>
  <c r="B954" i="38"/>
  <c r="B958" i="38"/>
  <c r="B962" i="38"/>
  <c r="B966" i="38"/>
  <c r="B970" i="38"/>
  <c r="B974" i="38"/>
  <c r="B978" i="38"/>
  <c r="B982" i="38"/>
  <c r="B986" i="38"/>
  <c r="B990" i="38"/>
  <c r="B994" i="38"/>
  <c r="B998" i="38"/>
  <c r="B1002" i="38"/>
  <c r="B1006" i="38"/>
  <c r="B1010" i="38"/>
  <c r="B1014" i="38"/>
  <c r="B1018" i="38"/>
  <c r="B1022" i="38"/>
  <c r="B1026" i="38"/>
  <c r="B1030" i="38"/>
  <c r="B1034" i="38"/>
  <c r="D1042" i="38"/>
  <c r="D1046" i="38"/>
  <c r="D1050" i="38"/>
  <c r="D1054" i="38"/>
  <c r="D1058" i="38"/>
  <c r="D1062" i="38"/>
  <c r="D1066" i="38"/>
  <c r="D1070" i="38"/>
  <c r="B1075" i="38"/>
  <c r="B1079" i="38"/>
  <c r="B1083" i="38"/>
  <c r="B1087" i="38"/>
  <c r="B1091" i="38"/>
  <c r="B1095" i="38"/>
  <c r="B1099" i="38"/>
  <c r="B1103" i="38"/>
  <c r="B1107" i="38"/>
  <c r="B1111" i="38"/>
  <c r="D1302" i="38"/>
  <c r="D1306" i="38"/>
  <c r="D1310" i="38"/>
  <c r="D1314" i="38"/>
  <c r="D1318" i="38"/>
  <c r="D1322" i="38"/>
  <c r="D1326" i="38"/>
  <c r="D1330" i="38"/>
  <c r="D1334" i="38"/>
  <c r="D1338" i="38"/>
  <c r="D1342" i="38"/>
  <c r="D1346" i="38"/>
  <c r="D1350" i="38"/>
  <c r="D1354" i="38"/>
  <c r="D1358" i="38"/>
  <c r="D1362" i="38"/>
  <c r="D1366" i="38"/>
  <c r="B1393" i="38"/>
  <c r="B1397" i="38"/>
  <c r="B1401" i="38"/>
  <c r="D1506" i="38"/>
  <c r="D1514" i="38"/>
  <c r="D1522" i="38"/>
  <c r="B1590" i="38"/>
  <c r="D1590" i="38"/>
  <c r="D1623" i="38"/>
  <c r="B1623" i="38"/>
  <c r="B1648" i="38"/>
  <c r="D1648" i="38"/>
  <c r="D1610" i="38"/>
  <c r="D1612" i="38"/>
  <c r="D1617" i="38"/>
  <c r="D1628" i="38"/>
  <c r="D1630" i="38"/>
  <c r="D1635" i="38"/>
  <c r="D1644" i="38"/>
  <c r="D1646" i="38"/>
  <c r="D1651" i="38"/>
  <c r="D1660" i="38"/>
  <c r="D1662" i="38"/>
  <c r="B1666" i="38"/>
  <c r="D1667" i="38"/>
  <c r="B1671" i="38"/>
  <c r="D1676" i="38"/>
  <c r="D1678" i="38"/>
  <c r="B1682" i="38"/>
  <c r="D1683" i="38"/>
  <c r="B1687" i="38"/>
  <c r="D1692" i="38"/>
  <c r="D1694" i="38"/>
  <c r="B1698" i="38"/>
  <c r="D1699" i="38"/>
  <c r="B1703" i="38"/>
  <c r="D1708" i="38"/>
  <c r="D1710" i="38"/>
  <c r="B1714" i="38"/>
  <c r="D1715" i="38"/>
  <c r="B1719" i="38"/>
  <c r="D1724" i="38"/>
  <c r="D1726" i="38"/>
  <c r="B1730" i="38"/>
  <c r="D1731" i="38"/>
  <c r="B1735" i="38"/>
  <c r="D1740" i="38"/>
  <c r="D1742" i="38"/>
  <c r="B1746" i="38"/>
  <c r="D1747" i="38"/>
  <c r="B1751" i="38"/>
  <c r="D1756" i="38"/>
  <c r="D1758" i="38"/>
  <c r="B1762" i="38"/>
  <c r="D1763" i="38"/>
  <c r="B1767" i="38"/>
  <c r="D1772" i="38"/>
  <c r="D1774" i="38"/>
  <c r="B1778" i="38"/>
  <c r="D1779" i="38"/>
  <c r="B1783" i="38"/>
  <c r="D1788" i="38"/>
  <c r="D1790" i="38"/>
  <c r="B1794" i="38"/>
  <c r="D1795" i="38"/>
  <c r="B1802" i="38"/>
  <c r="D1803" i="38"/>
  <c r="B1810" i="38"/>
  <c r="D1811" i="38"/>
  <c r="D1821" i="38"/>
  <c r="B1825" i="38"/>
  <c r="D1828" i="38"/>
  <c r="B1830" i="38"/>
  <c r="B1835" i="38"/>
  <c r="D1838" i="38"/>
  <c r="D1840" i="38"/>
  <c r="B1842" i="38"/>
  <c r="D1843" i="38"/>
  <c r="B1845" i="38"/>
  <c r="D1850" i="38"/>
  <c r="D1859" i="38"/>
  <c r="B1861" i="38"/>
  <c r="D1866" i="38"/>
  <c r="D1871" i="38"/>
  <c r="D1881" i="38"/>
  <c r="B1881" i="38"/>
  <c r="B1960" i="38"/>
  <c r="D1960" i="38"/>
  <c r="D1664" i="38"/>
  <c r="D1680" i="38"/>
  <c r="D1696" i="38"/>
  <c r="D1712" i="38"/>
  <c r="D1728" i="38"/>
  <c r="D1744" i="38"/>
  <c r="D1760" i="38"/>
  <c r="D1776" i="38"/>
  <c r="D1792" i="38"/>
  <c r="D1800" i="38"/>
  <c r="D1808" i="38"/>
  <c r="D1816" i="38"/>
  <c r="D1832" i="38"/>
  <c r="B1837" i="38"/>
  <c r="D1847" i="38"/>
  <c r="B1849" i="38"/>
  <c r="D1852" i="38"/>
  <c r="D1854" i="38"/>
  <c r="D1856" i="38"/>
  <c r="B1864" i="38"/>
  <c r="D1864" i="38"/>
  <c r="D1869" i="38"/>
  <c r="B1869" i="38"/>
  <c r="B1879" i="38"/>
  <c r="D1879" i="38"/>
  <c r="D1891" i="38"/>
  <c r="B1893" i="38"/>
  <c r="D1926" i="38"/>
  <c r="B1926" i="38"/>
  <c r="D1928" i="38"/>
  <c r="D1934" i="38"/>
  <c r="D1943" i="38"/>
  <c r="D1862" i="38"/>
  <c r="B1862" i="38"/>
  <c r="D1867" i="38"/>
  <c r="B1867" i="38"/>
  <c r="D1874" i="38"/>
  <c r="B1874" i="38"/>
  <c r="D1904" i="38"/>
  <c r="B1904" i="38"/>
  <c r="D1931" i="38"/>
  <c r="B1931" i="38"/>
  <c r="B1962" i="38"/>
  <c r="D1962" i="38"/>
  <c r="B1966" i="38"/>
  <c r="D1966" i="38"/>
  <c r="B1970" i="38"/>
  <c r="D1970" i="38"/>
  <c r="B1974" i="38"/>
  <c r="D1974" i="38"/>
  <c r="B1978" i="38"/>
  <c r="D1978" i="38"/>
  <c r="B1982" i="38"/>
  <c r="D1982" i="38"/>
  <c r="B1986" i="38"/>
  <c r="D1986" i="38"/>
  <c r="B1990" i="38"/>
  <c r="D1990" i="38"/>
  <c r="B1994" i="38"/>
  <c r="D1994" i="38"/>
  <c r="B1998" i="38"/>
  <c r="D1998" i="38"/>
  <c r="B2002" i="38"/>
  <c r="D2002" i="38"/>
  <c r="B2006" i="38"/>
  <c r="D2006" i="38"/>
  <c r="B2010" i="38"/>
  <c r="D2010" i="38"/>
  <c r="D1606" i="38"/>
  <c r="D1624" i="38"/>
  <c r="D1640" i="38"/>
  <c r="D1656" i="38"/>
  <c r="D1672" i="38"/>
  <c r="D1688" i="38"/>
  <c r="D1704" i="38"/>
  <c r="D1720" i="38"/>
  <c r="D1736" i="38"/>
  <c r="D1752" i="38"/>
  <c r="D1768" i="38"/>
  <c r="D1784" i="38"/>
  <c r="B1797" i="38"/>
  <c r="B1805" i="38"/>
  <c r="B1813" i="38"/>
  <c r="D1831" i="38"/>
  <c r="B1833" i="38"/>
  <c r="D1836" i="38"/>
  <c r="D1848" i="38"/>
  <c r="B1853" i="38"/>
  <c r="B1884" i="38"/>
  <c r="D1884" i="38"/>
  <c r="D1916" i="38"/>
  <c r="D1935" i="38"/>
  <c r="B1935" i="38"/>
  <c r="D2014" i="38"/>
  <c r="D2018" i="38"/>
  <c r="D2022" i="38"/>
  <c r="D2026" i="38"/>
  <c r="D2030" i="38"/>
  <c r="D2034" i="38"/>
  <c r="D2038" i="38"/>
  <c r="D2042" i="38"/>
  <c r="D2046" i="38"/>
  <c r="D2050" i="38"/>
  <c r="D2054" i="38"/>
  <c r="D2058" i="38"/>
  <c r="D2062" i="38"/>
  <c r="D2066" i="38"/>
  <c r="D2070" i="38"/>
  <c r="B2191" i="38"/>
  <c r="D2194" i="38"/>
  <c r="B2199" i="38"/>
  <c r="D2202" i="38"/>
  <c r="B2207" i="38"/>
  <c r="D2210" i="38"/>
  <c r="B2215" i="38"/>
  <c r="D2218" i="38"/>
  <c r="B2224" i="38"/>
  <c r="D2228" i="38"/>
  <c r="B2238" i="38"/>
  <c r="D2238" i="38"/>
  <c r="B2243" i="38"/>
  <c r="B2256" i="38"/>
  <c r="B2264" i="38"/>
  <c r="B2272" i="38"/>
  <c r="B2280" i="38"/>
  <c r="B2288" i="38"/>
  <c r="D2299" i="38"/>
  <c r="B2299" i="38"/>
  <c r="D2315" i="38"/>
  <c r="B2315" i="38"/>
  <c r="B2085" i="38"/>
  <c r="B2089" i="38"/>
  <c r="B2093" i="38"/>
  <c r="B2097" i="38"/>
  <c r="B2101" i="38"/>
  <c r="B2105" i="38"/>
  <c r="B2109" i="38"/>
  <c r="B2113" i="38"/>
  <c r="B2117" i="38"/>
  <c r="B2121" i="38"/>
  <c r="B2125" i="38"/>
  <c r="B2129" i="38"/>
  <c r="B2133" i="38"/>
  <c r="B2137" i="38"/>
  <c r="B2141" i="38"/>
  <c r="B2145" i="38"/>
  <c r="B2154" i="38"/>
  <c r="B2158" i="38"/>
  <c r="B2246" i="38"/>
  <c r="D2246" i="38"/>
  <c r="D2291" i="38"/>
  <c r="B2291" i="38"/>
  <c r="B2294" i="38"/>
  <c r="D2294" i="38"/>
  <c r="D2311" i="38"/>
  <c r="B2311" i="38"/>
  <c r="B1954" i="38"/>
  <c r="B1958" i="38"/>
  <c r="B1963" i="38"/>
  <c r="B1967" i="38"/>
  <c r="B1971" i="38"/>
  <c r="B1975" i="38"/>
  <c r="B1979" i="38"/>
  <c r="B1983" i="38"/>
  <c r="B1987" i="38"/>
  <c r="B1991" i="38"/>
  <c r="B1995" i="38"/>
  <c r="B1999" i="38"/>
  <c r="B2003" i="38"/>
  <c r="B2007" i="38"/>
  <c r="B2011" i="38"/>
  <c r="B2015" i="38"/>
  <c r="B2019" i="38"/>
  <c r="B2023" i="38"/>
  <c r="B2027" i="38"/>
  <c r="B2031" i="38"/>
  <c r="B2035" i="38"/>
  <c r="B2039" i="38"/>
  <c r="B2043" i="38"/>
  <c r="B2047" i="38"/>
  <c r="B2051" i="38"/>
  <c r="B2055" i="38"/>
  <c r="B2059" i="38"/>
  <c r="B2063" i="38"/>
  <c r="B2222" i="38"/>
  <c r="D2222" i="38"/>
  <c r="B2254" i="38"/>
  <c r="D2254" i="38"/>
  <c r="D2259" i="38"/>
  <c r="B2259" i="38"/>
  <c r="B2262" i="38"/>
  <c r="D2262" i="38"/>
  <c r="D2267" i="38"/>
  <c r="B2267" i="38"/>
  <c r="B2270" i="38"/>
  <c r="D2270" i="38"/>
  <c r="D2275" i="38"/>
  <c r="B2275" i="38"/>
  <c r="B2278" i="38"/>
  <c r="D2278" i="38"/>
  <c r="D2283" i="38"/>
  <c r="B2283" i="38"/>
  <c r="B2286" i="38"/>
  <c r="D2286" i="38"/>
  <c r="D2307" i="38"/>
  <c r="B2307" i="38"/>
  <c r="D2323" i="38"/>
  <c r="B2323" i="38"/>
  <c r="D1952" i="38"/>
  <c r="B2230" i="38"/>
  <c r="D2230" i="38"/>
  <c r="B2235" i="38"/>
  <c r="B2248" i="38"/>
  <c r="D2303" i="38"/>
  <c r="B2303" i="38"/>
  <c r="D2319" i="38"/>
  <c r="B2319" i="38"/>
  <c r="D2344" i="38"/>
  <c r="D2348" i="38"/>
  <c r="D2352" i="38"/>
  <c r="D2356" i="38"/>
  <c r="D2360" i="38"/>
  <c r="D2364" i="38"/>
  <c r="D2368" i="38"/>
  <c r="D2372" i="38"/>
  <c r="D2376" i="38"/>
  <c r="D2380" i="38"/>
  <c r="D2384" i="38"/>
  <c r="D2388" i="38"/>
  <c r="D2392" i="38"/>
  <c r="D2396" i="38"/>
  <c r="D2400" i="38"/>
  <c r="D2404" i="38"/>
  <c r="D2408" i="38"/>
  <c r="B2415" i="38"/>
  <c r="D2415" i="38"/>
  <c r="B2426" i="38"/>
  <c r="D2429" i="38"/>
  <c r="B2434" i="38"/>
  <c r="D2437" i="38"/>
  <c r="B2442" i="38"/>
  <c r="D2445" i="38"/>
  <c r="B2450" i="38"/>
  <c r="D2453" i="38"/>
  <c r="B2458" i="38"/>
  <c r="D2461" i="38"/>
  <c r="B2466" i="38"/>
  <c r="D2469" i="38"/>
  <c r="B2474" i="38"/>
  <c r="D2477" i="38"/>
  <c r="B2482" i="38"/>
  <c r="D2485" i="38"/>
  <c r="B2490" i="38"/>
  <c r="D2493" i="38"/>
  <c r="B2498" i="38"/>
  <c r="D2501" i="38"/>
  <c r="B2506" i="38"/>
  <c r="D2514" i="38"/>
  <c r="B2514" i="38"/>
  <c r="B2521" i="38"/>
  <c r="D2521" i="38"/>
  <c r="D2531" i="38"/>
  <c r="B2531" i="38"/>
  <c r="B2537" i="38"/>
  <c r="D2537" i="38"/>
  <c r="B2343" i="38"/>
  <c r="B2347" i="38"/>
  <c r="B2351" i="38"/>
  <c r="B2355" i="38"/>
  <c r="B2359" i="38"/>
  <c r="B2363" i="38"/>
  <c r="B2367" i="38"/>
  <c r="B2371" i="38"/>
  <c r="B2375" i="38"/>
  <c r="B2379" i="38"/>
  <c r="B2383" i="38"/>
  <c r="B2387" i="38"/>
  <c r="B2391" i="38"/>
  <c r="B2395" i="38"/>
  <c r="B2399" i="38"/>
  <c r="B2403" i="38"/>
  <c r="B2407" i="38"/>
  <c r="B2414" i="38"/>
  <c r="D2518" i="38"/>
  <c r="B2518" i="38"/>
  <c r="B2327" i="38"/>
  <c r="B2331" i="38"/>
  <c r="B2335" i="38"/>
  <c r="B2339" i="38"/>
  <c r="B2430" i="38"/>
  <c r="D2433" i="38"/>
  <c r="B2438" i="38"/>
  <c r="D2441" i="38"/>
  <c r="B2446" i="38"/>
  <c r="D2449" i="38"/>
  <c r="B2454" i="38"/>
  <c r="D2457" i="38"/>
  <c r="B2462" i="38"/>
  <c r="D2465" i="38"/>
  <c r="B2470" i="38"/>
  <c r="D2473" i="38"/>
  <c r="B2478" i="38"/>
  <c r="D2481" i="38"/>
  <c r="B2486" i="38"/>
  <c r="D2489" i="38"/>
  <c r="B2494" i="38"/>
  <c r="D2497" i="38"/>
  <c r="D2523" i="38"/>
  <c r="B2523" i="38"/>
  <c r="B2529" i="38"/>
  <c r="D2529" i="38"/>
  <c r="D2539" i="38"/>
  <c r="B2539" i="38"/>
  <c r="B2526" i="38"/>
  <c r="B2532" i="38"/>
  <c r="B2534" i="38"/>
  <c r="B2540" i="38"/>
  <c r="B2542" i="38"/>
  <c r="B2548" i="38"/>
  <c r="B2550" i="38"/>
  <c r="B2556" i="38"/>
  <c r="B2558" i="38"/>
  <c r="B2564" i="38"/>
  <c r="B2566" i="38"/>
  <c r="D2572" i="38"/>
  <c r="B2575" i="38"/>
  <c r="D2588" i="38"/>
  <c r="B2591" i="38"/>
  <c r="B2602" i="38"/>
  <c r="D2618" i="38"/>
  <c r="B2621" i="38"/>
  <c r="D2634" i="38"/>
  <c r="B2637" i="38"/>
  <c r="D2650" i="38"/>
  <c r="B2653" i="38"/>
  <c r="D2666" i="38"/>
  <c r="B2669" i="38"/>
  <c r="D2690" i="38"/>
  <c r="B2695" i="38"/>
  <c r="D2697" i="38"/>
  <c r="D2701" i="38"/>
  <c r="B2703" i="38"/>
  <c r="D2714" i="38"/>
  <c r="D2722" i="38"/>
  <c r="D2730" i="38"/>
  <c r="B2547" i="38"/>
  <c r="B2555" i="38"/>
  <c r="D2568" i="38"/>
  <c r="D2584" i="38"/>
  <c r="D2600" i="38"/>
  <c r="D2614" i="38"/>
  <c r="B2617" i="38"/>
  <c r="D2630" i="38"/>
  <c r="B2633" i="38"/>
  <c r="D2646" i="38"/>
  <c r="B2649" i="38"/>
  <c r="D2662" i="38"/>
  <c r="B2665" i="38"/>
  <c r="B2679" i="38"/>
  <c r="D2685" i="38"/>
  <c r="B2687" i="38"/>
  <c r="D2693" i="38"/>
  <c r="D2705" i="38"/>
  <c r="B2707" i="38"/>
  <c r="D2709" i="38"/>
  <c r="D2545" i="38"/>
  <c r="D2553" i="38"/>
  <c r="D2561" i="38"/>
  <c r="D2610" i="38"/>
  <c r="D2626" i="38"/>
  <c r="D2642" i="38"/>
  <c r="D2658" i="38"/>
  <c r="D2674" i="38"/>
  <c r="B2689" i="38"/>
  <c r="B2691" i="38"/>
  <c r="B2700" i="38"/>
  <c r="B2702" i="38"/>
  <c r="D2718" i="38"/>
  <c r="D2726" i="38"/>
  <c r="D2734" i="38"/>
  <c r="D973" i="38"/>
  <c r="B973" i="38"/>
  <c r="D981" i="38"/>
  <c r="B981" i="38"/>
  <c r="D989" i="38"/>
  <c r="B989" i="38"/>
  <c r="D997" i="38"/>
  <c r="B997" i="38"/>
  <c r="D1005" i="38"/>
  <c r="B1005" i="38"/>
  <c r="D1017" i="38"/>
  <c r="B1017" i="38"/>
  <c r="D1021" i="38"/>
  <c r="B1021" i="38"/>
  <c r="D1033" i="38"/>
  <c r="B1033" i="38"/>
  <c r="D1074" i="38"/>
  <c r="B1074" i="38"/>
  <c r="D1086" i="38"/>
  <c r="B1086" i="38"/>
  <c r="D1094" i="38"/>
  <c r="B1094" i="38"/>
  <c r="D1102" i="38"/>
  <c r="B1102" i="38"/>
  <c r="D1110" i="38"/>
  <c r="B1110" i="38"/>
  <c r="D1396" i="38"/>
  <c r="B1396" i="38"/>
  <c r="D1404" i="38"/>
  <c r="B1404" i="38"/>
  <c r="B1578" i="38"/>
  <c r="D1578" i="38"/>
  <c r="D1607" i="38"/>
  <c r="B1607" i="38"/>
  <c r="D1641" i="38"/>
  <c r="B1641" i="38"/>
  <c r="D1673" i="38"/>
  <c r="B1673" i="38"/>
  <c r="D1705" i="38"/>
  <c r="B1705" i="38"/>
  <c r="D1737" i="38"/>
  <c r="B1737" i="38"/>
  <c r="D1769" i="38"/>
  <c r="B1769" i="38"/>
  <c r="D1907" i="38"/>
  <c r="B1907" i="38"/>
  <c r="D2156" i="38"/>
  <c r="B2156" i="38"/>
  <c r="D2164" i="38"/>
  <c r="B2164" i="38"/>
  <c r="D2172" i="38"/>
  <c r="B2172" i="38"/>
  <c r="D2180" i="38"/>
  <c r="B2180" i="38"/>
  <c r="D2188" i="38"/>
  <c r="B2188" i="38"/>
  <c r="D2196" i="38"/>
  <c r="B2196" i="38"/>
  <c r="D2204" i="38"/>
  <c r="B2204" i="38"/>
  <c r="D2212" i="38"/>
  <c r="B2212" i="38"/>
  <c r="D2220" i="38"/>
  <c r="B2220" i="38"/>
  <c r="D2345" i="38"/>
  <c r="B2345" i="38"/>
  <c r="D2353" i="38"/>
  <c r="B2353" i="38"/>
  <c r="D2361" i="38"/>
  <c r="B2361" i="38"/>
  <c r="D2369" i="38"/>
  <c r="B2369" i="38"/>
  <c r="D2377" i="38"/>
  <c r="B2377" i="38"/>
  <c r="D2385" i="38"/>
  <c r="B2385" i="38"/>
  <c r="D2393" i="38"/>
  <c r="B2393" i="38"/>
  <c r="D2401" i="38"/>
  <c r="B2401" i="38"/>
  <c r="D2409" i="38"/>
  <c r="B2409" i="38"/>
  <c r="D2427" i="38"/>
  <c r="B2427" i="38"/>
  <c r="D2435" i="38"/>
  <c r="B2435" i="38"/>
  <c r="D2443" i="38"/>
  <c r="B2443" i="38"/>
  <c r="D2451" i="38"/>
  <c r="B2451" i="38"/>
  <c r="D2459" i="38"/>
  <c r="B2459" i="38"/>
  <c r="D2467" i="38"/>
  <c r="B2467" i="38"/>
  <c r="D2475" i="38"/>
  <c r="B2475" i="38"/>
  <c r="D2483" i="38"/>
  <c r="B2483" i="38"/>
  <c r="D2491" i="38"/>
  <c r="B2491" i="38"/>
  <c r="D2499" i="38"/>
  <c r="B2499" i="38"/>
  <c r="D2507" i="38"/>
  <c r="B2507" i="38"/>
  <c r="D2515" i="38"/>
  <c r="B2515" i="38"/>
  <c r="D2581" i="38"/>
  <c r="B2581" i="38"/>
  <c r="D2611" i="38"/>
  <c r="B2611" i="38"/>
  <c r="D2643" i="38"/>
  <c r="B2643" i="38"/>
  <c r="D2727" i="38"/>
  <c r="B2727" i="38"/>
  <c r="B376" i="38"/>
  <c r="B378" i="38"/>
  <c r="B392" i="38"/>
  <c r="B394" i="38"/>
  <c r="B408" i="38"/>
  <c r="B410" i="38"/>
  <c r="B424" i="38"/>
  <c r="B426" i="38"/>
  <c r="B440" i="38"/>
  <c r="B442" i="38"/>
  <c r="B456" i="38"/>
  <c r="B458" i="38"/>
  <c r="B472" i="38"/>
  <c r="B474" i="38"/>
  <c r="B488" i="38"/>
  <c r="B490" i="38"/>
  <c r="B504" i="38"/>
  <c r="B506" i="38"/>
  <c r="B539" i="38"/>
  <c r="B541" i="38"/>
  <c r="D585" i="38"/>
  <c r="B585" i="38"/>
  <c r="D906" i="38"/>
  <c r="B906" i="38"/>
  <c r="D920" i="38"/>
  <c r="B920" i="38"/>
  <c r="B925" i="38"/>
  <c r="D925" i="38"/>
  <c r="D938" i="38"/>
  <c r="B938" i="38"/>
  <c r="B10" i="38"/>
  <c r="B11" i="38"/>
  <c r="B15" i="38"/>
  <c r="B27" i="38"/>
  <c r="B35" i="38"/>
  <c r="B39" i="38"/>
  <c r="B47" i="38"/>
  <c r="B55" i="38"/>
  <c r="B66" i="38"/>
  <c r="B74" i="38"/>
  <c r="B89" i="38"/>
  <c r="B97" i="38"/>
  <c r="B109" i="38"/>
  <c r="B117" i="38"/>
  <c r="B121" i="38"/>
  <c r="B133" i="38"/>
  <c r="B137" i="38"/>
  <c r="B149" i="38"/>
  <c r="B153" i="38"/>
  <c r="B161" i="38"/>
  <c r="B173" i="38"/>
  <c r="B181" i="38"/>
  <c r="B189" i="38"/>
  <c r="B197" i="38"/>
  <c r="B205" i="38"/>
  <c r="B213" i="38"/>
  <c r="B221" i="38"/>
  <c r="B229" i="38"/>
  <c r="B237" i="38"/>
  <c r="B245" i="38"/>
  <c r="B253" i="38"/>
  <c r="B260" i="38"/>
  <c r="B268" i="38"/>
  <c r="B272" i="38"/>
  <c r="B284" i="38"/>
  <c r="B292" i="38"/>
  <c r="B300" i="38"/>
  <c r="B308" i="38"/>
  <c r="B316" i="38"/>
  <c r="B320" i="38"/>
  <c r="B328" i="38"/>
  <c r="B336" i="38"/>
  <c r="B350" i="38"/>
  <c r="B358" i="38"/>
  <c r="B362" i="38"/>
  <c r="D581" i="38"/>
  <c r="B581" i="38"/>
  <c r="D596" i="38"/>
  <c r="B596" i="38"/>
  <c r="D604" i="38"/>
  <c r="B604" i="38"/>
  <c r="D612" i="38"/>
  <c r="B612" i="38"/>
  <c r="D620" i="38"/>
  <c r="B620" i="38"/>
  <c r="D628" i="38"/>
  <c r="B628" i="38"/>
  <c r="D636" i="38"/>
  <c r="B636" i="38"/>
  <c r="D644" i="38"/>
  <c r="B644" i="38"/>
  <c r="D652" i="38"/>
  <c r="B652" i="38"/>
  <c r="D660" i="38"/>
  <c r="B660" i="38"/>
  <c r="D668" i="38"/>
  <c r="B668" i="38"/>
  <c r="D672" i="38"/>
  <c r="B672" i="38"/>
  <c r="D676" i="38"/>
  <c r="B676" i="38"/>
  <c r="D680" i="38"/>
  <c r="B680" i="38"/>
  <c r="D684" i="38"/>
  <c r="B684" i="38"/>
  <c r="D688" i="38"/>
  <c r="B688" i="38"/>
  <c r="D692" i="38"/>
  <c r="B692" i="38"/>
  <c r="D696" i="38"/>
  <c r="B696" i="38"/>
  <c r="D700" i="38"/>
  <c r="B700" i="38"/>
  <c r="D704" i="38"/>
  <c r="B704" i="38"/>
  <c r="D708" i="38"/>
  <c r="B708" i="38"/>
  <c r="D712" i="38"/>
  <c r="B712" i="38"/>
  <c r="D716" i="38"/>
  <c r="B716" i="38"/>
  <c r="D720" i="38"/>
  <c r="B720" i="38"/>
  <c r="D724" i="38"/>
  <c r="B724" i="38"/>
  <c r="D728" i="38"/>
  <c r="B728" i="38"/>
  <c r="D732" i="38"/>
  <c r="B732" i="38"/>
  <c r="D736" i="38"/>
  <c r="B736" i="38"/>
  <c r="D740" i="38"/>
  <c r="B740" i="38"/>
  <c r="D744" i="38"/>
  <c r="B744" i="38"/>
  <c r="D748" i="38"/>
  <c r="B748" i="38"/>
  <c r="D752" i="38"/>
  <c r="B752" i="38"/>
  <c r="D756" i="38"/>
  <c r="B756" i="38"/>
  <c r="D760" i="38"/>
  <c r="B760" i="38"/>
  <c r="D764" i="38"/>
  <c r="B764" i="38"/>
  <c r="D768" i="38"/>
  <c r="B768" i="38"/>
  <c r="D772" i="38"/>
  <c r="B772" i="38"/>
  <c r="D776" i="38"/>
  <c r="B776" i="38"/>
  <c r="D780" i="38"/>
  <c r="B780" i="38"/>
  <c r="D784" i="38"/>
  <c r="B784" i="38"/>
  <c r="D788" i="38"/>
  <c r="B788" i="38"/>
  <c r="D792" i="38"/>
  <c r="B792" i="38"/>
  <c r="D796" i="38"/>
  <c r="B796" i="38"/>
  <c r="D800" i="38"/>
  <c r="B800" i="38"/>
  <c r="D804" i="38"/>
  <c r="B804" i="38"/>
  <c r="D808" i="38"/>
  <c r="B808" i="38"/>
  <c r="D812" i="38"/>
  <c r="B812" i="38"/>
  <c r="D816" i="38"/>
  <c r="B816" i="38"/>
  <c r="D820" i="38"/>
  <c r="B820" i="38"/>
  <c r="D824" i="38"/>
  <c r="B824" i="38"/>
  <c r="D828" i="38"/>
  <c r="B828" i="38"/>
  <c r="D832" i="38"/>
  <c r="B832" i="38"/>
  <c r="D836" i="38"/>
  <c r="B836" i="38"/>
  <c r="D842" i="38"/>
  <c r="B842" i="38"/>
  <c r="D846" i="38"/>
  <c r="B846" i="38"/>
  <c r="D850" i="38"/>
  <c r="B850" i="38"/>
  <c r="D854" i="38"/>
  <c r="B854" i="38"/>
  <c r="D858" i="38"/>
  <c r="B858" i="38"/>
  <c r="D896" i="38"/>
  <c r="B896" i="38"/>
  <c r="B901" i="38"/>
  <c r="D901" i="38"/>
  <c r="D914" i="38"/>
  <c r="B914" i="38"/>
  <c r="D928" i="38"/>
  <c r="B928" i="38"/>
  <c r="B933" i="38"/>
  <c r="D933" i="38"/>
  <c r="D946" i="38"/>
  <c r="B946" i="38"/>
  <c r="D573" i="38"/>
  <c r="B573" i="38"/>
  <c r="D898" i="38"/>
  <c r="B898" i="38"/>
  <c r="D912" i="38"/>
  <c r="B912" i="38"/>
  <c r="B917" i="38"/>
  <c r="D917" i="38"/>
  <c r="D930" i="38"/>
  <c r="B930" i="38"/>
  <c r="D944" i="38"/>
  <c r="B944" i="38"/>
  <c r="B949" i="38"/>
  <c r="D949" i="38"/>
  <c r="D953" i="38"/>
  <c r="B953" i="38"/>
  <c r="D957" i="38"/>
  <c r="B957" i="38"/>
  <c r="D961" i="38"/>
  <c r="B961" i="38"/>
  <c r="D965" i="38"/>
  <c r="B965" i="38"/>
  <c r="D969" i="38"/>
  <c r="B969" i="38"/>
  <c r="D977" i="38"/>
  <c r="B977" i="38"/>
  <c r="D985" i="38"/>
  <c r="B985" i="38"/>
  <c r="D993" i="38"/>
  <c r="B993" i="38"/>
  <c r="D1001" i="38"/>
  <c r="B1001" i="38"/>
  <c r="D1009" i="38"/>
  <c r="B1009" i="38"/>
  <c r="D1013" i="38"/>
  <c r="B1013" i="38"/>
  <c r="D1025" i="38"/>
  <c r="B1025" i="38"/>
  <c r="D1029" i="38"/>
  <c r="B1029" i="38"/>
  <c r="D1078" i="38"/>
  <c r="B1078" i="38"/>
  <c r="D1082" i="38"/>
  <c r="B1082" i="38"/>
  <c r="D1090" i="38"/>
  <c r="B1090" i="38"/>
  <c r="D1098" i="38"/>
  <c r="B1098" i="38"/>
  <c r="D1106" i="38"/>
  <c r="B1106" i="38"/>
  <c r="D1392" i="38"/>
  <c r="B1392" i="38"/>
  <c r="D1400" i="38"/>
  <c r="B1400" i="38"/>
  <c r="D1591" i="38"/>
  <c r="B1591" i="38"/>
  <c r="D1625" i="38"/>
  <c r="B1625" i="38"/>
  <c r="D1657" i="38"/>
  <c r="B1657" i="38"/>
  <c r="D1689" i="38"/>
  <c r="B1689" i="38"/>
  <c r="D1721" i="38"/>
  <c r="B1721" i="38"/>
  <c r="D1753" i="38"/>
  <c r="B1753" i="38"/>
  <c r="D1785" i="38"/>
  <c r="B1785" i="38"/>
  <c r="D1937" i="38"/>
  <c r="B1937" i="38"/>
  <c r="D2152" i="38"/>
  <c r="B2152" i="38"/>
  <c r="D2160" i="38"/>
  <c r="B2160" i="38"/>
  <c r="D2168" i="38"/>
  <c r="B2168" i="38"/>
  <c r="D2176" i="38"/>
  <c r="B2176" i="38"/>
  <c r="D2184" i="38"/>
  <c r="B2184" i="38"/>
  <c r="D2192" i="38"/>
  <c r="B2192" i="38"/>
  <c r="D2200" i="38"/>
  <c r="B2200" i="38"/>
  <c r="D2208" i="38"/>
  <c r="B2208" i="38"/>
  <c r="D2216" i="38"/>
  <c r="B2216" i="38"/>
  <c r="D2341" i="38"/>
  <c r="B2341" i="38"/>
  <c r="D2349" i="38"/>
  <c r="B2349" i="38"/>
  <c r="D2357" i="38"/>
  <c r="B2357" i="38"/>
  <c r="D2365" i="38"/>
  <c r="B2365" i="38"/>
  <c r="D2373" i="38"/>
  <c r="B2373" i="38"/>
  <c r="D2381" i="38"/>
  <c r="B2381" i="38"/>
  <c r="D2389" i="38"/>
  <c r="B2389" i="38"/>
  <c r="D2397" i="38"/>
  <c r="B2397" i="38"/>
  <c r="D2405" i="38"/>
  <c r="B2405" i="38"/>
  <c r="D2416" i="38"/>
  <c r="B2416" i="38"/>
  <c r="D2431" i="38"/>
  <c r="B2431" i="38"/>
  <c r="D2439" i="38"/>
  <c r="B2439" i="38"/>
  <c r="D2447" i="38"/>
  <c r="B2447" i="38"/>
  <c r="D2455" i="38"/>
  <c r="B2455" i="38"/>
  <c r="D2463" i="38"/>
  <c r="B2463" i="38"/>
  <c r="D2471" i="38"/>
  <c r="B2471" i="38"/>
  <c r="D2479" i="38"/>
  <c r="B2479" i="38"/>
  <c r="D2487" i="38"/>
  <c r="B2487" i="38"/>
  <c r="D2495" i="38"/>
  <c r="B2495" i="38"/>
  <c r="D2503" i="38"/>
  <c r="B2503" i="38"/>
  <c r="D2511" i="38"/>
  <c r="B2511" i="38"/>
  <c r="D2519" i="38"/>
  <c r="B2519" i="38"/>
  <c r="D2597" i="38"/>
  <c r="B2597" i="38"/>
  <c r="D2627" i="38"/>
  <c r="B2627" i="38"/>
  <c r="D2659" i="38"/>
  <c r="B2659" i="38"/>
  <c r="D2719" i="38"/>
  <c r="B2719" i="38"/>
  <c r="D2735" i="38"/>
  <c r="B2735" i="38"/>
  <c r="B5" i="38"/>
  <c r="B19" i="38"/>
  <c r="B23" i="38"/>
  <c r="B31" i="38"/>
  <c r="B43" i="38"/>
  <c r="B51" i="38"/>
  <c r="B59" i="38"/>
  <c r="B63" i="38"/>
  <c r="B70" i="38"/>
  <c r="B78" i="38"/>
  <c r="B82" i="38"/>
  <c r="B86" i="38"/>
  <c r="B93" i="38"/>
  <c r="B101" i="38"/>
  <c r="B105" i="38"/>
  <c r="B113" i="38"/>
  <c r="B125" i="38"/>
  <c r="B129" i="38"/>
  <c r="B141" i="38"/>
  <c r="B145" i="38"/>
  <c r="B157" i="38"/>
  <c r="B165" i="38"/>
  <c r="B169" i="38"/>
  <c r="B177" i="38"/>
  <c r="B185" i="38"/>
  <c r="B193" i="38"/>
  <c r="B201" i="38"/>
  <c r="B209" i="38"/>
  <c r="B217" i="38"/>
  <c r="B225" i="38"/>
  <c r="B233" i="38"/>
  <c r="B241" i="38"/>
  <c r="B249" i="38"/>
  <c r="B264" i="38"/>
  <c r="B276" i="38"/>
  <c r="B280" i="38"/>
  <c r="B288" i="38"/>
  <c r="B296" i="38"/>
  <c r="B304" i="38"/>
  <c r="B312" i="38"/>
  <c r="B324" i="38"/>
  <c r="B332" i="38"/>
  <c r="B339" i="38"/>
  <c r="B343" i="38"/>
  <c r="B346" i="38"/>
  <c r="B354" i="38"/>
  <c r="D592" i="38"/>
  <c r="B592" i="38"/>
  <c r="D600" i="38"/>
  <c r="B600" i="38"/>
  <c r="D608" i="38"/>
  <c r="B608" i="38"/>
  <c r="D616" i="38"/>
  <c r="B616" i="38"/>
  <c r="D624" i="38"/>
  <c r="B624" i="38"/>
  <c r="D632" i="38"/>
  <c r="B632" i="38"/>
  <c r="D640" i="38"/>
  <c r="B640" i="38"/>
  <c r="D648" i="38"/>
  <c r="B648" i="38"/>
  <c r="D656" i="38"/>
  <c r="B656" i="38"/>
  <c r="D664" i="38"/>
  <c r="B664" i="38"/>
  <c r="B364" i="38"/>
  <c r="B366" i="38"/>
  <c r="B368" i="38"/>
  <c r="B370" i="38"/>
  <c r="B384" i="38"/>
  <c r="B386" i="38"/>
  <c r="B400" i="38"/>
  <c r="B402" i="38"/>
  <c r="B416" i="38"/>
  <c r="B418" i="38"/>
  <c r="B432" i="38"/>
  <c r="B434" i="38"/>
  <c r="B448" i="38"/>
  <c r="B450" i="38"/>
  <c r="B464" i="38"/>
  <c r="B466" i="38"/>
  <c r="B480" i="38"/>
  <c r="B482" i="38"/>
  <c r="B496" i="38"/>
  <c r="B498" i="38"/>
  <c r="B512" i="38"/>
  <c r="B514" i="38"/>
  <c r="B547" i="38"/>
  <c r="B549" i="38"/>
  <c r="D577" i="38"/>
  <c r="B577" i="38"/>
  <c r="D904" i="38"/>
  <c r="B904" i="38"/>
  <c r="B909" i="38"/>
  <c r="D909" i="38"/>
  <c r="D922" i="38"/>
  <c r="B922" i="38"/>
  <c r="D936" i="38"/>
  <c r="B936" i="38"/>
  <c r="B941" i="38"/>
  <c r="D941" i="38"/>
  <c r="D897" i="38"/>
  <c r="B902" i="38"/>
  <c r="D905" i="38"/>
  <c r="B910" i="38"/>
  <c r="D913" i="38"/>
  <c r="B918" i="38"/>
  <c r="D921" i="38"/>
  <c r="B926" i="38"/>
  <c r="D929" i="38"/>
  <c r="B934" i="38"/>
  <c r="D937" i="38"/>
  <c r="B942" i="38"/>
  <c r="D945" i="38"/>
  <c r="D1036" i="38"/>
  <c r="B1036" i="38"/>
  <c r="D1119" i="38"/>
  <c r="B1119" i="38"/>
  <c r="D1123" i="38"/>
  <c r="B1123" i="38"/>
  <c r="D1296" i="38"/>
  <c r="B1296" i="38"/>
  <c r="D1407" i="38"/>
  <c r="B1407" i="38"/>
  <c r="D1411" i="38"/>
  <c r="B1411" i="38"/>
  <c r="D1415" i="38"/>
  <c r="B1415" i="38"/>
  <c r="D1419" i="38"/>
  <c r="B1419" i="38"/>
  <c r="D1423" i="38"/>
  <c r="B1423" i="38"/>
  <c r="D1427" i="38"/>
  <c r="B1427" i="38"/>
  <c r="D1431" i="38"/>
  <c r="B1431" i="38"/>
  <c r="D1435" i="38"/>
  <c r="B1435" i="38"/>
  <c r="D1439" i="38"/>
  <c r="B1439" i="38"/>
  <c r="D1443" i="38"/>
  <c r="B1443" i="38"/>
  <c r="D1447" i="38"/>
  <c r="B1447" i="38"/>
  <c r="D1451" i="38"/>
  <c r="B1451" i="38"/>
  <c r="D1455" i="38"/>
  <c r="B1455" i="38"/>
  <c r="D1459" i="38"/>
  <c r="B1459" i="38"/>
  <c r="D1463" i="38"/>
  <c r="B1463" i="38"/>
  <c r="D1467" i="38"/>
  <c r="B1467" i="38"/>
  <c r="D1471" i="38"/>
  <c r="B1471" i="38"/>
  <c r="D1475" i="38"/>
  <c r="B1475" i="38"/>
  <c r="D1479" i="38"/>
  <c r="B1479" i="38"/>
  <c r="D1483" i="38"/>
  <c r="B1483" i="38"/>
  <c r="D1487" i="38"/>
  <c r="B1487" i="38"/>
  <c r="D1491" i="38"/>
  <c r="B1491" i="38"/>
  <c r="D1495" i="38"/>
  <c r="B1495" i="38"/>
  <c r="D1575" i="38"/>
  <c r="B1575" i="38"/>
  <c r="D1126" i="38"/>
  <c r="B1126" i="38"/>
  <c r="D1130" i="38"/>
  <c r="B1130" i="38"/>
  <c r="D1134" i="38"/>
  <c r="B1134" i="38"/>
  <c r="D1138" i="38"/>
  <c r="B1138" i="38"/>
  <c r="D1142" i="38"/>
  <c r="B1142" i="38"/>
  <c r="D1146" i="38"/>
  <c r="B1146" i="38"/>
  <c r="D1150" i="38"/>
  <c r="B1150" i="38"/>
  <c r="D1154" i="38"/>
  <c r="B1154" i="38"/>
  <c r="D1158" i="38"/>
  <c r="B1158" i="38"/>
  <c r="D1162" i="38"/>
  <c r="B1162" i="38"/>
  <c r="D1166" i="38"/>
  <c r="B1166" i="38"/>
  <c r="D1170" i="38"/>
  <c r="B1170" i="38"/>
  <c r="D1174" i="38"/>
  <c r="B1174" i="38"/>
  <c r="D1178" i="38"/>
  <c r="B1178" i="38"/>
  <c r="D1182" i="38"/>
  <c r="B1182" i="38"/>
  <c r="D1186" i="38"/>
  <c r="B1186" i="38"/>
  <c r="D1190" i="38"/>
  <c r="B1190" i="38"/>
  <c r="D1194" i="38"/>
  <c r="B1194" i="38"/>
  <c r="D1198" i="38"/>
  <c r="B1198" i="38"/>
  <c r="D1202" i="38"/>
  <c r="B1202" i="38"/>
  <c r="D1206" i="38"/>
  <c r="B1206" i="38"/>
  <c r="D1210" i="38"/>
  <c r="B1210" i="38"/>
  <c r="D1214" i="38"/>
  <c r="B1214" i="38"/>
  <c r="D1218" i="38"/>
  <c r="B1218" i="38"/>
  <c r="D1222" i="38"/>
  <c r="B1222" i="38"/>
  <c r="D1226" i="38"/>
  <c r="B1226" i="38"/>
  <c r="D1230" i="38"/>
  <c r="B1230" i="38"/>
  <c r="D1234" i="38"/>
  <c r="B1234" i="38"/>
  <c r="D1238" i="38"/>
  <c r="B1238" i="38"/>
  <c r="D1242" i="38"/>
  <c r="B1242" i="38"/>
  <c r="D1246" i="38"/>
  <c r="B1246" i="38"/>
  <c r="D1250" i="38"/>
  <c r="B1250" i="38"/>
  <c r="D1254" i="38"/>
  <c r="B1254" i="38"/>
  <c r="D1258" i="38"/>
  <c r="B1258" i="38"/>
  <c r="D1262" i="38"/>
  <c r="B1262" i="38"/>
  <c r="D1266" i="38"/>
  <c r="B1266" i="38"/>
  <c r="D1270" i="38"/>
  <c r="B1270" i="38"/>
  <c r="D1274" i="38"/>
  <c r="B1274" i="38"/>
  <c r="D1278" i="38"/>
  <c r="B1278" i="38"/>
  <c r="D1282" i="38"/>
  <c r="B1282" i="38"/>
  <c r="D1286" i="38"/>
  <c r="B1286" i="38"/>
  <c r="D1290" i="38"/>
  <c r="B1290" i="38"/>
  <c r="D1373" i="38"/>
  <c r="B1373" i="38"/>
  <c r="D1377" i="38"/>
  <c r="B1377" i="38"/>
  <c r="D1381" i="38"/>
  <c r="B1381" i="38"/>
  <c r="D1385" i="38"/>
  <c r="B1385" i="38"/>
  <c r="D1498" i="38"/>
  <c r="B1498" i="38"/>
  <c r="D1502" i="38"/>
  <c r="B1502" i="38"/>
  <c r="B1559" i="38"/>
  <c r="D1559" i="38"/>
  <c r="B1566" i="38"/>
  <c r="D1566" i="38"/>
  <c r="D1043" i="38"/>
  <c r="B1043" i="38"/>
  <c r="D1047" i="38"/>
  <c r="B1047" i="38"/>
  <c r="D1051" i="38"/>
  <c r="B1051" i="38"/>
  <c r="D1055" i="38"/>
  <c r="B1055" i="38"/>
  <c r="D1059" i="38"/>
  <c r="B1059" i="38"/>
  <c r="D1063" i="38"/>
  <c r="B1063" i="38"/>
  <c r="D1067" i="38"/>
  <c r="B1067" i="38"/>
  <c r="D1071" i="38"/>
  <c r="B1071" i="38"/>
  <c r="D1303" i="38"/>
  <c r="B1303" i="38"/>
  <c r="D1307" i="38"/>
  <c r="B1307" i="38"/>
  <c r="D1311" i="38"/>
  <c r="B1311" i="38"/>
  <c r="D1315" i="38"/>
  <c r="B1315" i="38"/>
  <c r="D1319" i="38"/>
  <c r="B1319" i="38"/>
  <c r="D1323" i="38"/>
  <c r="B1323" i="38"/>
  <c r="D1327" i="38"/>
  <c r="B1327" i="38"/>
  <c r="D1331" i="38"/>
  <c r="B1331" i="38"/>
  <c r="D1335" i="38"/>
  <c r="B1335" i="38"/>
  <c r="D1339" i="38"/>
  <c r="B1339" i="38"/>
  <c r="D1343" i="38"/>
  <c r="B1343" i="38"/>
  <c r="D1347" i="38"/>
  <c r="B1347" i="38"/>
  <c r="D1351" i="38"/>
  <c r="B1351" i="38"/>
  <c r="D1355" i="38"/>
  <c r="B1355" i="38"/>
  <c r="D1359" i="38"/>
  <c r="B1359" i="38"/>
  <c r="D1363" i="38"/>
  <c r="B1363" i="38"/>
  <c r="D1367" i="38"/>
  <c r="B1367" i="38"/>
  <c r="D1563" i="38"/>
  <c r="B1563" i="38"/>
  <c r="B1560" i="38"/>
  <c r="D1579" i="38"/>
  <c r="B1579" i="38"/>
  <c r="D1595" i="38"/>
  <c r="B1595" i="38"/>
  <c r="D1611" i="38"/>
  <c r="B1611" i="38"/>
  <c r="D1629" i="38"/>
  <c r="B1629" i="38"/>
  <c r="D1645" i="38"/>
  <c r="B1645" i="38"/>
  <c r="D1661" i="38"/>
  <c r="B1661" i="38"/>
  <c r="D1677" i="38"/>
  <c r="B1677" i="38"/>
  <c r="D1693" i="38"/>
  <c r="B1693" i="38"/>
  <c r="D1709" i="38"/>
  <c r="B1709" i="38"/>
  <c r="D1725" i="38"/>
  <c r="B1725" i="38"/>
  <c r="D1741" i="38"/>
  <c r="B1741" i="38"/>
  <c r="D1757" i="38"/>
  <c r="B1757" i="38"/>
  <c r="D1773" i="38"/>
  <c r="B1773" i="38"/>
  <c r="D1789" i="38"/>
  <c r="B1789" i="38"/>
  <c r="B1796" i="38"/>
  <c r="D1796" i="38"/>
  <c r="B1804" i="38"/>
  <c r="D1804" i="38"/>
  <c r="B1812" i="38"/>
  <c r="D1812" i="38"/>
  <c r="D1897" i="38"/>
  <c r="B1897" i="38"/>
  <c r="B1902" i="38"/>
  <c r="D1902" i="38"/>
  <c r="B1956" i="38"/>
  <c r="D1956" i="38"/>
  <c r="B1507" i="38"/>
  <c r="D1510" i="38"/>
  <c r="B1515" i="38"/>
  <c r="D1518" i="38"/>
  <c r="B1523" i="38"/>
  <c r="D1526" i="38"/>
  <c r="B1531" i="38"/>
  <c r="D1534" i="38"/>
  <c r="B1539" i="38"/>
  <c r="D1542" i="38"/>
  <c r="D1574" i="38"/>
  <c r="D1583" i="38"/>
  <c r="B1583" i="38"/>
  <c r="D1599" i="38"/>
  <c r="B1599" i="38"/>
  <c r="D1615" i="38"/>
  <c r="B1615" i="38"/>
  <c r="D1633" i="38"/>
  <c r="B1633" i="38"/>
  <c r="D1649" i="38"/>
  <c r="B1649" i="38"/>
  <c r="D1665" i="38"/>
  <c r="B1665" i="38"/>
  <c r="D1681" i="38"/>
  <c r="B1681" i="38"/>
  <c r="D1697" i="38"/>
  <c r="B1697" i="38"/>
  <c r="D1713" i="38"/>
  <c r="B1713" i="38"/>
  <c r="D1729" i="38"/>
  <c r="B1729" i="38"/>
  <c r="D1745" i="38"/>
  <c r="B1745" i="38"/>
  <c r="D1761" i="38"/>
  <c r="B1761" i="38"/>
  <c r="D1777" i="38"/>
  <c r="B1777" i="38"/>
  <c r="D1793" i="38"/>
  <c r="B1793" i="38"/>
  <c r="D1801" i="38"/>
  <c r="B1801" i="38"/>
  <c r="D1809" i="38"/>
  <c r="B1809" i="38"/>
  <c r="D1905" i="38"/>
  <c r="B1905" i="38"/>
  <c r="D1953" i="38"/>
  <c r="B1953" i="38"/>
  <c r="D1571" i="38"/>
  <c r="B1571" i="38"/>
  <c r="D1587" i="38"/>
  <c r="B1587" i="38"/>
  <c r="D1603" i="38"/>
  <c r="B1603" i="38"/>
  <c r="D1621" i="38"/>
  <c r="B1621" i="38"/>
  <c r="D1637" i="38"/>
  <c r="B1637" i="38"/>
  <c r="D1653" i="38"/>
  <c r="B1653" i="38"/>
  <c r="D1669" i="38"/>
  <c r="B1669" i="38"/>
  <c r="D1685" i="38"/>
  <c r="B1685" i="38"/>
  <c r="D1701" i="38"/>
  <c r="B1701" i="38"/>
  <c r="D1717" i="38"/>
  <c r="B1717" i="38"/>
  <c r="D1733" i="38"/>
  <c r="B1733" i="38"/>
  <c r="D1749" i="38"/>
  <c r="B1749" i="38"/>
  <c r="D1765" i="38"/>
  <c r="B1765" i="38"/>
  <c r="D1781" i="38"/>
  <c r="B1781" i="38"/>
  <c r="D1799" i="38"/>
  <c r="B1799" i="38"/>
  <c r="D1807" i="38"/>
  <c r="B1807" i="38"/>
  <c r="D1815" i="38"/>
  <c r="B1815" i="38"/>
  <c r="D1899" i="38"/>
  <c r="B1899" i="38"/>
  <c r="B1940" i="38"/>
  <c r="D1940" i="38"/>
  <c r="D1898" i="38"/>
  <c r="B1903" i="38"/>
  <c r="D1906" i="38"/>
  <c r="D1921" i="38"/>
  <c r="D1925" i="38"/>
  <c r="B1925" i="38"/>
  <c r="D1932" i="38"/>
  <c r="D1941" i="38"/>
  <c r="B1941" i="38"/>
  <c r="D1948" i="38"/>
  <c r="D1957" i="38"/>
  <c r="B1957" i="38"/>
  <c r="D1964" i="38"/>
  <c r="D2086" i="38"/>
  <c r="B2086" i="38"/>
  <c r="D2090" i="38"/>
  <c r="B2090" i="38"/>
  <c r="D2094" i="38"/>
  <c r="B2094" i="38"/>
  <c r="D2098" i="38"/>
  <c r="B2098" i="38"/>
  <c r="D2102" i="38"/>
  <c r="B2102" i="38"/>
  <c r="D2106" i="38"/>
  <c r="B2106" i="38"/>
  <c r="D2110" i="38"/>
  <c r="B2110" i="38"/>
  <c r="D2114" i="38"/>
  <c r="B2114" i="38"/>
  <c r="D2118" i="38"/>
  <c r="B2118" i="38"/>
  <c r="D2122" i="38"/>
  <c r="B2122" i="38"/>
  <c r="D2126" i="38"/>
  <c r="B2126" i="38"/>
  <c r="D2130" i="38"/>
  <c r="B2130" i="38"/>
  <c r="D2134" i="38"/>
  <c r="B2134" i="38"/>
  <c r="D2138" i="38"/>
  <c r="B2138" i="38"/>
  <c r="D2142" i="38"/>
  <c r="B2142" i="38"/>
  <c r="D2146" i="38"/>
  <c r="B2146" i="38"/>
  <c r="D1918" i="38"/>
  <c r="B1918" i="38"/>
  <c r="D1929" i="38"/>
  <c r="B1929" i="38"/>
  <c r="D1945" i="38"/>
  <c r="B1945" i="38"/>
  <c r="D1961" i="38"/>
  <c r="B1961" i="38"/>
  <c r="D1968" i="38"/>
  <c r="B1968" i="38"/>
  <c r="D1972" i="38"/>
  <c r="B1972" i="38"/>
  <c r="D1976" i="38"/>
  <c r="B1976" i="38"/>
  <c r="D1980" i="38"/>
  <c r="B1980" i="38"/>
  <c r="D1984" i="38"/>
  <c r="B1984" i="38"/>
  <c r="D1988" i="38"/>
  <c r="B1988" i="38"/>
  <c r="D1992" i="38"/>
  <c r="B1992" i="38"/>
  <c r="D1996" i="38"/>
  <c r="B1996" i="38"/>
  <c r="D2000" i="38"/>
  <c r="B2000" i="38"/>
  <c r="D2004" i="38"/>
  <c r="B2004" i="38"/>
  <c r="D2008" i="38"/>
  <c r="B2008" i="38"/>
  <c r="D2012" i="38"/>
  <c r="B2012" i="38"/>
  <c r="D2016" i="38"/>
  <c r="B2016" i="38"/>
  <c r="D2020" i="38"/>
  <c r="B2020" i="38"/>
  <c r="D2024" i="38"/>
  <c r="B2024" i="38"/>
  <c r="D2028" i="38"/>
  <c r="B2028" i="38"/>
  <c r="D2032" i="38"/>
  <c r="B2032" i="38"/>
  <c r="D2036" i="38"/>
  <c r="B2036" i="38"/>
  <c r="D2040" i="38"/>
  <c r="B2040" i="38"/>
  <c r="D2044" i="38"/>
  <c r="B2044" i="38"/>
  <c r="D2048" i="38"/>
  <c r="B2048" i="38"/>
  <c r="D2052" i="38"/>
  <c r="B2052" i="38"/>
  <c r="D2056" i="38"/>
  <c r="B2056" i="38"/>
  <c r="D2060" i="38"/>
  <c r="B2060" i="38"/>
  <c r="D2064" i="38"/>
  <c r="B2064" i="38"/>
  <c r="D2068" i="38"/>
  <c r="B2068" i="38"/>
  <c r="D2072" i="38"/>
  <c r="B2072" i="38"/>
  <c r="D2076" i="38"/>
  <c r="B2076" i="38"/>
  <c r="D1922" i="38"/>
  <c r="B1922" i="38"/>
  <c r="D1933" i="38"/>
  <c r="B1933" i="38"/>
  <c r="D1949" i="38"/>
  <c r="B1949" i="38"/>
  <c r="D2083" i="38"/>
  <c r="B2083" i="38"/>
  <c r="B1965" i="38"/>
  <c r="B1969" i="38"/>
  <c r="B1973" i="38"/>
  <c r="B1977" i="38"/>
  <c r="B1981" i="38"/>
  <c r="B1985" i="38"/>
  <c r="B1989" i="38"/>
  <c r="B1993" i="38"/>
  <c r="B1997" i="38"/>
  <c r="B2001" i="38"/>
  <c r="B2005" i="38"/>
  <c r="B2009" i="38"/>
  <c r="B2013" i="38"/>
  <c r="B2017" i="38"/>
  <c r="B2021" i="38"/>
  <c r="B2025" i="38"/>
  <c r="B2029" i="38"/>
  <c r="B2033" i="38"/>
  <c r="B2037" i="38"/>
  <c r="B2041" i="38"/>
  <c r="B2045" i="38"/>
  <c r="B2049" i="38"/>
  <c r="B2053" i="38"/>
  <c r="B2057" i="38"/>
  <c r="B2061" i="38"/>
  <c r="B2065" i="38"/>
  <c r="B2069" i="38"/>
  <c r="B2073" i="38"/>
  <c r="B2077" i="38"/>
  <c r="B2080" i="38"/>
  <c r="B2087" i="38"/>
  <c r="B2091" i="38"/>
  <c r="B2095" i="38"/>
  <c r="B2099" i="38"/>
  <c r="B2103" i="38"/>
  <c r="B2107" i="38"/>
  <c r="B2111" i="38"/>
  <c r="B2115" i="38"/>
  <c r="B2119" i="38"/>
  <c r="B2123" i="38"/>
  <c r="B2127" i="38"/>
  <c r="B2131" i="38"/>
  <c r="B2135" i="38"/>
  <c r="B2139" i="38"/>
  <c r="B2143" i="38"/>
  <c r="B2147" i="38"/>
  <c r="B2153" i="38"/>
  <c r="B2157" i="38"/>
  <c r="B2161" i="38"/>
  <c r="B2165" i="38"/>
  <c r="B2169" i="38"/>
  <c r="B2173" i="38"/>
  <c r="B2177" i="38"/>
  <c r="B2181" i="38"/>
  <c r="B2185" i="38"/>
  <c r="B2189" i="38"/>
  <c r="B2193" i="38"/>
  <c r="B2197" i="38"/>
  <c r="B2201" i="38"/>
  <c r="B2205" i="38"/>
  <c r="B2209" i="38"/>
  <c r="B2213" i="38"/>
  <c r="B2217" i="38"/>
  <c r="B2221" i="38"/>
  <c r="B2229" i="38"/>
  <c r="B2237" i="38"/>
  <c r="B2245" i="38"/>
  <c r="B2253" i="38"/>
  <c r="B2261" i="38"/>
  <c r="B2269" i="38"/>
  <c r="B2277" i="38"/>
  <c r="B2285" i="38"/>
  <c r="B2293" i="38"/>
  <c r="D2412" i="38"/>
  <c r="B2412" i="38"/>
  <c r="B2223" i="38"/>
  <c r="D2226" i="38"/>
  <c r="B2231" i="38"/>
  <c r="D2234" i="38"/>
  <c r="B2239" i="38"/>
  <c r="D2242" i="38"/>
  <c r="B2247" i="38"/>
  <c r="D2250" i="38"/>
  <c r="B2255" i="38"/>
  <c r="D2258" i="38"/>
  <c r="B2263" i="38"/>
  <c r="D2266" i="38"/>
  <c r="B2271" i="38"/>
  <c r="D2274" i="38"/>
  <c r="B2279" i="38"/>
  <c r="D2282" i="38"/>
  <c r="B2287" i="38"/>
  <c r="D2290" i="38"/>
  <c r="B2295" i="38"/>
  <c r="D2298" i="38"/>
  <c r="D2424" i="38"/>
  <c r="B2424" i="38"/>
  <c r="D2302" i="38"/>
  <c r="B2302" i="38"/>
  <c r="D2306" i="38"/>
  <c r="B2306" i="38"/>
  <c r="D2310" i="38"/>
  <c r="B2310" i="38"/>
  <c r="D2314" i="38"/>
  <c r="B2314" i="38"/>
  <c r="D2318" i="38"/>
  <c r="B2318" i="38"/>
  <c r="D2322" i="38"/>
  <c r="B2322" i="38"/>
  <c r="D2326" i="38"/>
  <c r="B2326" i="38"/>
  <c r="D2330" i="38"/>
  <c r="B2330" i="38"/>
  <c r="D2334" i="38"/>
  <c r="B2334" i="38"/>
  <c r="D2338" i="38"/>
  <c r="B2338" i="38"/>
  <c r="D2420" i="38"/>
  <c r="B2420" i="38"/>
  <c r="B2413" i="38"/>
  <c r="B2417" i="38"/>
  <c r="B2421" i="38"/>
  <c r="B2428" i="38"/>
  <c r="B2432" i="38"/>
  <c r="B2436" i="38"/>
  <c r="B2440" i="38"/>
  <c r="B2444" i="38"/>
  <c r="B2448" i="38"/>
  <c r="B2452" i="38"/>
  <c r="B2456" i="38"/>
  <c r="B2460" i="38"/>
  <c r="B2464" i="38"/>
  <c r="B2468" i="38"/>
  <c r="B2472" i="38"/>
  <c r="B2476" i="38"/>
  <c r="B2480" i="38"/>
  <c r="B2484" i="38"/>
  <c r="B2488" i="38"/>
  <c r="B2492" i="38"/>
  <c r="B2496" i="38"/>
  <c r="B2500" i="38"/>
  <c r="B2504" i="38"/>
  <c r="B2508" i="38"/>
  <c r="B2512" i="38"/>
  <c r="B2516" i="38"/>
  <c r="B2520" i="38"/>
  <c r="B2528" i="38"/>
  <c r="B2536" i="38"/>
  <c r="B2544" i="38"/>
  <c r="B2552" i="38"/>
  <c r="B2560" i="38"/>
  <c r="D2577" i="38"/>
  <c r="B2577" i="38"/>
  <c r="D2593" i="38"/>
  <c r="B2593" i="38"/>
  <c r="D2604" i="38"/>
  <c r="B2604" i="38"/>
  <c r="D2607" i="38"/>
  <c r="B2607" i="38"/>
  <c r="D2623" i="38"/>
  <c r="B2623" i="38"/>
  <c r="D2639" i="38"/>
  <c r="B2639" i="38"/>
  <c r="D2655" i="38"/>
  <c r="B2655" i="38"/>
  <c r="D2671" i="38"/>
  <c r="B2671" i="38"/>
  <c r="D2717" i="38"/>
  <c r="B2717" i="38"/>
  <c r="D2725" i="38"/>
  <c r="B2725" i="38"/>
  <c r="D2733" i="38"/>
  <c r="B2733" i="38"/>
  <c r="B2522" i="38"/>
  <c r="D2525" i="38"/>
  <c r="B2530" i="38"/>
  <c r="D2533" i="38"/>
  <c r="B2538" i="38"/>
  <c r="D2541" i="38"/>
  <c r="B2546" i="38"/>
  <c r="D2549" i="38"/>
  <c r="B2554" i="38"/>
  <c r="D2557" i="38"/>
  <c r="B2562" i="38"/>
  <c r="D2565" i="38"/>
  <c r="D2573" i="38"/>
  <c r="B2573" i="38"/>
  <c r="D2589" i="38"/>
  <c r="B2589" i="38"/>
  <c r="D2619" i="38"/>
  <c r="B2619" i="38"/>
  <c r="D2635" i="38"/>
  <c r="B2635" i="38"/>
  <c r="D2651" i="38"/>
  <c r="B2651" i="38"/>
  <c r="D2667" i="38"/>
  <c r="B2667" i="38"/>
  <c r="D2698" i="38"/>
  <c r="B2698" i="38"/>
  <c r="D2715" i="38"/>
  <c r="B2715" i="38"/>
  <c r="D2723" i="38"/>
  <c r="B2723" i="38"/>
  <c r="D2731" i="38"/>
  <c r="B2731" i="38"/>
  <c r="D2569" i="38"/>
  <c r="B2569" i="38"/>
  <c r="D2585" i="38"/>
  <c r="B2585" i="38"/>
  <c r="D2615" i="38"/>
  <c r="B2615" i="38"/>
  <c r="D2631" i="38"/>
  <c r="B2631" i="38"/>
  <c r="D2647" i="38"/>
  <c r="B2647" i="38"/>
  <c r="D2663" i="38"/>
  <c r="B2663" i="38"/>
  <c r="D2677" i="38"/>
  <c r="B2677" i="38"/>
  <c r="D2696" i="38"/>
  <c r="B2696" i="38"/>
  <c r="D2713" i="38"/>
  <c r="B2713" i="38"/>
  <c r="D2721" i="38"/>
  <c r="B2721" i="38"/>
  <c r="D2729" i="38"/>
  <c r="B2729" i="38"/>
  <c r="B2570" i="38"/>
  <c r="B2574" i="38"/>
  <c r="B2578" i="38"/>
  <c r="B2582" i="38"/>
  <c r="B2586" i="38"/>
  <c r="B2590" i="38"/>
  <c r="B2594" i="38"/>
  <c r="B2598" i="38"/>
  <c r="B2605" i="38"/>
  <c r="B2608" i="38"/>
  <c r="B2612" i="38"/>
  <c r="B2616" i="38"/>
  <c r="B2620" i="38"/>
  <c r="B2624" i="38"/>
  <c r="B2628" i="38"/>
  <c r="B2632" i="38"/>
  <c r="B2636" i="38"/>
  <c r="B2640" i="38"/>
  <c r="B2644" i="38"/>
  <c r="B2648" i="38"/>
  <c r="B2652" i="38"/>
  <c r="B2656" i="38"/>
  <c r="B2660" i="38"/>
  <c r="B2664" i="38"/>
  <c r="B2668" i="38"/>
  <c r="B2672" i="38"/>
  <c r="B2678" i="38"/>
  <c r="B2681" i="38"/>
  <c r="B2683" i="38"/>
  <c r="B2694" i="38"/>
  <c r="B2708" i="38"/>
  <c r="B2710" i="38"/>
  <c r="L10" i="19" l="1"/>
  <c r="L8" i="19"/>
  <c r="I10" i="19"/>
  <c r="I8" i="19"/>
  <c r="F10" i="19"/>
  <c r="F8" i="19"/>
  <c r="L9" i="19"/>
  <c r="L7" i="19"/>
  <c r="I9" i="19"/>
  <c r="I7" i="19"/>
  <c r="F9" i="19"/>
  <c r="F7" i="19"/>
</calcChain>
</file>

<file path=xl/comments1.xml><?xml version="1.0" encoding="utf-8"?>
<comments xmlns="http://schemas.openxmlformats.org/spreadsheetml/2006/main">
  <authors>
    <author>Herrmann Cornel BLW</author>
  </authors>
  <commentList>
    <comment ref="A1" authorId="0" shapeId="0">
      <text>
        <r>
          <rPr>
            <b/>
            <sz val="9"/>
            <color indexed="81"/>
            <rFont val="Segoe UI"/>
            <family val="2"/>
          </rPr>
          <t>Herrmann Cornel BLW:</t>
        </r>
        <r>
          <rPr>
            <sz val="9"/>
            <color indexed="81"/>
            <rFont val="Segoe UI"/>
            <family val="2"/>
          </rPr>
          <t xml:space="preserve">
Jährlich anpassen!</t>
        </r>
      </text>
    </comment>
  </commentList>
</comments>
</file>

<file path=xl/sharedStrings.xml><?xml version="1.0" encoding="utf-8"?>
<sst xmlns="http://schemas.openxmlformats.org/spreadsheetml/2006/main" count="4169" uniqueCount="789">
  <si>
    <t>Import</t>
  </si>
  <si>
    <t>Export</t>
  </si>
  <si>
    <t>1901.1019 - Lebensmittelzubereitungen zur Ernährung von Kindern gemäss den Grundkriterien der Position 1901, in Aufmachung für den Einzelverkauf, aus Waren der Positionen 0401 bis 0404, ohne Milchfettgehalt oder mit einem Milchfettgehalt von =&lt; 1,5 %</t>
  </si>
  <si>
    <t>2010</t>
  </si>
  <si>
    <t>2011</t>
  </si>
  <si>
    <t>2012</t>
  </si>
  <si>
    <t>2013</t>
  </si>
  <si>
    <t>2012/2013</t>
  </si>
  <si>
    <t>Import, t</t>
  </si>
  <si>
    <t>Export, t</t>
  </si>
  <si>
    <t>Export, Mio. CHF</t>
  </si>
  <si>
    <t>Import, Mio. CHF</t>
  </si>
  <si>
    <t>Einfuhr</t>
  </si>
  <si>
    <t>Ausfuhr</t>
  </si>
  <si>
    <t>Handelsbilanz</t>
  </si>
  <si>
    <t>2006/07</t>
  </si>
  <si>
    <t>2012/13</t>
  </si>
  <si>
    <t>1901.2096 - Mischungen und Teige zum Zubereiten von Back- oder Konditoreiwaren der Position 1905 gemäss den Grundkriterien der Position 1901, ohne Waren der Positionen 0401 bis 0404, ohne Milchfett oder mit einem Milchfettgehalt von =&lt; 3 %, anderes Fett enthaltend (ausg. solche mit einem Gehalt an Fleisch, Schlachtnebenerzeugnissen, Blut, Wurst oder einer Kombination dieser Erzeugnisse von &gt; 10 %)</t>
  </si>
  <si>
    <t>Total</t>
  </si>
  <si>
    <t>t</t>
  </si>
  <si>
    <t xml:space="preserve">Die Zolltarifnummern enthalten teilweise eine breite Produktepalette. </t>
  </si>
  <si>
    <t>Kapitel 1903 wurde nicht aufgeführt, weil es sich um Tapioka handelt, welches in der Schweiz nicht angebaut wird.</t>
  </si>
  <si>
    <t>% Δ</t>
  </si>
  <si>
    <t>Mio. CHF</t>
  </si>
  <si>
    <t>Einfuhr, Ausfuhr und Handelsbilanz</t>
  </si>
  <si>
    <t>1901.2096                                                 Teiglinge</t>
  </si>
  <si>
    <r>
      <t xml:space="preserve">Kindernahrungsmittel und Teiglinge </t>
    </r>
    <r>
      <rPr>
        <sz val="10"/>
        <color rgb="FF7F7F7F"/>
        <rFont val="+mn-ea"/>
      </rPr>
      <t>▼</t>
    </r>
    <r>
      <rPr>
        <sz val="10"/>
        <color indexed="8"/>
        <rFont val="Arial"/>
        <family val="2"/>
      </rPr>
      <t xml:space="preserve"> (ausgewählt)</t>
    </r>
  </si>
  <si>
    <t>Letzjährige Tabelle im Marktbericht</t>
  </si>
  <si>
    <t>Tab. 1: Berechneter Umsatz von mahlfähigem Brotweizen 2010, 2011</t>
  </si>
  <si>
    <t>2011 (1)</t>
  </si>
  <si>
    <t>Änderung     2010-2011</t>
  </si>
  <si>
    <t>Effektiv mahlfähige Menge</t>
  </si>
  <si>
    <t>376'028 t</t>
  </si>
  <si>
    <t>405'729 t</t>
  </si>
  <si>
    <t>7.9 %</t>
  </si>
  <si>
    <t>Bruttoproduzentenpreis (alle Qualitäten, mengengewichtet)</t>
  </si>
  <si>
    <r>
      <t xml:space="preserve">49.80 </t>
    </r>
    <r>
      <rPr>
        <sz val="9"/>
        <color theme="1"/>
        <rFont val="Arial"/>
        <family val="2"/>
      </rPr>
      <t>CHF/100 kg</t>
    </r>
  </si>
  <si>
    <r>
      <t xml:space="preserve">49.00 </t>
    </r>
    <r>
      <rPr>
        <sz val="9"/>
        <color theme="1"/>
        <rFont val="Arial"/>
        <family val="2"/>
      </rPr>
      <t>CHF/100 kg</t>
    </r>
  </si>
  <si>
    <t>-1.61 %</t>
  </si>
  <si>
    <t>Umsatz</t>
  </si>
  <si>
    <r>
      <t xml:space="preserve">187.3 </t>
    </r>
    <r>
      <rPr>
        <sz val="9"/>
        <color theme="1"/>
        <rFont val="Arial"/>
        <family val="2"/>
      </rPr>
      <t>Mio. CHF</t>
    </r>
  </si>
  <si>
    <t>198.8 Mio. CHF</t>
  </si>
  <si>
    <t>6.2 %</t>
  </si>
  <si>
    <t>Quellen: swiss granum, Fachbereich Marktbeobachtung (BLW)</t>
  </si>
  <si>
    <t>(1) Stand per 30.08.2012</t>
  </si>
  <si>
    <t>swiss granum</t>
  </si>
  <si>
    <t>1'000 t</t>
  </si>
  <si>
    <t>Effektiv mahlfähiger Weizen</t>
  </si>
  <si>
    <t>swiss granum (verwendbare Produktion)</t>
  </si>
  <si>
    <t>Klasse TOP</t>
  </si>
  <si>
    <t>Mahlweizen</t>
  </si>
  <si>
    <t>Klasse I</t>
  </si>
  <si>
    <t>Klasse II</t>
  </si>
  <si>
    <t>Klasse III</t>
  </si>
  <si>
    <t>Biskuit</t>
  </si>
  <si>
    <t>Menge</t>
  </si>
  <si>
    <t>Mahlweizen, total</t>
  </si>
  <si>
    <t>FBMB (BLW)</t>
  </si>
  <si>
    <t>Weizen</t>
  </si>
  <si>
    <t>Bruttoproduzentenpreise</t>
  </si>
  <si>
    <t>CHF</t>
  </si>
  <si>
    <t>Top</t>
  </si>
  <si>
    <t>Bisquit</t>
  </si>
  <si>
    <t>Flächenproduktivität</t>
  </si>
  <si>
    <t>Fläche</t>
  </si>
  <si>
    <t>Berechneter Umsatz</t>
  </si>
  <si>
    <t>Weizen Top</t>
  </si>
  <si>
    <t>Weizen I</t>
  </si>
  <si>
    <t>Weizen II</t>
  </si>
  <si>
    <t>Umsatz pro ha</t>
  </si>
  <si>
    <t>Weizen III</t>
  </si>
  <si>
    <t>Weizen Bisquit</t>
  </si>
  <si>
    <t>Preis Klasse I</t>
  </si>
  <si>
    <t>Umsatz, total, Mio CHF</t>
  </si>
  <si>
    <t>Umsatz, total, CHF</t>
  </si>
  <si>
    <t>IP und Bio nicht berücksichtigt</t>
  </si>
  <si>
    <t>Menge pro ha</t>
  </si>
  <si>
    <t>Zusammenfassung</t>
  </si>
  <si>
    <t>in 1000 t</t>
  </si>
  <si>
    <t>Preis</t>
  </si>
  <si>
    <t>Min</t>
  </si>
  <si>
    <t>Max</t>
  </si>
  <si>
    <t>1. Quartil</t>
  </si>
  <si>
    <t>2. Quartil</t>
  </si>
  <si>
    <t>3. Quartil</t>
  </si>
  <si>
    <t>4. Quartil</t>
  </si>
  <si>
    <t>Diff Max - Min</t>
  </si>
  <si>
    <t xml:space="preserve"> Stabw</t>
  </si>
  <si>
    <t>Brotgetreide, konventionell</t>
  </si>
  <si>
    <t>Wert</t>
  </si>
  <si>
    <t>Inlandweizen, Klasse Top</t>
  </si>
  <si>
    <t>Inlandweizen, Klasse I</t>
  </si>
  <si>
    <t>Inlandweizen, Klasse II</t>
  </si>
  <si>
    <t>Inlandweizen, Klasse III</t>
  </si>
  <si>
    <t>Inlandweizen, Bisquit</t>
  </si>
  <si>
    <t>Roggen A, Inland</t>
  </si>
  <si>
    <t>Dinkel A, Kornkerne im Spelz, Inland</t>
  </si>
  <si>
    <t>IPS Weizen, Klasse Top</t>
  </si>
  <si>
    <t>IPS Weizen, Klasse I</t>
  </si>
  <si>
    <t>IPS Weizen, Klasse II</t>
  </si>
  <si>
    <t>IPS Roggen A, Inland</t>
  </si>
  <si>
    <t>IPS Dinkel A, Kornkerne im Spelz, Inland</t>
  </si>
  <si>
    <t>Brotgetreide, Bio Knospe</t>
  </si>
  <si>
    <t>Bio Knospe Mahlweizen, Inland</t>
  </si>
  <si>
    <t>Bio Knospe Umstellung Mahlweizen, Inland</t>
  </si>
  <si>
    <t>Bio Knospe Flockenweizen, Inland</t>
  </si>
  <si>
    <t>Bio Knospe Roggen, Inland</t>
  </si>
  <si>
    <t>Bio Knospe Dinkel A, Kornkerne im Spelz, Inland</t>
  </si>
  <si>
    <t>Bruttoproduzentenpreise (inklusive IP Suisse-Prämien)</t>
  </si>
  <si>
    <t>2. Quartil (Median)</t>
  </si>
  <si>
    <t>Mittelwert</t>
  </si>
  <si>
    <t>Anzahl Nennungen</t>
  </si>
  <si>
    <t>Differenz min max</t>
  </si>
  <si>
    <t>Differenz Kasten</t>
  </si>
  <si>
    <t>Brotgetreide</t>
  </si>
  <si>
    <t>Abb. 2: Bruttoproduzentenpreise verschiedener Brotgetreide, Klassen und Label der Ernte 2011/2012 (in Klammer Anzahl Meldungen)</t>
  </si>
  <si>
    <t>Weizen Top (32)</t>
  </si>
  <si>
    <t>Weizen I (32)</t>
  </si>
  <si>
    <t>Weizen II (27)</t>
  </si>
  <si>
    <t>Roggen A (7)</t>
  </si>
  <si>
    <t>Mahlweizen (12)</t>
  </si>
  <si>
    <t>Dinkel A (7), (*)</t>
  </si>
  <si>
    <t>Achtung IP-Prämie bei IP-Produkten noch zu addieren</t>
  </si>
  <si>
    <t>Differenz Top - Kl. III</t>
  </si>
  <si>
    <t>2002/03</t>
  </si>
  <si>
    <t>Gesamte Fläche</t>
  </si>
  <si>
    <t>1901.1019                                                               Kindernahrungsmittel in Aufmachung für den Einzelverkauf</t>
  </si>
  <si>
    <t>Input: World Futures Prices (nearby contract), Quelle: IGC</t>
  </si>
  <si>
    <t>Input</t>
  </si>
  <si>
    <t>http://www.bfs.admin.ch/bfs/portal/de/index/themen/05/02/blank/data.html</t>
  </si>
  <si>
    <t>Notierung Weizen CHF/t</t>
  </si>
  <si>
    <t>Notierungen</t>
  </si>
  <si>
    <t>Euro /CHF</t>
  </si>
  <si>
    <t>Heizölpreis</t>
  </si>
  <si>
    <t>Jahr Monat</t>
  </si>
  <si>
    <t>Euro / CHF</t>
  </si>
  <si>
    <t>Heizölpreis in der CH</t>
  </si>
  <si>
    <t>2002 01</t>
  </si>
  <si>
    <t>Monat / Mois</t>
  </si>
  <si>
    <t>Bezugsmenge / Quantité 
über / plus de 20'000 l</t>
  </si>
  <si>
    <t>Mittelwert von Notierung Weizen Euro/t</t>
  </si>
  <si>
    <t>2002 02</t>
  </si>
  <si>
    <t>100 l</t>
  </si>
  <si>
    <t>2002 03</t>
  </si>
  <si>
    <t>2002 04</t>
  </si>
  <si>
    <t>Korrelationskoeffizient Börsenpreis zu</t>
  </si>
  <si>
    <t>2002 05</t>
  </si>
  <si>
    <t>2002 06</t>
  </si>
  <si>
    <t>korr</t>
  </si>
  <si>
    <t>2002 07</t>
  </si>
  <si>
    <t>2002 08</t>
  </si>
  <si>
    <t>Bestimmtheitsmass</t>
  </si>
  <si>
    <t>2002 09</t>
  </si>
  <si>
    <t>2002 10</t>
  </si>
  <si>
    <t>2002 11</t>
  </si>
  <si>
    <t>2002 12</t>
  </si>
  <si>
    <t>2003 01</t>
  </si>
  <si>
    <t>2003 02</t>
  </si>
  <si>
    <t>2003 03</t>
  </si>
  <si>
    <t>2003 04</t>
  </si>
  <si>
    <t>2003 05</t>
  </si>
  <si>
    <t>2003 06</t>
  </si>
  <si>
    <t>2003 07</t>
  </si>
  <si>
    <t>2003 08</t>
  </si>
  <si>
    <t>Anteil der Energiekosten</t>
  </si>
  <si>
    <t>2003 09</t>
  </si>
  <si>
    <t>2003 10</t>
  </si>
  <si>
    <t>2003 11</t>
  </si>
  <si>
    <t>2003 12</t>
  </si>
  <si>
    <t>2004 01</t>
  </si>
  <si>
    <t>2004 02</t>
  </si>
  <si>
    <t>2004 03</t>
  </si>
  <si>
    <t>2004 04</t>
  </si>
  <si>
    <t>2004 05</t>
  </si>
  <si>
    <t>2004 06</t>
  </si>
  <si>
    <t>2004 07</t>
  </si>
  <si>
    <t>2004 08</t>
  </si>
  <si>
    <t>2004 09</t>
  </si>
  <si>
    <t>2004 10</t>
  </si>
  <si>
    <t>2004 11</t>
  </si>
  <si>
    <t>2004 12</t>
  </si>
  <si>
    <t>2005 01</t>
  </si>
  <si>
    <t>2005 02</t>
  </si>
  <si>
    <t>2005 03</t>
  </si>
  <si>
    <t>2005 04</t>
  </si>
  <si>
    <t>2005 05</t>
  </si>
  <si>
    <t>2005 06</t>
  </si>
  <si>
    <t>2005 07</t>
  </si>
  <si>
    <t>2005 08</t>
  </si>
  <si>
    <t>2005 09</t>
  </si>
  <si>
    <t>2005 10</t>
  </si>
  <si>
    <t>2005 11</t>
  </si>
  <si>
    <t>2005 12</t>
  </si>
  <si>
    <t>2006 01</t>
  </si>
  <si>
    <t>2006 02</t>
  </si>
  <si>
    <t>2006 03</t>
  </si>
  <si>
    <t>2006 04</t>
  </si>
  <si>
    <t>2006 05</t>
  </si>
  <si>
    <t>2006 06</t>
  </si>
  <si>
    <t>2006 07</t>
  </si>
  <si>
    <t>2006 08</t>
  </si>
  <si>
    <t>2006 09</t>
  </si>
  <si>
    <t>2006 10</t>
  </si>
  <si>
    <t>2006 11</t>
  </si>
  <si>
    <t>2006 12</t>
  </si>
  <si>
    <t>2007 01</t>
  </si>
  <si>
    <t>2007 02</t>
  </si>
  <si>
    <t>2007 03</t>
  </si>
  <si>
    <t>2007 04</t>
  </si>
  <si>
    <t>2007 05</t>
  </si>
  <si>
    <t>2007 06</t>
  </si>
  <si>
    <t>2007 07</t>
  </si>
  <si>
    <t>2007 08</t>
  </si>
  <si>
    <t>2007 09</t>
  </si>
  <si>
    <t>2007 10</t>
  </si>
  <si>
    <t>2007 11</t>
  </si>
  <si>
    <t>2007 12</t>
  </si>
  <si>
    <t>2008 01</t>
  </si>
  <si>
    <t>2008 02</t>
  </si>
  <si>
    <t>2008 03</t>
  </si>
  <si>
    <t>2008 04</t>
  </si>
  <si>
    <t>2008 05</t>
  </si>
  <si>
    <t>2008 06</t>
  </si>
  <si>
    <t>2008 07</t>
  </si>
  <si>
    <t>2008 08</t>
  </si>
  <si>
    <t>2008 09</t>
  </si>
  <si>
    <t>2008 10</t>
  </si>
  <si>
    <t>2008 11</t>
  </si>
  <si>
    <t>2008 12</t>
  </si>
  <si>
    <t>2009 01</t>
  </si>
  <si>
    <t>2009 02</t>
  </si>
  <si>
    <t>2009 03</t>
  </si>
  <si>
    <t>2009 04</t>
  </si>
  <si>
    <t>2009 05</t>
  </si>
  <si>
    <t>2009 06</t>
  </si>
  <si>
    <t>2009 07</t>
  </si>
  <si>
    <t>2009 08</t>
  </si>
  <si>
    <t>2009 09</t>
  </si>
  <si>
    <t>2009 10</t>
  </si>
  <si>
    <t>2009 11</t>
  </si>
  <si>
    <t>2009 12</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</si>
  <si>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</si>
  <si>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</si>
  <si>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</si>
  <si>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</si>
  <si>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</si>
  <si>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</si>
  <si>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</si>
  <si>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</si>
  <si>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</si>
  <si>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</si>
  <si>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</si>
  <si>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</si>
  <si>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</si>
  <si>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</si>
  <si>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</si>
  <si>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</si>
  <si>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</si>
  <si>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</si>
  <si>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</si>
  <si>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</si>
  <si>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</si>
  <si>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</si>
  <si>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</si>
  <si>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</si>
  <si>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</si>
  <si>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</si>
  <si>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</si>
  <si>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</si>
  <si>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</si>
  <si>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</si>
  <si>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</si>
  <si>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</si>
  <si>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</si>
  <si>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</si>
  <si>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</si>
  <si>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</si>
  <si>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</si>
  <si>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</si>
  <si>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</si>
  <si>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</si>
  <si>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</si>
  <si>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</si>
  <si>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Anzahl Produzenten</t>
  </si>
  <si>
    <t>Importmenge</t>
  </si>
  <si>
    <t>Kindernahrungsmittel in Aufmachung für den Einzelverkauf, TN 1901.1019</t>
  </si>
  <si>
    <t>Teiglinge, TN 1901.2096</t>
  </si>
  <si>
    <t>TN = Tarifnummer</t>
  </si>
  <si>
    <t xml:space="preserve">Quellen: Fachbereich Marktbeobachtung (BLW), EZV (swissimpex)
</t>
  </si>
  <si>
    <t>Ausfuhr 2006/07</t>
  </si>
  <si>
    <t>Einfuhr 2006/07</t>
  </si>
  <si>
    <t>Einfuhr 2012/13</t>
  </si>
  <si>
    <t>Ausfuhr 2012/13</t>
  </si>
  <si>
    <t>Kindernahrungsmittel in Aufmachung für den Einzelverkauf (1901.1019)</t>
  </si>
  <si>
    <t>Teiglinge (1901.2096)</t>
  </si>
  <si>
    <t>Preisunterschied Top - Klasse III</t>
  </si>
  <si>
    <t>Abbildung für Marktbericht</t>
  </si>
  <si>
    <t>kg</t>
  </si>
  <si>
    <t>i.o</t>
  </si>
  <si>
    <t>Plus IPS-Pträmie</t>
  </si>
  <si>
    <t>Vergleich mit Marktzahlen</t>
  </si>
  <si>
    <t>Mahlweizen, Umstellung</t>
  </si>
  <si>
    <t>Weizen Top (33)</t>
  </si>
  <si>
    <t>Weizen II (30)</t>
  </si>
  <si>
    <t>Weizen Biskuit (10)</t>
  </si>
  <si>
    <t>Roggen A (9)</t>
  </si>
  <si>
    <t>50.9533405441418§</t>
  </si>
  <si>
    <t>Preis Ø</t>
  </si>
  <si>
    <t>vgl Abbildung Marktzahlen</t>
  </si>
  <si>
    <t>2014</t>
  </si>
  <si>
    <t>in Mio. CHF</t>
  </si>
  <si>
    <t>_________________________________________________________________________________________________________________________________________________________________</t>
  </si>
  <si>
    <t>2010-2014</t>
  </si>
  <si>
    <t>2013-2014</t>
  </si>
  <si>
    <t>2002/03-2014</t>
  </si>
  <si>
    <t>Vergleich Preis-Entwicklung in %</t>
  </si>
  <si>
    <t>Weizen III (30)</t>
  </si>
  <si>
    <t>Produktion Entwicklung der Bruttoproduzenten-Preise</t>
  </si>
  <si>
    <t>Input aus Auswertungstabelle "Sammelstelle Sheet Ergebnis Preis &amp; Menge"</t>
  </si>
  <si>
    <t>Bruttoproduzentenpreise und gemeldete Mengen</t>
  </si>
  <si>
    <t>Ernte 2014</t>
  </si>
  <si>
    <t>Brotgetreide, IPS (ohne IP-Prämie</t>
  </si>
  <si>
    <t>Fläche (in ha)</t>
  </si>
  <si>
    <t xml:space="preserve">    davon biologisch angebaut (in ha)</t>
  </si>
  <si>
    <t>Fläche der grössten Produzenten</t>
  </si>
  <si>
    <t>durchschn bewirtschaftete Fläche pro Produzent</t>
  </si>
  <si>
    <t>MW gesamte Fläche über alle Jahre</t>
  </si>
  <si>
    <t>Arithmetisches Mittel</t>
  </si>
  <si>
    <t>für Mengengrafik</t>
  </si>
  <si>
    <t>Anbauflächen Brotweizen</t>
  </si>
  <si>
    <t>Umsatz in Mio.</t>
  </si>
  <si>
    <t>Veränderung zu Vorjahr</t>
  </si>
  <si>
    <t>Jahr</t>
  </si>
  <si>
    <t>Monate</t>
  </si>
  <si>
    <t>d (Deutsch)</t>
  </si>
  <si>
    <t>f (Französisch)</t>
  </si>
  <si>
    <t>01</t>
  </si>
  <si>
    <t>Deutsch</t>
  </si>
  <si>
    <t>02</t>
  </si>
  <si>
    <t>Français</t>
  </si>
  <si>
    <t>03</t>
  </si>
  <si>
    <t>Italiano</t>
  </si>
  <si>
    <t>04</t>
  </si>
  <si>
    <t>05</t>
  </si>
  <si>
    <t>06</t>
  </si>
  <si>
    <t>Für Preisentwicklungen:</t>
  </si>
  <si>
    <t>07</t>
  </si>
  <si>
    <t>Jährlich anpassen</t>
  </si>
  <si>
    <t>08</t>
  </si>
  <si>
    <t>09</t>
  </si>
  <si>
    <t>10</t>
  </si>
  <si>
    <t>11</t>
  </si>
  <si>
    <t>12</t>
  </si>
  <si>
    <t>Surface</t>
  </si>
  <si>
    <t xml:space="preserve">    dont production biologique</t>
  </si>
  <si>
    <t>Nombre de producteurs</t>
  </si>
  <si>
    <t>Flächen</t>
  </si>
  <si>
    <t>Erntejahr</t>
  </si>
  <si>
    <t>Mengen</t>
  </si>
  <si>
    <t>Superficie (in ha)</t>
  </si>
  <si>
    <t>Numero di produttori</t>
  </si>
  <si>
    <t>Gesamte Fläche, Fläche der 3'000 grössten Produzenten, Anzahl Produzenten</t>
  </si>
  <si>
    <t>ha, Anzahl</t>
  </si>
  <si>
    <t>Anz. Sammelstellen:</t>
  </si>
  <si>
    <t>in CHF</t>
  </si>
  <si>
    <t>Ø 2006/07</t>
  </si>
  <si>
    <t>Produzentenpreise Österreich</t>
  </si>
  <si>
    <t>Euro pro t</t>
  </si>
  <si>
    <t>Produktionsmenge (in t)</t>
  </si>
  <si>
    <t>Volume de production</t>
  </si>
  <si>
    <t>Volume di produzione (in t)</t>
  </si>
  <si>
    <t>2014-2015</t>
  </si>
  <si>
    <t>VJ-Vergleich Preis-Entwicklung in %</t>
  </si>
  <si>
    <t>Superfici</t>
  </si>
  <si>
    <t>Anno del raccolto</t>
  </si>
  <si>
    <t>Quantitativi</t>
  </si>
  <si>
    <t>Anno del raccolto = luglio dell'anno del raccolto fino a giugno dell'anno seguente</t>
  </si>
  <si>
    <t>Prezzi alla produzione lordi</t>
  </si>
  <si>
    <t>Volume d'importazione</t>
  </si>
  <si>
    <t>Euro per t</t>
  </si>
  <si>
    <t>Anno Mese</t>
  </si>
  <si>
    <t>Prezzi alla produzione Austria</t>
  </si>
  <si>
    <t>Prix bruts à la production</t>
  </si>
  <si>
    <t>Prix bruts à la production, différences de prix</t>
  </si>
  <si>
    <t>Année de récolte = du mois de juillet de l’année de récolte au mois de juin de l'année suivante</t>
  </si>
  <si>
    <t>million de CHF</t>
  </si>
  <si>
    <t>Volume des importations</t>
  </si>
  <si>
    <t>Euro par tonne</t>
  </si>
  <si>
    <t>Année, mois</t>
  </si>
  <si>
    <t>Cotation du blé CHF/t</t>
  </si>
  <si>
    <t>Prix à la production Autriche</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</si>
  <si>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</si>
  <si>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</si>
  <si>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</si>
  <si>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</si>
  <si>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</si>
  <si>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</si>
  <si>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</si>
  <si>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</si>
  <si>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</si>
  <si>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</si>
  <si>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</si>
  <si>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</si>
  <si>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</si>
  <si>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</si>
  <si>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</si>
  <si>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</si>
  <si>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</si>
  <si>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</si>
  <si>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</si>
  <si>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</si>
  <si>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</si>
  <si>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Produktion von Ölsaaten</t>
  </si>
  <si>
    <t xml:space="preserve">    davon Extenso (in ha)</t>
  </si>
  <si>
    <t>Raps</t>
  </si>
  <si>
    <t>Sonnenblumen</t>
  </si>
  <si>
    <t>Soja</t>
  </si>
  <si>
    <t>Fläche der 1'000 grössten Produzenten</t>
  </si>
  <si>
    <t>Anteil der 1'000 grössten Produzenten</t>
  </si>
  <si>
    <t>Raps, konventionell und biologisch angebaut</t>
  </si>
  <si>
    <t>Die beitragsberechtigten Flächen enthalten Raps zur Speiseölgewinnung und als nachwachsender Rohstoff.
Quellen: Fachbereich Marktanalysen (BLW),  AGIS (BLW)</t>
  </si>
  <si>
    <t>Raps, high oleic</t>
  </si>
  <si>
    <t>Ölsaaten, konventionell</t>
  </si>
  <si>
    <t>Sonnenblumen, konventionelle Sorten</t>
  </si>
  <si>
    <t>Sonnenblumen, high olic</t>
  </si>
  <si>
    <t xml:space="preserve">Erntejahr = Juli des Erntejahres bis Juni des Folgejahres </t>
  </si>
  <si>
    <t>Anzahl erhobene Sammelstellen: 40
Es sind die mengengewichteten Durchschnittspreise dargestellt</t>
  </si>
  <si>
    <t>Raps und Sonnenblumen</t>
  </si>
  <si>
    <t>Produzentenpreis, Erntemenge und Umsatz auf Stufe Produktion</t>
  </si>
  <si>
    <t>Berechnung für Tabelle:</t>
  </si>
  <si>
    <t>Bemerkung: Es handelt sich um die verwendbare Produktion und abgelieferte Ware. IP, Bio und HO- und HOLL sowie Importe werden in der Berechnung nicht berücksichtigt.</t>
  </si>
  <si>
    <t>Produzentenpreis, Erntemengen und Umsatz auf Stufe Produktion</t>
  </si>
  <si>
    <t xml:space="preserve">Preis </t>
  </si>
  <si>
    <t>CHF/100 kg</t>
  </si>
  <si>
    <t>1000 t</t>
  </si>
  <si>
    <t>Quellen: Fachbereich Marktanalysen (BLW), SBV</t>
  </si>
  <si>
    <t>übrige Öle</t>
  </si>
  <si>
    <t>Sonnenblumenöl</t>
  </si>
  <si>
    <t>Rapsöl</t>
  </si>
  <si>
    <t>Aussenhandel Importmengen</t>
  </si>
  <si>
    <t>Speiseöl</t>
  </si>
  <si>
    <t>Öl, nicht roh, in Zisternen (1514.1991)</t>
  </si>
  <si>
    <t>Samen (1205.1054)</t>
  </si>
  <si>
    <t>Zum Vergleich: Rapssaat, Notierung an Börse MATIF</t>
  </si>
  <si>
    <t>CHF / 100 kg</t>
  </si>
  <si>
    <t>Raps, Samen und Speiseöl</t>
  </si>
  <si>
    <t>Importpreise</t>
  </si>
  <si>
    <t>Konsum</t>
  </si>
  <si>
    <t>Palm</t>
  </si>
  <si>
    <t>Oliven</t>
  </si>
  <si>
    <t>übrige</t>
  </si>
  <si>
    <t>Anteile</t>
  </si>
  <si>
    <t>Total Raffinat, t</t>
  </si>
  <si>
    <t>33.7</t>
  </si>
  <si>
    <t>23.6</t>
  </si>
  <si>
    <t>18.7</t>
  </si>
  <si>
    <t>9.8</t>
  </si>
  <si>
    <t>Ø 2003/04</t>
  </si>
  <si>
    <t>Ø 2012/13</t>
  </si>
  <si>
    <t>Raffinat in Tonnen</t>
  </si>
  <si>
    <t xml:space="preserve"> Menge Umsatz</t>
  </si>
  <si>
    <t>Quellen: Fachbereich Marktanalysen (BLW), SwissOlio (Jahresbericht)</t>
  </si>
  <si>
    <t>112'802 t</t>
  </si>
  <si>
    <t>Rapssaat</t>
  </si>
  <si>
    <t>Entwicklung Österreichischer Produzentenpreise im Vergleich zu Börsennotierung MATIF</t>
  </si>
  <si>
    <t>2007 .. 2016</t>
  </si>
  <si>
    <t>Notierung an der Börse Matif</t>
  </si>
  <si>
    <t>Notierung Rapssaat in Euro/t</t>
  </si>
  <si>
    <t>Notierung Rapssaat in CHF/t</t>
  </si>
  <si>
    <t>CHF/Euro</t>
  </si>
  <si>
    <t>Börsennotierung MATIF</t>
  </si>
  <si>
    <t>MATIF = Marché à Terme International de France
Quellen: Fachbereich Marktanalysen (BLW), IGC; AgrarMarkt Austria</t>
  </si>
  <si>
    <t>Internationales Umfeld_Börse</t>
  </si>
  <si>
    <t>Internationales Umfeld_Österreichische Produzentenpreise</t>
  </si>
  <si>
    <t>MATIF = Marché à Terme International de France Quellen
Fachbereich Marktanalysen (BLW), IGC, SNB</t>
  </si>
  <si>
    <t>-</t>
  </si>
  <si>
    <t>Raps, konventionell angebaut</t>
  </si>
  <si>
    <r>
      <t xml:space="preserve">In </t>
    </r>
    <r>
      <rPr>
        <u/>
        <sz val="10"/>
        <color theme="1"/>
        <rFont val="Arial"/>
        <family val="2"/>
      </rPr>
      <t>Klammer</t>
    </r>
    <r>
      <rPr>
        <sz val="10"/>
        <color theme="1"/>
        <rFont val="Arial"/>
        <family val="2"/>
      </rPr>
      <t xml:space="preserve"> ist die Zolltarifnummer angegeben. </t>
    </r>
    <r>
      <rPr>
        <u/>
        <sz val="10"/>
        <color theme="1"/>
        <rFont val="Arial"/>
        <family val="2"/>
      </rPr>
      <t>Nicht roh</t>
    </r>
    <r>
      <rPr>
        <sz val="10"/>
        <color theme="1"/>
        <rFont val="Arial"/>
        <family val="2"/>
      </rPr>
      <t xml:space="preserve"> = gereinigt, raffiniert oder anders behandelt.
Importe mit Zollerleichterungen und Zollpräferenzen sind in den Daten enthalten. Rapsöl der Zolltarifnummern 1514.1190, 1999,9190, 9991, 9999 werden nicht aufgeführt, da die Importmengen verhältnismässig gering sind.
Quellen: Fachbereich Marktanalysen (BLW), Swissimpex (EZV)</t>
    </r>
  </si>
  <si>
    <t>Quelle: Fachbereich Marktanalysen (BLW)</t>
  </si>
  <si>
    <t>I dati comprendono tutti i gestori che gestiscono un’azienda con almeno 1 ha SAU oppure 30 are di colture speciali oppure 8 scrofe riproduttrici oppure 80 suini da ingrasso oppure 80 poste per suini da ingrasso oppure 300 capi di pollame o che richiedono pagamenti diretti oppure contributi per singole colture nonché tutte le aziende che soggiacciono all’obbligo di registrazione giusta l’OPPrim. Se il Cantone hastabilito limiti di rilevazione inferiori (istruzioni cantonali) ci si atterrà a questi ultimi.</t>
  </si>
  <si>
    <t>Sojaöl 4 201</t>
  </si>
  <si>
    <t>Erdnussöl 2 343</t>
  </si>
  <si>
    <t>Olivenöl, chemisch nicht modifiziert 14 258</t>
  </si>
  <si>
    <t>Andere Olivenöle 25</t>
  </si>
  <si>
    <t>Quellen: FBMA (BLW); EZV; OZD</t>
  </si>
  <si>
    <t>1514.1190</t>
  </si>
  <si>
    <t>1514.9190</t>
  </si>
  <si>
    <t>1512.1190</t>
  </si>
  <si>
    <t>4 stelligeTarifnummern (analog Agristat)</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</si>
  <si>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</si>
  <si>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</si>
  <si>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</si>
  <si>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</si>
  <si>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</si>
  <si>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</si>
  <si>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</si>
  <si>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</si>
  <si>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</si>
  <si>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</si>
  <si>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</si>
  <si>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</si>
  <si>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</si>
  <si>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</si>
  <si>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</si>
  <si>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</si>
  <si>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</si>
  <si>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</si>
  <si>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</si>
  <si>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</si>
  <si>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</si>
  <si>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</si>
  <si>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</si>
  <si>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</si>
  <si>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</si>
  <si>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</si>
  <si>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2010 .. 2017</t>
  </si>
  <si>
    <t>2007 .. 2017</t>
  </si>
  <si>
    <t>136'946 t</t>
  </si>
  <si>
    <t>Surfaces</t>
  </si>
  <si>
    <t>Année de récolte</t>
  </si>
  <si>
    <t>Quantités</t>
  </si>
  <si>
    <t>Production d'oléagineux</t>
  </si>
  <si>
    <t>2015 (surfaces), année de récolte 2015/16 (quantités)</t>
  </si>
  <si>
    <t xml:space="preserve">    dont Extenso (en ha)</t>
  </si>
  <si>
    <t>Colza, conventionnel et biologique</t>
  </si>
  <si>
    <t>Surface totale, surface des 3000 plus gros producteurs, nombre de producteurs</t>
  </si>
  <si>
    <t>ha, nombre</t>
  </si>
  <si>
    <t>Surface totale</t>
  </si>
  <si>
    <t>Surface des 1000 plus gros producteurs</t>
  </si>
  <si>
    <t>Part des 1000 plus gros producteurs</t>
  </si>
  <si>
    <t>Moyenne de la surface totale sur toutes les années</t>
  </si>
  <si>
    <t>Surface moyenne exploitée par producteur</t>
  </si>
  <si>
    <t>Colza, high oleic</t>
  </si>
  <si>
    <t>Tournesol, variétés conventionnelles</t>
  </si>
  <si>
    <t>Tournesol, high olic</t>
  </si>
  <si>
    <t>Oléagineux, production conventionnelle</t>
  </si>
  <si>
    <t>Nombre de centres collecteurs relevés : 40
Les prix moyens pondérés sont indiqués</t>
  </si>
  <si>
    <t>Colza et tournesol</t>
  </si>
  <si>
    <t>Prix à la production, quantité récoltée et chiffre d'affaires à l'échelon de la production</t>
  </si>
  <si>
    <t>Année de récolte 2008..2015</t>
  </si>
  <si>
    <t>Colza</t>
  </si>
  <si>
    <t>Tournesol</t>
  </si>
  <si>
    <t xml:space="preserve">Prix </t>
  </si>
  <si>
    <t>Quantité</t>
  </si>
  <si>
    <t>Sources: secteur Analyses du marché (OFAG), USP</t>
  </si>
  <si>
    <t>Remarque: il s'agit de la production utilisable et de la marchandise livrée. Les produits PI, bio et HO ou HOLL ainsi que les importations ne sont pas compris dans le calcul.</t>
  </si>
  <si>
    <t>Huile comestible</t>
  </si>
  <si>
    <t>Autres huiles</t>
  </si>
  <si>
    <t>Huile de tournesol</t>
  </si>
  <si>
    <t>Huile de colza</t>
  </si>
  <si>
    <t>Sources: SAM (OFAG); AFD; Agristat (USP, facteurs de conversion technique)</t>
  </si>
  <si>
    <t>Huile, non brute, en citernes (1514.1991)</t>
  </si>
  <si>
    <t>Graines (1205.1054)</t>
  </si>
  <si>
    <t>Pour comparaison: graines de colza, cotation à la bourse MATIF</t>
  </si>
  <si>
    <t>Colza, graines et huile comestible</t>
  </si>
  <si>
    <t>Le numéro du tarif douanier est indiqué entre parenthèses. Non brute = épurée, raffinée ou autrement traitée.
Les importations bénéficiant d’allégements douaniers et les préférences tarifaires sont comprises dans les données. L'huile de colza des numéros de tarif 1514.1190, 1999,9190, 9991, 9999 ne sont pas indiqués, car les quantités importées sont relativement faibles.
Sources: secteur Observation du marché (OFAG), Swissimpex (AFD)</t>
  </si>
  <si>
    <t>Raffinée en tonnes</t>
  </si>
  <si>
    <t>Palme</t>
  </si>
  <si>
    <t>Olive</t>
  </si>
  <si>
    <t>Autres</t>
  </si>
  <si>
    <t>Sources: secteur Analyses du marché (OFAG), SwissOlio (rapport annuel)</t>
  </si>
  <si>
    <t>Graines de colza</t>
  </si>
  <si>
    <t>Cotation à la bourse MATIF</t>
  </si>
  <si>
    <t>Euro par t</t>
  </si>
  <si>
    <t>Cotation des graines de colza en Euro/t</t>
  </si>
  <si>
    <t>Cotation des graines de colza en CHF/t</t>
  </si>
  <si>
    <t>MATIF = Marché à Terme International de France Quellen
Secteur Analyses du marché (OFAG), IGC, BNS</t>
  </si>
  <si>
    <t>Evaluation des prix à la production autrichiens en comparaison avec la cotation à la bourse MATIF</t>
  </si>
  <si>
    <t>MATIF = Marché à Terme International de France
Sources: secteur Analyses du marché (OFAG), CIC ; AgrarMarkt Austria</t>
  </si>
  <si>
    <t>Produzione di semi oleosi</t>
  </si>
  <si>
    <t>2015 (superfici), anno del raccolto 2015/16 (quantitativi)</t>
  </si>
  <si>
    <t xml:space="preserve">    di cui estensiva (in ha)</t>
  </si>
  <si>
    <t xml:space="preserve">    di cui con coltivazione biologica (in ha)</t>
  </si>
  <si>
    <t xml:space="preserve">Fonti: Settore Analisi del mercato (UFAG), AGIS (UFAG, superficie), USC e swiss granum </t>
  </si>
  <si>
    <t>Colza convenzionale e da coltivazione biologica</t>
  </si>
  <si>
    <t>Superficie totale, superficie dei 3000 maggiori produttori, numero di produttori</t>
  </si>
  <si>
    <t>ha, numero</t>
  </si>
  <si>
    <t>Superficie totale</t>
  </si>
  <si>
    <t>Quota di produttori</t>
  </si>
  <si>
    <t>Superficie dei 1000 maggiori produttori</t>
  </si>
  <si>
    <t>Numero dei 1000 maggiori produttori</t>
  </si>
  <si>
    <t>VA della superficie totale durante gli anni</t>
  </si>
  <si>
    <t>superficie media coltivata per produttore</t>
  </si>
  <si>
    <t>Girasole, varietà convenzionali</t>
  </si>
  <si>
    <t>Girasole, high oleic</t>
  </si>
  <si>
    <t>Semi oleosi convenzionali</t>
  </si>
  <si>
    <t>Numero di centri di raccolta rilevati: 40                                                                   Sono rappresentati i prezzi medi ponderati in base ai quantitativi</t>
  </si>
  <si>
    <t>Les surfaces donnant droit à des contributions sont affectées à la culture du colza destiné à la production d'huiles comestibles et de matière première renouvelable. 
Sources: secteur Analyses du marché (OFAG), SIPA (OFAG)</t>
  </si>
  <si>
    <t>Source: secteur Analyses du marché (OFAG), SIPA (OFAG)</t>
  </si>
  <si>
    <t>Le superfici che danno diritto a contributi comprendono colza per l'estrazione di olio commestibile e come materia prima rinnovabile. 
Fonti: Settore Analisi del mercato (UFAG), AGIS (UFAG)</t>
  </si>
  <si>
    <t>Fonti: Settore Analisi del mercato (UFAG)</t>
  </si>
  <si>
    <t>Colza e girasole</t>
  </si>
  <si>
    <t>Prezzo alla produzione, raccolto e cifra d'affari a livello di produzione</t>
  </si>
  <si>
    <t>Anno del raccolto 2008 .. 2015</t>
  </si>
  <si>
    <t>Girasole</t>
  </si>
  <si>
    <t>Prezzo</t>
  </si>
  <si>
    <t>Quantitativo</t>
  </si>
  <si>
    <t>mio. CHF</t>
  </si>
  <si>
    <t>Fonti: Settore Analisi del mercato (UFAG), USC</t>
  </si>
  <si>
    <t>Osservazione: si tratta della produzione utilizzabile e della merce fornita. Non sono considerati IP, Bio e HO- e HOLL nonché le importazioni.</t>
  </si>
  <si>
    <t>Olio commestibile</t>
  </si>
  <si>
    <t>Totale</t>
  </si>
  <si>
    <t>Altri oli</t>
  </si>
  <si>
    <t>Olio di girasole</t>
  </si>
  <si>
    <t>Olio di colza</t>
  </si>
  <si>
    <t>Fonti: SAM (UFAG), AFD, Agristat (USC, coefficienti di resa)</t>
  </si>
  <si>
    <t>Oli, non grezzi, in cisterne (1514.1991)</t>
  </si>
  <si>
    <t>Semi (1205.1054)</t>
  </si>
  <si>
    <t>Per un confronto: semi di colza, quotazione alla borsa MATIF</t>
  </si>
  <si>
    <t>Colza, semi e olio commestibile</t>
  </si>
  <si>
    <t>Tra parentesi è indicata la voce di tariffa doganale. Non grezzo = depurato, raffinato o trattato in altro modo.
Nei dati sono comprese importazioni con agevolazioni o preferenze doganali. Non sono indicati gli oli di colza delle voci di tariffa n. 1514.1190,
1999,9190, 9991, 9999 poiché i volumi di importazione non sono rilevanti dal profilo quantitativo.
Fonti: Settore Analisi del mercato (UFAG), Swissimpex (AFD)</t>
  </si>
  <si>
    <t>raffinati in t</t>
  </si>
  <si>
    <t>Palma</t>
  </si>
  <si>
    <t>Oliva</t>
  </si>
  <si>
    <t>Altri</t>
  </si>
  <si>
    <t>Fonti: Settore Analisi del mercato (UFAG), SwissOlio (rapporto annuale)</t>
  </si>
  <si>
    <t>Semi di colza</t>
  </si>
  <si>
    <t>Quotazioni alla borsa MATIF</t>
  </si>
  <si>
    <t>Quotazioni dei semi di colza in Euro/t</t>
  </si>
  <si>
    <t>Quotazioni dei semi di colza in CHF/t</t>
  </si>
  <si>
    <t>Evoluzione dei prezzi alla produzione austriaci rispetto alle quotazioni alla borsa MATIF</t>
  </si>
  <si>
    <t>MATIF = Marché à Terme International de France
Fonti: Settore Analisi del mercato (UFAG), IGC, AgrarMarkt Austria</t>
  </si>
  <si>
    <t>MATIF = Marché à Terme International de France
Fonti: Settore Analisi del mercato (UFAG), BNS</t>
  </si>
  <si>
    <r>
      <t xml:space="preserve">Erntejahr = Juli des Erntejahres bis Juni des Folgejahres. 
</t>
    </r>
    <r>
      <rPr>
        <u/>
        <sz val="10"/>
        <rFont val="Arial"/>
        <family val="2"/>
      </rPr>
      <t>Fläche:</t>
    </r>
    <r>
      <rPr>
        <sz val="10"/>
        <rFont val="Arial"/>
        <family val="2"/>
      </rPr>
      <t xml:space="preserve"> Die Agis-Daten beinhalten alle Bewirtschafter oder Bewirtschafterinnen, die einen Betrieb mit mindestens 1 ha LN oder 30 Aren Spezialkulturen bewirtschaften oder 8 Mutterschweine oder 80 Mastschweinen oder 80 Mastschweineplätze oder 300 Stück Geflügel halten oder Direktzahlungen oder Einzelkulturbeiträge beanspruchen und alle Betriebe, die gemäss der Verordnung über die Primärproduktion registrierungspflichtig sind. Hat der Kanton tiefere Erhebungslimiten festgesetzt (kantonale Weisungen), sind diese massgebend.
</t>
    </r>
    <r>
      <rPr>
        <u/>
        <sz val="10"/>
        <rFont val="Arial"/>
        <family val="2"/>
      </rPr>
      <t>Menge:</t>
    </r>
    <r>
      <rPr>
        <sz val="10"/>
        <rFont val="Arial"/>
        <family val="2"/>
      </rPr>
      <t xml:space="preserve"> Bei der Produktionsmenge handelt es sich um abgelieferte, verwendbare Ware. Die Verluste auf dem Feld und auf dem Betrieb wurden abgezogen.</t>
    </r>
  </si>
  <si>
    <t>Schweizer Verbauch pflanzlicher Speiseöle</t>
  </si>
  <si>
    <t>Consumo svizzero di oli commestibili vegetali</t>
  </si>
  <si>
    <t>Consommation suisse destinées à la production d'huiles comestibles végétales</t>
  </si>
  <si>
    <t>Quellen: Fachbereich Marktanalysen (BLW), AGIS (BLW, Fläche), swiss granum</t>
  </si>
  <si>
    <t>Année de récolte = juillet de l'année de récolte jusqu'à juin de l'année suivante.
Les données SIPA incluent tous les exploitants qui gèrent une exploitation d’au moins 1 ha de SAU, ou 30 a de cultures spéciales, ou 8 truies, ou 80 porcs à l’engrais, ou 80 places de porcs à l’engrais, ou 300 têtes de volailles ou sollicitent des paiements directs ou des contributions à des cultures particulières et tous les exploitants qui doivent notifier leurs activités conformément à l’ordonnance sur la production primaire. Si le canton a fixé des limites plus basses (instructions cantonales), celles-ci font foi.</t>
  </si>
  <si>
    <t>Sources: secteur Analyses du marché (OFAG), SIPA (OFAG), swiss granum</t>
  </si>
  <si>
    <t>Soia</t>
  </si>
  <si>
    <t>Palmöl</t>
  </si>
  <si>
    <t>Rüb- Raps- Senföl</t>
  </si>
  <si>
    <t>Kokosöl, palmkernöl</t>
  </si>
  <si>
    <t>Pflanzenfette und fette Pflanzenöle</t>
  </si>
  <si>
    <t>2017/18</t>
  </si>
  <si>
    <t>Ø 2016/17</t>
  </si>
  <si>
    <t>www.disclaimer.admin.ch</t>
  </si>
  <si>
    <t>Schwarzenburgstrasse 165, 3003 Bern</t>
  </si>
  <si>
    <t>Tel. +41 58 462 25 11, Fax +41 58 462 20 90</t>
  </si>
  <si>
    <t>marktanalysen@blw.admin.ch</t>
  </si>
  <si>
    <t>www.marktbeobachtung.admin.ch</t>
  </si>
  <si>
    <t>a)</t>
  </si>
  <si>
    <t>b)</t>
  </si>
  <si>
    <t>Markt aktuell</t>
  </si>
  <si>
    <t>Inhaltsverzeichnis</t>
  </si>
  <si>
    <t>Actualités du marché</t>
  </si>
  <si>
    <t>Situazione del mercato</t>
  </si>
  <si>
    <t>Bestellformular für Abonnemente:</t>
  </si>
  <si>
    <t>Formulaire de commande d’abonnements:</t>
  </si>
  <si>
    <t>Modulo per la sottoscrizione di un abbonamento:</t>
  </si>
  <si>
    <t>Hinweis zu "Tabelle und Graphen"</t>
  </si>
  <si>
    <t>Renvoi à "Table des matières et graphes"</t>
  </si>
  <si>
    <t>Nota su "Tabelle e grafici"</t>
  </si>
  <si>
    <t>Klicken Sie auf die die gewünschte Sprache, in welcher Sie unsere Publikationen abbonnieren wollen</t>
  </si>
  <si>
    <t>Cliquez sur la langue dans laquelle vous souhaitez recevoir nos publications</t>
  </si>
  <si>
    <t>Cliccare sulla lingua in cui ci si vuole abbonare.</t>
  </si>
  <si>
    <t>Sprachauswahl</t>
  </si>
  <si>
    <t>Sélection de la langue</t>
  </si>
  <si>
    <t>Selezione lingua</t>
  </si>
  <si>
    <t>Klicken Sie auf das Dreieckssymbol, um die gewünschte Sprache im Dokument zu wählen</t>
  </si>
  <si>
    <t>Cliquez sur l'icône triangulaire pour sélectionner la langue souhaitée dans le document</t>
  </si>
  <si>
    <t>Cliccare sul triangolo per selezionare la lingua del documento.</t>
  </si>
  <si>
    <t xml:space="preserve">Detailanzeige einzeln </t>
  </si>
  <si>
    <t xml:space="preserve">Affichage détaillé individuellement </t>
  </si>
  <si>
    <t>Visualizza singoli dettagli</t>
  </si>
  <si>
    <t>Klicken Sie auf ein "+"-Feld, um die einzelnen Produkte einer Kategorie und Detailangaben zu einzublenden.</t>
  </si>
  <si>
    <t>Cliquez sur un champ "+" pour afficher les différents produits d'une catégorie et les informations détaillées.</t>
  </si>
  <si>
    <t>Cliccare su un campo "+" per visualizzare i singoli prodotti di una categoria e i dettagli.</t>
  </si>
  <si>
    <t>Detailanzeige Total</t>
  </si>
  <si>
    <t>Affichage détaillé Total</t>
  </si>
  <si>
    <t>Visualizza tutti i dettagli</t>
  </si>
  <si>
    <t>Klicken Sie auf das "2"-Feld, um alle Detailangaben einzublenden (Ausblenden mit dem "1"-Feld).</t>
  </si>
  <si>
    <t>Cliquez sur le champ "2" pour afficher toutes les informations détaillées (masquer avec le champ "1").</t>
  </si>
  <si>
    <t>Cliccare sul campo "2" per visualizzare tutti i dettagli (per disattivare cliccare sul campo "1").</t>
  </si>
  <si>
    <t>Zurück zum Inhaltsverzeichnis</t>
  </si>
  <si>
    <t>Retour à la table des matières</t>
  </si>
  <si>
    <t>Torna al contenuto</t>
  </si>
  <si>
    <t>Klicken Sie auf das Feld, um zurück zum Inhaltsverzeichnis und zur Anleitung zu gelangen</t>
  </si>
  <si>
    <t>Cliquez sur le champ pour retourner à la table des matières et aux instructions</t>
  </si>
  <si>
    <t>Cliccare sul campo per tornare al contenuto e alle istruzioni.</t>
  </si>
  <si>
    <t>Inhaltsverzeichnis:</t>
  </si>
  <si>
    <t>Table des matières:</t>
  </si>
  <si>
    <t>Contenuto:</t>
  </si>
  <si>
    <t>Table des matières</t>
  </si>
  <si>
    <t>Contenuto</t>
  </si>
  <si>
    <t>Hinweis zu "Inhaltsverzeichnis</t>
  </si>
  <si>
    <t>Renvoi à  "Table des matières"</t>
  </si>
  <si>
    <t>Nota su "Contenuto"</t>
  </si>
  <si>
    <t>Eidgenössisches Departement für  Wirtschaft, Bildung und Forschung WBF</t>
  </si>
  <si>
    <t>Département fédéral de l’économie,de la formation et de la recherche DEFR</t>
  </si>
  <si>
    <t>Dipartimento federale dell'economia, della formazione e della ricerca DEFR</t>
  </si>
  <si>
    <t>Bundesamt für Landwirtschaft BLW</t>
  </si>
  <si>
    <t>Office fédéral de l’agriculture OFAG</t>
  </si>
  <si>
    <t>Ufficio federale dell’agricoltura UFAG</t>
  </si>
  <si>
    <t>Fachbereich Marktanalysen</t>
  </si>
  <si>
    <t>Secteur Analyses du marché</t>
  </si>
  <si>
    <t>Settore Analisi del mercato</t>
  </si>
  <si>
    <t>Zu Haftung, Datenschutz, Copyright und Weiterem siehe:</t>
  </si>
  <si>
    <t>Pour toute question relative à la responsabilité, à la protection des données, au copyright et autres, cf. :</t>
  </si>
  <si>
    <t>Per informazioni su responsabilità, protezione dei dati, eccetera vedasi:</t>
  </si>
  <si>
    <t>durchschn bewirtschaftete Fläche der 1000 grössten Produzenten</t>
  </si>
  <si>
    <t>Surface moyenne exploitée des 1000 plus gros producteurs</t>
  </si>
  <si>
    <t>superficie media coltivata dei 1000 maggiori produttori</t>
  </si>
  <si>
    <t>*hochgerechneter Umsatz basierend auf den Erntemengen von swiss granum und den vom BLW erhobenen Bruttoproduzentenpreisen</t>
  </si>
  <si>
    <t>Quellen: Fachbereich Marktbeobachtung (BLW), swiss granum</t>
  </si>
  <si>
    <t>77’612</t>
  </si>
  <si>
    <t>16’449</t>
  </si>
  <si>
    <t>5’642</t>
  </si>
  <si>
    <t>Umsatz*</t>
  </si>
  <si>
    <t>Chiffre d'affaires*</t>
  </si>
  <si>
    <t>Cifra d'affari*</t>
  </si>
  <si>
    <t>durchsch 15/16</t>
  </si>
  <si>
    <t>2017 Δ 2015-16 %</t>
  </si>
  <si>
    <t>Börsennotierung von Rapssaat (MATIF)</t>
  </si>
  <si>
    <t>Texte Markt aktuell</t>
  </si>
  <si>
    <t>Produktion nach Art der Ölsaaten</t>
  </si>
  <si>
    <t>Raps Umsatz und Mengen</t>
  </si>
  <si>
    <t>Import Speiseöl</t>
  </si>
  <si>
    <t>2018 05</t>
  </si>
  <si>
    <t>2017 06</t>
  </si>
  <si>
    <t>2017 07</t>
  </si>
  <si>
    <t>2017 08</t>
  </si>
  <si>
    <t>2017 09</t>
  </si>
  <si>
    <t>2017 10</t>
  </si>
  <si>
    <t>2017 11</t>
  </si>
  <si>
    <t>2017 12</t>
  </si>
  <si>
    <t>2018 01</t>
  </si>
  <si>
    <t>2018 02</t>
  </si>
  <si>
    <t>2018 03</t>
  </si>
  <si>
    <t>2018 04</t>
  </si>
  <si>
    <t>2018 06</t>
  </si>
  <si>
    <t>2018 07</t>
  </si>
  <si>
    <t>2018 08</t>
  </si>
  <si>
    <t>2018 09</t>
  </si>
  <si>
    <t>2018 10</t>
  </si>
  <si>
    <t>2018 11</t>
  </si>
  <si>
    <t>2018 12</t>
  </si>
  <si>
    <t xml:space="preserve">Raps und Sonnenblumenöl: Preise und Mengen </t>
  </si>
  <si>
    <t>Colza et tournesol: prix et quantités</t>
  </si>
  <si>
    <t>Colza e girasole: prezzi e quantitativi</t>
  </si>
  <si>
    <t xml:space="preserve">Ölsaaten: Geringe Extenso- und Bio-Flächen </t>
  </si>
  <si>
    <t xml:space="preserve">Im Jahr 2017 bauten 6‘284 Produzenten 20'456 Hektaren Raps an. Davon wurden 5'243 Hektaren als Extenso-Raps (26%) und 331 Hektaren als Bio-Raps (6.3%) angebaut. Die 1‘000 flächenmässig grössten Raps-Betriebe bewirtschafteten zusammen 38.2% der gesamten Rapsfläche. Der Anbau von Sonnenblumen und Soja ist im Vergleich zum Rapsanbau eher unbedeutend: 2'131 Produzenten bauten 5'268 Hektaren Sonnenblumen an und 618 Produzenten 1‘707 Hektaren Soja. </t>
  </si>
  <si>
    <t>Bruttoproduzentenpreise gleichen sich an</t>
  </si>
  <si>
    <r>
      <t xml:space="preserve">Rapsöl verzeichnete starkes </t>
    </r>
    <r>
      <rPr>
        <b/>
        <sz val="10"/>
        <color indexed="8"/>
        <rFont val="Arial"/>
        <family val="2"/>
      </rPr>
      <t>Verbrauchswachstum</t>
    </r>
    <r>
      <rPr>
        <sz val="10"/>
        <color indexed="8"/>
        <rFont val="Arial"/>
        <family val="2"/>
      </rPr>
      <t xml:space="preserve"> </t>
    </r>
  </si>
  <si>
    <t>Seit 2003/2004 hat der Verbrauch von Rapsöl um über 60 Prozent zugenommen. Rapsöl verzeichnete damit das grösste Verbrauchswachstum. Sonnenblumenöl hat zwar Anteile verloren, ist jedoch mit einem Anteil von 33 Prozent am Gesamtverbrauch immer noch das bedeutendste Speiseöl.</t>
  </si>
  <si>
    <t>Importation huile comestible</t>
  </si>
  <si>
    <t>Importatione olio commestibile</t>
  </si>
  <si>
    <t>Österreicher Produzentenpreise gingen mit den Börsennotierungen einher</t>
  </si>
  <si>
    <t>Der Österreicher Produzentenpreise verläuft seit 2009 parallel mit den MATIF-Notierungen, jedoch auf einem durchschnittlich leicht tieferen Niveau als die MATIF-Notierung.</t>
  </si>
  <si>
    <t>Entwicklung Bruttoproduzentenpreise</t>
  </si>
  <si>
    <t>2002..2017</t>
  </si>
  <si>
    <t>2008..2017</t>
  </si>
  <si>
    <t>2011.. 2017</t>
  </si>
  <si>
    <t>Evoluzione  prezzi alla produzione lordi</t>
  </si>
  <si>
    <t>Evolution prix bruts à la production</t>
  </si>
  <si>
    <t>Die 1'000 grössten Betriebe bewirtschaften (in ha)</t>
  </si>
  <si>
    <t>Le 1000 maggiori aziende gestiscono (in ha)</t>
  </si>
  <si>
    <t xml:space="preserve">Oléagineux : superficies Extenso et Bio peu importantes </t>
  </si>
  <si>
    <t>Convergence des prix bruts à la production</t>
  </si>
  <si>
    <t>Les prix bruts à la production de l’huile de colza conventionnelle et de l’huile de colza et de tournesol à haute teneur en acide oléique ont considérablement convergé ces dernières années. Les prix de l’huile à haute teneur en acide oléique ont chuté et ceux de l’huile conventionnelle ont augmenté.</t>
  </si>
  <si>
    <t>La consommation d’huile de colza a enregistré une forte croissance.</t>
  </si>
  <si>
    <t>Depuis 2003/2004, la consommation d’huile de colza a augmenté de plus de 60 %. L’huile de colza a ainsi enregistré la plus forte croissance de la consommation. Bien que l’huile de tournesol ait perdu des parts, c’est toujours l’huile comestible la plus importante, représentant 33 % de la consommation totale.</t>
  </si>
  <si>
    <t>Les prix à la production autrichiens ont évolué de pair avec les cours boursiers</t>
  </si>
  <si>
    <t>Depuis 2009, les prix à la production autrichiens évoluent parallèlement aux cotations du MATIF, mais à un niveau moyen légèrement inférieur à celui des cotations du MATIF.</t>
  </si>
  <si>
    <t>*Chiffre d’affaires projeté sur la base des volumes de récolte de swiss granum et des prix bruts à la production collectés par l’OFAG</t>
  </si>
  <si>
    <t>Bruttoproduzentenpreise von konventionellen und high oleic Raps und Sonnenblumenöl  haben sich in den letzten Jahren stark angenähert. Dabei sind die Preise für High oleic gesunken und jene für Konventionelles gestiegen</t>
  </si>
  <si>
    <t xml:space="preserve">Semi oleosi: superfici per la produzione estensiva e bio poco estese </t>
  </si>
  <si>
    <t>Nel 2017, 6'284 produttori hanno coltivato 20'456 ettari di colza, di cui 5'243 ettari di colza biologica (26%) e 331 ettari di colza bio (6.3%). I primi 1'000 produttori di colza per superficie coltivata hanno gestito complessivamente il 38.2 per cento della superficie totale messa a colza. La coltivazione di girasoli e soia rispetto a quella di colza è praticamente insignificante: 2'131 produttori hanno coltivato 5'268 ettari di girasoli e 618 produttori 1‘707 ettari di soia.</t>
  </si>
  <si>
    <t xml:space="preserve">En 2017, 6 284 producteurs ont cultivé 20 456 hectares de colza, dont 5’243 hectares de colza Extenso (26 %) et 331 hectares de colza Bio (6,3 %). Les 1 000 plus grandes exploitations de colza en termes de superficie ont cultivé ensemble 38,2 % de la superficie totale de colza. La culture du tournesol et du soja est plutôt insignifiante par rapport à la culture du colza : 2 131 producteurs ont cultivé 5 268 hectares de tournesol et 618 producteurs 1 707 hectares de soja. </t>
  </si>
  <si>
    <t>Allineamento dei prezzi lordi alla produzione</t>
  </si>
  <si>
    <t>Negli ultimi anni si è osservato un netto allineamento dei prezzi lordi alla produzione di olio di colza e di olio di girasole convenzionali e high oleic. Quelli dei prodotti high oleic sono diminuiti, quelli dei prodotti convenzionali sono rincarati.</t>
  </si>
  <si>
    <t xml:space="preserve">Forte crescita del consumo di olio di colza </t>
  </si>
  <si>
    <t>Dal 2003/2004 il consumo di olio di colza è aumentato di oltre il 60 per cento, segnando l’incremento più importante. L’olio di girasole ha perso dei punti, pur restando, con una quota del 33 per cento rispetto al consumo totale, l’olio commestibile più usato.</t>
  </si>
  <si>
    <t>I prezzi alla produzione austriaci seguono le quotazioni di borsa</t>
  </si>
  <si>
    <t>Dal 2009 i prezzi alla produzione austriaci vanno di pari passo con le quotazioni MATIF, seppur restando, in media, a un valore leggermente inferiore rispetto a queste quotazioni.</t>
  </si>
  <si>
    <t>*cifra d’affari calcolata sulla base delle proiezioni per i raccolti di swiss granum e dei prezzi lordi alla produzione rilevati dall’UFAG</t>
  </si>
  <si>
    <t>2018*</t>
  </si>
  <si>
    <t>Anteil Raps</t>
  </si>
  <si>
    <t>Anteil Sonnenblumen</t>
  </si>
  <si>
    <t>Part de colza</t>
  </si>
  <si>
    <t>Part de tournesol</t>
  </si>
  <si>
    <t>Quota di girasol</t>
  </si>
  <si>
    <t>Quota di colza</t>
  </si>
  <si>
    <t>Cotation à la bourse des graines de colza</t>
  </si>
  <si>
    <t>Quotazioni alla borsa dei semi di colza</t>
  </si>
  <si>
    <t>Les 1000 plus grosses entreprises exploitent (en ha)</t>
  </si>
  <si>
    <t>année de récolte   2002..2017</t>
  </si>
  <si>
    <t>Anno del raccolto 2002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</si>
</sst>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0.0"/>
    <numFmt numFmtId="166" formatCode="_(* #,##0.00_);_(* \(#,##0.00\);_(* &quot;-&quot;??_);_(@_)"/>
    <numFmt numFmtId="167" formatCode="_([$€]* #,##0.00_);_([$€]* \(#,##0.00\);_([$€]* &quot;-&quot;??_);_(@_)"/>
    <numFmt numFmtId="168" formatCode="mmmm\ yy"/>
    <numFmt numFmtId="169" formatCode="yyyy\ mm"/>
    <numFmt numFmtId="170" formatCode="mm\/yyyy"/>
    <numFmt numFmtId="171" formatCode="0.0%"/>
    <numFmt numFmtId="173" formatCode="_ * #,##0_ ;_ * \-#,##0_ ;_ * &quot;-&quot;??_ ;_ @_ "/>
  </numFmts>
  <fonts count="120">
    <font>
      <sz val="11"/>
      <color indexed="8"/>
      <name val="Calibri"/>
      <family val="2"/>
      <scheme val="minor"/>
    </font>
    <font>
      <sz val="11"/>
      <color theme="1"/>
      <name val="Arial"/>
      <family val="2"/>
    </font>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name val="Calibri"/>
      <family val="2"/>
    </font>
    <font>
      <sz val="11"/>
      <name val="Calibri"/>
      <family val="2"/>
    </font>
    <font>
      <sz val="10"/>
      <color indexed="8"/>
      <name val="Arial"/>
      <family val="2"/>
    </font>
    <font>
      <sz val="11"/>
      <color indexed="8"/>
      <name val="Calibri"/>
      <family val="2"/>
      <scheme val="minor"/>
    </font>
    <font>
      <sz val="10"/>
      <name val="Arial"/>
      <family val="2"/>
    </font>
    <font>
      <b/>
      <sz val="11"/>
      <color indexed="8"/>
      <name val="Calibri"/>
      <family val="2"/>
      <scheme val="minor"/>
    </font>
    <font>
      <sz val="8"/>
      <color indexed="8"/>
      <name val="Arial"/>
      <family val="2"/>
    </font>
    <font>
      <b/>
      <sz val="10"/>
      <name val="Arial"/>
      <family val="2"/>
    </font>
    <font>
      <b/>
      <sz val="10"/>
      <color indexed="8"/>
      <name val="Arial"/>
      <family val="2"/>
    </font>
    <font>
      <sz val="10"/>
      <color rgb="FF7F7F7F"/>
      <name val="+mn-ea"/>
    </font>
    <font>
      <b/>
      <sz val="10"/>
      <color theme="1"/>
      <name val="Arial"/>
      <family val="2"/>
    </font>
    <font>
      <sz val="11"/>
      <color theme="1"/>
      <name val="Calibri"/>
      <family val="2"/>
      <scheme val="minor"/>
    </font>
    <font>
      <sz val="11"/>
      <color theme="1"/>
      <name val="Arial"/>
      <family val="2"/>
    </font>
    <font>
      <sz val="9"/>
      <color theme="1"/>
      <name val="Arial"/>
      <family val="2"/>
    </font>
    <font>
      <b/>
      <sz val="11"/>
      <color theme="1"/>
      <name val="Calibri"/>
      <family val="2"/>
      <scheme val="minor"/>
    </font>
    <font>
      <sz val="10"/>
      <color rgb="FF000000"/>
      <name val="Arial"/>
      <family val="2"/>
    </font>
    <font>
      <u/>
      <sz val="10"/>
      <color indexed="12"/>
      <name val="Arial"/>
      <family val="2"/>
    </font>
    <font>
      <sz val="8"/>
      <name val="Helv"/>
    </font>
    <font>
      <b/>
      <sz val="12"/>
      <color rgb="FFFF0000"/>
      <name val="Arial"/>
      <family val="2"/>
    </font>
    <font>
      <sz val="9"/>
      <name val="Arial"/>
      <family val="2"/>
    </font>
    <font>
      <b/>
      <sz val="9"/>
      <name val="Arial"/>
      <family val="2"/>
    </font>
    <font>
      <b/>
      <sz val="12"/>
      <name val="Arial"/>
      <family val="2"/>
    </font>
    <font>
      <b/>
      <sz val="9"/>
      <color theme="1"/>
      <name val="Arial"/>
      <family val="2"/>
    </font>
    <font>
      <sz val="8"/>
      <name val="Arial"/>
      <family val="2"/>
    </font>
    <font>
      <b/>
      <sz val="9"/>
      <color rgb="FFFF0000"/>
      <name val="Arial"/>
      <family val="2"/>
    </font>
    <font>
      <b/>
      <sz val="12"/>
      <color rgb="FF006600"/>
      <name val="Arial"/>
      <family val="2"/>
    </font>
    <font>
      <b/>
      <sz val="9"/>
      <color rgb="FF006600"/>
      <name val="Arial"/>
      <family val="2"/>
    </font>
    <font>
      <sz val="11"/>
      <color rgb="FFFF0000"/>
      <name val="Calibri"/>
      <family val="2"/>
      <scheme val="minor"/>
    </font>
    <font>
      <sz val="8"/>
      <color theme="1"/>
      <name val="Arial"/>
      <family val="2"/>
    </font>
    <font>
      <u/>
      <sz val="10"/>
      <color theme="10"/>
      <name val="Arial"/>
      <family val="2"/>
    </font>
    <font>
      <u/>
      <sz val="11"/>
      <color theme="10"/>
      <name val="Calibri"/>
      <family val="2"/>
      <scheme val="minor"/>
    </font>
    <font>
      <b/>
      <sz val="8"/>
      <color rgb="FF333333"/>
      <name val="Verdana"/>
      <family val="2"/>
    </font>
    <font>
      <sz val="8"/>
      <color rgb="FF333333"/>
      <name val="Verdana"/>
      <family val="2"/>
    </font>
    <font>
      <sz val="10"/>
      <name val="Arial Narrow"/>
      <family val="2"/>
    </font>
    <font>
      <sz val="10"/>
      <name val="MS Sans Serif"/>
      <family val="2"/>
    </font>
    <font>
      <sz val="10"/>
      <name val="Arial"/>
      <family val="2"/>
    </font>
    <font>
      <sz val="10"/>
      <name val="Arial"/>
      <family val="2"/>
    </font>
    <font>
      <sz val="11"/>
      <color indexed="8"/>
      <name val="Calibri"/>
      <family val="2"/>
    </font>
    <font>
      <b/>
      <sz val="18"/>
      <color indexed="56"/>
      <name val="Cambri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name val="Arial"/>
      <family val="2"/>
    </font>
    <font>
      <sz val="11"/>
      <name val="Arial"/>
      <family val="2"/>
    </font>
    <font>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sz val="10"/>
      <name val="Tahoma"/>
      <family val="2"/>
    </font>
    <font>
      <b/>
      <sz val="12"/>
      <color indexed="53"/>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0"/>
      <color theme="1"/>
      <name val="Tahoma"/>
      <family val="2"/>
    </font>
    <font>
      <b/>
      <sz val="18"/>
      <color theme="3"/>
      <name val="Cambria"/>
      <family val="2"/>
      <scheme val="major"/>
    </font>
    <font>
      <sz val="10"/>
      <color rgb="FFFA7D00"/>
      <name val="Arial"/>
      <family val="2"/>
    </font>
    <font>
      <sz val="10"/>
      <color rgb="FFFF0000"/>
      <name val="Arial"/>
      <family val="2"/>
    </font>
    <font>
      <b/>
      <sz val="10"/>
      <color theme="0"/>
      <name val="Arial"/>
      <family val="2"/>
    </font>
    <font>
      <b/>
      <u/>
      <sz val="12"/>
      <color indexed="8"/>
      <name val="Arial"/>
      <family val="2"/>
    </font>
    <font>
      <b/>
      <sz val="10"/>
      <color rgb="FFFF0000"/>
      <name val="Arial"/>
      <family val="2"/>
    </font>
    <font>
      <sz val="7"/>
      <name val="Arial"/>
      <family val="2"/>
    </font>
    <font>
      <sz val="16"/>
      <name val="Arial"/>
      <family val="2"/>
    </font>
    <font>
      <b/>
      <sz val="9"/>
      <color indexed="81"/>
      <name val="Segoe UI"/>
      <family val="2"/>
    </font>
    <font>
      <sz val="9"/>
      <color indexed="81"/>
      <name val="Segoe UI"/>
      <family val="2"/>
    </font>
    <font>
      <sz val="10"/>
      <color rgb="FF00B0F0"/>
      <name val="Arial"/>
      <family val="2"/>
    </font>
    <font>
      <sz val="11"/>
      <color rgb="FF00B0F0"/>
      <name val="Calibri"/>
      <family val="2"/>
      <scheme val="minor"/>
    </font>
    <font>
      <sz val="8"/>
      <color rgb="FF00B0F0"/>
      <name val="Arial"/>
      <family val="2"/>
    </font>
    <font>
      <sz val="8"/>
      <color rgb="FF333333"/>
      <name val="Arial"/>
      <family val="2"/>
    </font>
    <font>
      <sz val="10"/>
      <color rgb="FF333333"/>
      <name val="Arial"/>
      <family val="2"/>
    </font>
    <font>
      <u/>
      <sz val="10"/>
      <color theme="1"/>
      <name val="Arial"/>
      <family val="2"/>
    </font>
    <font>
      <sz val="11"/>
      <name val="Calibri"/>
      <family val="2"/>
      <scheme val="minor"/>
    </font>
    <font>
      <u/>
      <sz val="10"/>
      <name val="Arial"/>
      <family val="2"/>
    </font>
    <font>
      <i/>
      <sz val="10"/>
      <color theme="1"/>
      <name val="Arial"/>
      <family val="2"/>
    </font>
    <font>
      <u/>
      <sz val="11"/>
      <name val="Arial"/>
      <family val="2"/>
    </font>
    <font>
      <i/>
      <sz val="11"/>
      <color theme="1"/>
      <name val="Arial"/>
      <family val="2"/>
    </font>
    <font>
      <sz val="11"/>
      <color indexed="8"/>
      <name val="Arial"/>
      <family val="2"/>
    </font>
    <font>
      <b/>
      <sz val="12"/>
      <color theme="1"/>
      <name val="Arial"/>
      <family val="2"/>
    </font>
    <font>
      <b/>
      <sz val="11"/>
      <color indexed="8"/>
      <name val="Arial"/>
      <family val="2"/>
    </font>
    <font>
      <u/>
      <sz val="11"/>
      <color theme="10"/>
      <name val="Arial"/>
      <family val="2"/>
    </font>
  </fonts>
  <fills count="71">
    <fill>
      <patternFill patternType="none"/>
    </fill>
    <fill>
      <patternFill patternType="gray125"/>
    </fill>
    <fill>
      <patternFill patternType="none">
        <bgColor indexed="0"/>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0" tint="-0.34998626667073579"/>
        <bgColor indexed="64"/>
      </patternFill>
    </fill>
    <fill>
      <patternFill patternType="solid">
        <fgColor theme="1"/>
        <bgColor indexed="64"/>
      </patternFill>
    </fill>
    <fill>
      <patternFill patternType="solid">
        <fgColor indexed="4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4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E0E8B8"/>
        <bgColor indexed="64"/>
      </patternFill>
    </fill>
  </fills>
  <borders count="72">
    <border>
      <left/>
      <right/>
      <top/>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right/>
      <top style="thin">
        <color theme="0" tint="-0.34998626667073579"/>
      </top>
      <bottom style="thin">
        <color theme="0" tint="-0.34998626667073579"/>
      </bottom>
      <diagonal/>
    </border>
    <border>
      <left/>
      <right/>
      <top/>
      <bottom style="thin">
        <color theme="1"/>
      </bottom>
      <diagonal/>
    </border>
    <border>
      <left/>
      <right style="thin">
        <color theme="0" tint="-0.34998626667073579"/>
      </right>
      <top/>
      <bottom style="thin">
        <color theme="1"/>
      </bottom>
      <diagonal/>
    </border>
    <border>
      <left/>
      <right/>
      <top style="thin">
        <color theme="0" tint="-0.34998626667073579"/>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9"/>
      </bottom>
      <diagonal/>
    </border>
    <border>
      <left/>
      <right/>
      <top/>
      <bottom style="medium">
        <color indexed="59"/>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s>
  <cellStyleXfs count="201">
    <xf numFmtId="0" fontId="0" fillId="0" borderId="0"/>
    <xf numFmtId="0" fontId="14" fillId="2" borderId="0"/>
    <xf numFmtId="0" fontId="15" fillId="2" borderId="0"/>
    <xf numFmtId="0" fontId="22" fillId="2" borderId="0"/>
    <xf numFmtId="166" fontId="15" fillId="2" borderId="0" applyFont="0" applyFill="0" applyBorder="0" applyAlignment="0" applyProtection="0"/>
    <xf numFmtId="166" fontId="15" fillId="2" borderId="0" applyFont="0" applyFill="0" applyBorder="0" applyAlignment="0" applyProtection="0"/>
    <xf numFmtId="167" fontId="15" fillId="2" borderId="0" applyFont="0" applyFill="0" applyBorder="0" applyAlignment="0" applyProtection="0"/>
    <xf numFmtId="0" fontId="27" fillId="2" borderId="0" applyNumberFormat="0" applyFill="0" applyBorder="0" applyAlignment="0" applyProtection="0">
      <alignment vertical="top"/>
      <protection locked="0"/>
    </xf>
    <xf numFmtId="166" fontId="15" fillId="2" borderId="0" applyFont="0" applyFill="0" applyBorder="0" applyAlignment="0" applyProtection="0"/>
    <xf numFmtId="0" fontId="28" fillId="2" borderId="0"/>
    <xf numFmtId="9" fontId="15" fillId="2" borderId="0" applyFont="0" applyFill="0" applyBorder="0" applyAlignment="0" applyProtection="0"/>
    <xf numFmtId="0" fontId="10" fillId="2" borderId="0"/>
    <xf numFmtId="0" fontId="10" fillId="2" borderId="0"/>
    <xf numFmtId="0" fontId="15" fillId="2" borderId="0"/>
    <xf numFmtId="0" fontId="15" fillId="2" borderId="0"/>
    <xf numFmtId="0" fontId="10" fillId="2" borderId="0"/>
    <xf numFmtId="0" fontId="22" fillId="2" borderId="0"/>
    <xf numFmtId="0" fontId="40" fillId="2" borderId="0" applyNumberFormat="0" applyFill="0" applyBorder="0" applyAlignment="0" applyProtection="0">
      <alignment vertical="top"/>
      <protection locked="0"/>
    </xf>
    <xf numFmtId="0" fontId="15" fillId="2" borderId="0"/>
    <xf numFmtId="9" fontId="9" fillId="2" borderId="0" applyFont="0" applyFill="0" applyBorder="0" applyAlignment="0" applyProtection="0"/>
    <xf numFmtId="9" fontId="9" fillId="2" borderId="0" applyFont="0" applyFill="0" applyBorder="0" applyAlignment="0" applyProtection="0"/>
    <xf numFmtId="9" fontId="22" fillId="2" borderId="0" applyFont="0" applyFill="0" applyBorder="0" applyAlignment="0" applyProtection="0"/>
    <xf numFmtId="9" fontId="9" fillId="2" borderId="0" applyFont="0" applyFill="0" applyBorder="0" applyAlignment="0" applyProtection="0"/>
    <xf numFmtId="0" fontId="9" fillId="2" borderId="0"/>
    <xf numFmtId="0" fontId="9" fillId="2" borderId="0"/>
    <xf numFmtId="0" fontId="22" fillId="2" borderId="0"/>
    <xf numFmtId="0" fontId="9" fillId="2" borderId="0"/>
    <xf numFmtId="0" fontId="9" fillId="2" borderId="0"/>
    <xf numFmtId="0" fontId="9" fillId="2" borderId="0"/>
    <xf numFmtId="0" fontId="9" fillId="2" borderId="0"/>
    <xf numFmtId="0" fontId="22" fillId="2" borderId="0"/>
    <xf numFmtId="0" fontId="9" fillId="2" borderId="0"/>
    <xf numFmtId="0" fontId="9" fillId="2" borderId="0"/>
    <xf numFmtId="0" fontId="9" fillId="2" borderId="0"/>
    <xf numFmtId="0" fontId="9" fillId="2" borderId="0"/>
    <xf numFmtId="0" fontId="9" fillId="2" borderId="0"/>
    <xf numFmtId="0" fontId="15"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41" fillId="2" borderId="0" applyNumberFormat="0" applyFill="0" applyBorder="0" applyAlignment="0" applyProtection="0"/>
    <xf numFmtId="0" fontId="45" fillId="2" borderId="0"/>
    <xf numFmtId="0" fontId="46" fillId="2" borderId="0"/>
    <xf numFmtId="0" fontId="6" fillId="2" borderId="0"/>
    <xf numFmtId="0" fontId="15" fillId="2" borderId="0"/>
    <xf numFmtId="0" fontId="47" fillId="2" borderId="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50" fillId="22"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9" borderId="0" applyNumberFormat="0" applyBorder="0" applyAlignment="0" applyProtection="0"/>
    <xf numFmtId="0" fontId="51" fillId="30" borderId="16" applyNumberFormat="0" applyAlignment="0" applyProtection="0"/>
    <xf numFmtId="0" fontId="52" fillId="30" borderId="17" applyNumberFormat="0" applyAlignment="0" applyProtection="0"/>
    <xf numFmtId="0" fontId="53" fillId="17" borderId="17" applyNumberFormat="0" applyAlignment="0" applyProtection="0"/>
    <xf numFmtId="0" fontId="54" fillId="2" borderId="18" applyNumberFormat="0" applyFill="0" applyAlignment="0" applyProtection="0"/>
    <xf numFmtId="0" fontId="55" fillId="2" borderId="0" applyNumberFormat="0" applyFill="0" applyBorder="0" applyAlignment="0" applyProtection="0"/>
    <xf numFmtId="0" fontId="56" fillId="14" borderId="0" applyNumberFormat="0" applyBorder="0" applyAlignment="0" applyProtection="0"/>
    <xf numFmtId="0" fontId="27" fillId="2" borderId="0" applyNumberFormat="0" applyFill="0" applyBorder="0" applyAlignment="0" applyProtection="0">
      <alignment vertical="top"/>
      <protection locked="0"/>
    </xf>
    <xf numFmtId="43" fontId="47" fillId="2" borderId="0" applyFont="0" applyFill="0" applyBorder="0" applyAlignment="0" applyProtection="0"/>
    <xf numFmtId="0" fontId="27" fillId="2" borderId="0" applyNumberFormat="0" applyFill="0" applyBorder="0" applyAlignment="0" applyProtection="0">
      <alignment vertical="top"/>
      <protection locked="0"/>
    </xf>
    <xf numFmtId="0" fontId="57" fillId="31" borderId="0" applyNumberFormat="0" applyBorder="0" applyAlignment="0" applyProtection="0"/>
    <xf numFmtId="0" fontId="48" fillId="32" borderId="19" applyNumberFormat="0" applyFont="0" applyAlignment="0" applyProtection="0"/>
    <xf numFmtId="9" fontId="47" fillId="2" borderId="0" applyFont="0" applyFill="0" applyBorder="0" applyAlignment="0" applyProtection="0"/>
    <xf numFmtId="9" fontId="15" fillId="2" borderId="0" applyFont="0" applyFill="0" applyBorder="0" applyAlignment="0" applyProtection="0"/>
    <xf numFmtId="0" fontId="58" fillId="13" borderId="0" applyNumberFormat="0" applyBorder="0" applyAlignment="0" applyProtection="0"/>
    <xf numFmtId="0" fontId="47" fillId="2" borderId="0"/>
    <xf numFmtId="0" fontId="59" fillId="2" borderId="20" applyNumberFormat="0" applyFill="0" applyAlignment="0" applyProtection="0"/>
    <xf numFmtId="0" fontId="60" fillId="2" borderId="21" applyNumberFormat="0" applyFill="0" applyAlignment="0" applyProtection="0"/>
    <xf numFmtId="0" fontId="61" fillId="2" borderId="22" applyNumberFormat="0" applyFill="0" applyAlignment="0" applyProtection="0"/>
    <xf numFmtId="0" fontId="61" fillId="2" borderId="0" applyNumberFormat="0" applyFill="0" applyBorder="0" applyAlignment="0" applyProtection="0"/>
    <xf numFmtId="0" fontId="49" fillId="2" borderId="0" applyNumberFormat="0" applyFill="0" applyBorder="0" applyAlignment="0" applyProtection="0"/>
    <xf numFmtId="0" fontId="62" fillId="2" borderId="23" applyNumberFormat="0" applyFill="0" applyAlignment="0" applyProtection="0"/>
    <xf numFmtId="0" fontId="63" fillId="2" borderId="0" applyNumberFormat="0" applyFill="0" applyBorder="0" applyAlignment="0" applyProtection="0"/>
    <xf numFmtId="0" fontId="64" fillId="33" borderId="24" applyNumberFormat="0" applyAlignment="0" applyProtection="0"/>
    <xf numFmtId="9" fontId="14" fillId="0" borderId="0" applyFont="0" applyFill="0" applyBorder="0" applyAlignment="0" applyProtection="0"/>
    <xf numFmtId="0" fontId="83" fillId="2" borderId="0"/>
    <xf numFmtId="0" fontId="73" fillId="37" borderId="0" applyNumberFormat="0" applyBorder="0" applyAlignment="0" applyProtection="0"/>
    <xf numFmtId="0" fontId="72" fillId="36" borderId="0" applyNumberFormat="0" applyBorder="0" applyAlignment="0" applyProtection="0"/>
    <xf numFmtId="0" fontId="71" fillId="35" borderId="0" applyNumberFormat="0" applyBorder="0" applyAlignment="0" applyProtection="0"/>
    <xf numFmtId="0" fontId="67" fillId="2" borderId="0" applyNumberFormat="0" applyFill="0" applyBorder="0" applyAlignment="0" applyProtection="0"/>
    <xf numFmtId="0" fontId="2" fillId="2" borderId="0"/>
    <xf numFmtId="0" fontId="86" fillId="65" borderId="0" applyNumberFormat="0" applyBorder="0" applyAlignment="0" applyProtection="0"/>
    <xf numFmtId="0" fontId="3" fillId="64" borderId="0" applyNumberFormat="0" applyBorder="0" applyAlignment="0" applyProtection="0"/>
    <xf numFmtId="0" fontId="3" fillId="63" borderId="0" applyNumberFormat="0" applyBorder="0" applyAlignment="0" applyProtection="0"/>
    <xf numFmtId="0" fontId="86" fillId="62" borderId="0" applyNumberFormat="0" applyBorder="0" applyAlignment="0" applyProtection="0"/>
    <xf numFmtId="0" fontId="86" fillId="61" borderId="0" applyNumberFormat="0" applyBorder="0" applyAlignment="0" applyProtection="0"/>
    <xf numFmtId="0" fontId="3" fillId="60" borderId="0" applyNumberFormat="0" applyBorder="0" applyAlignment="0" applyProtection="0"/>
    <xf numFmtId="0" fontId="3" fillId="59" borderId="0" applyNumberFormat="0" applyBorder="0" applyAlignment="0" applyProtection="0"/>
    <xf numFmtId="0" fontId="86" fillId="58" borderId="0" applyNumberFormat="0" applyBorder="0" applyAlignment="0" applyProtection="0"/>
    <xf numFmtId="0" fontId="86" fillId="57" borderId="0" applyNumberFormat="0" applyBorder="0" applyAlignment="0" applyProtection="0"/>
    <xf numFmtId="0" fontId="3" fillId="56" borderId="0" applyNumberFormat="0" applyBorder="0" applyAlignment="0" applyProtection="0"/>
    <xf numFmtId="0" fontId="3" fillId="55" borderId="0" applyNumberFormat="0" applyBorder="0" applyAlignment="0" applyProtection="0"/>
    <xf numFmtId="0" fontId="86" fillId="54" borderId="0" applyNumberFormat="0" applyBorder="0" applyAlignment="0" applyProtection="0"/>
    <xf numFmtId="0" fontId="86" fillId="53" borderId="0" applyNumberFormat="0" applyBorder="0" applyAlignment="0" applyProtection="0"/>
    <xf numFmtId="0" fontId="3" fillId="52" borderId="0" applyNumberFormat="0" applyBorder="0" applyAlignment="0" applyProtection="0"/>
    <xf numFmtId="0" fontId="3" fillId="51" borderId="0" applyNumberFormat="0" applyBorder="0" applyAlignment="0" applyProtection="0"/>
    <xf numFmtId="0" fontId="86" fillId="50" borderId="0" applyNumberFormat="0" applyBorder="0" applyAlignment="0" applyProtection="0"/>
    <xf numFmtId="0" fontId="86" fillId="49" borderId="0" applyNumberFormat="0" applyBorder="0" applyAlignment="0" applyProtection="0"/>
    <xf numFmtId="0" fontId="3" fillId="48" borderId="0" applyNumberFormat="0" applyBorder="0" applyAlignment="0" applyProtection="0"/>
    <xf numFmtId="0" fontId="3" fillId="47" borderId="0" applyNumberFormat="0" applyBorder="0" applyAlignment="0" applyProtection="0"/>
    <xf numFmtId="0" fontId="86" fillId="46" borderId="0" applyNumberFormat="0" applyBorder="0" applyAlignment="0" applyProtection="0"/>
    <xf numFmtId="0" fontId="86" fillId="45" borderId="0" applyNumberFormat="0" applyBorder="0" applyAlignment="0" applyProtection="0"/>
    <xf numFmtId="164" fontId="15" fillId="2" borderId="14" applyFill="0" applyProtection="0">
      <alignment horizontal="right" vertical="center"/>
    </xf>
    <xf numFmtId="49" fontId="85" fillId="2" borderId="34" applyFill="0" applyBorder="0" applyProtection="0">
      <alignment horizontal="left" vertical="center"/>
    </xf>
    <xf numFmtId="49" fontId="18" fillId="2" borderId="34" applyFill="0" applyBorder="0" applyProtection="0">
      <alignment horizontal="left" vertical="center"/>
    </xf>
    <xf numFmtId="49" fontId="15" fillId="2" borderId="14" applyFill="0" applyProtection="0">
      <alignment horizontal="left" vertical="center"/>
    </xf>
    <xf numFmtId="49" fontId="18" fillId="2" borderId="34" applyFill="0" applyBorder="0" applyProtection="0">
      <alignment horizontal="center" vertical="center" wrapText="1"/>
    </xf>
    <xf numFmtId="49" fontId="18" fillId="2" borderId="35" applyFill="0" applyProtection="0">
      <alignment horizontal="center" vertical="center" wrapText="1"/>
    </xf>
    <xf numFmtId="0" fontId="3" fillId="44" borderId="0" applyNumberFormat="0" applyBorder="0" applyAlignment="0" applyProtection="0"/>
    <xf numFmtId="0" fontId="3" fillId="43" borderId="0" applyNumberFormat="0" applyBorder="0" applyAlignment="0" applyProtection="0"/>
    <xf numFmtId="0" fontId="86" fillId="42" borderId="0" applyNumberFormat="0" applyBorder="0" applyAlignment="0" applyProtection="0"/>
    <xf numFmtId="0" fontId="21" fillId="2" borderId="33" applyNumberFormat="0" applyFill="0" applyAlignment="0" applyProtection="0"/>
    <xf numFmtId="0" fontId="90" fillId="2" borderId="0" applyNumberFormat="0" applyFill="0" applyBorder="0" applyAlignment="0" applyProtection="0"/>
    <xf numFmtId="0" fontId="3" fillId="41" borderId="32" applyNumberFormat="0" applyFont="0" applyAlignment="0" applyProtection="0"/>
    <xf numFmtId="43" fontId="83" fillId="2" borderId="0" applyFont="0" applyFill="0" applyBorder="0" applyAlignment="0" applyProtection="0"/>
    <xf numFmtId="0" fontId="97" fillId="2" borderId="0" applyNumberFormat="0" applyFill="0" applyBorder="0" applyAlignment="0" applyProtection="0"/>
    <xf numFmtId="0" fontId="98" fillId="40" borderId="31" applyNumberFormat="0" applyAlignment="0" applyProtection="0"/>
    <xf numFmtId="0" fontId="96" fillId="2" borderId="30" applyNumberFormat="0" applyFill="0" applyAlignment="0" applyProtection="0"/>
    <xf numFmtId="0" fontId="88" fillId="39" borderId="28" applyNumberFormat="0" applyAlignment="0" applyProtection="0"/>
    <xf numFmtId="0" fontId="87" fillId="39" borderId="29" applyNumberFormat="0" applyAlignment="0" applyProtection="0"/>
    <xf numFmtId="0" fontId="89" fillId="38" borderId="28" applyNumberFormat="0" applyAlignment="0" applyProtection="0"/>
    <xf numFmtId="0" fontId="92" fillId="37" borderId="0" applyNumberFormat="0" applyBorder="0" applyAlignment="0" applyProtection="0"/>
    <xf numFmtId="0" fontId="93" fillId="36" borderId="0" applyNumberFormat="0" applyBorder="0" applyAlignment="0" applyProtection="0"/>
    <xf numFmtId="0" fontId="15" fillId="2" borderId="0"/>
    <xf numFmtId="0" fontId="84" fillId="2" borderId="0" applyNumberFormat="0" applyFill="0" applyBorder="0" applyAlignment="0" applyProtection="0"/>
    <xf numFmtId="0" fontId="15" fillId="2" borderId="0"/>
    <xf numFmtId="0" fontId="13" fillId="2" borderId="0" applyNumberFormat="0" applyFill="0" applyBorder="0" applyProtection="0">
      <alignment vertical="center"/>
    </xf>
    <xf numFmtId="0" fontId="91" fillId="35" borderId="0" applyNumberFormat="0" applyBorder="0" applyAlignment="0" applyProtection="0"/>
    <xf numFmtId="0" fontId="70" fillId="2" borderId="0" applyNumberFormat="0" applyFill="0" applyBorder="0" applyAlignment="0" applyProtection="0"/>
    <xf numFmtId="0" fontId="15" fillId="2" borderId="0"/>
    <xf numFmtId="0" fontId="94" fillId="2" borderId="0"/>
    <xf numFmtId="0" fontId="15" fillId="2" borderId="0"/>
    <xf numFmtId="0" fontId="22" fillId="2" borderId="0"/>
    <xf numFmtId="0" fontId="14" fillId="2" borderId="0"/>
    <xf numFmtId="0" fontId="3" fillId="2" borderId="0"/>
    <xf numFmtId="0" fontId="70" fillId="2" borderId="27" applyNumberFormat="0" applyFill="0" applyAlignment="0" applyProtection="0"/>
    <xf numFmtId="0" fontId="69" fillId="2" borderId="26" applyNumberFormat="0" applyFill="0" applyAlignment="0" applyProtection="0"/>
    <xf numFmtId="0" fontId="68" fillId="2" borderId="25" applyNumberFormat="0" applyFill="0" applyAlignment="0" applyProtection="0"/>
    <xf numFmtId="0" fontId="95" fillId="2" borderId="0" applyNumberFormat="0" applyFill="0" applyBorder="0" applyAlignment="0" applyProtection="0"/>
    <xf numFmtId="0" fontId="74" fillId="38" borderId="28" applyNumberFormat="0" applyAlignment="0" applyProtection="0"/>
    <xf numFmtId="0" fontId="75" fillId="39" borderId="29" applyNumberFormat="0" applyAlignment="0" applyProtection="0"/>
    <xf numFmtId="0" fontId="76" fillId="39" borderId="28" applyNumberFormat="0" applyAlignment="0" applyProtection="0"/>
    <xf numFmtId="0" fontId="77" fillId="2" borderId="30" applyNumberFormat="0" applyFill="0" applyAlignment="0" applyProtection="0"/>
    <xf numFmtId="0" fontId="78" fillId="40" borderId="31" applyNumberFormat="0" applyAlignment="0" applyProtection="0"/>
    <xf numFmtId="0" fontId="79" fillId="2" borderId="0" applyNumberFormat="0" applyFill="0" applyBorder="0" applyAlignment="0" applyProtection="0"/>
    <xf numFmtId="0" fontId="2" fillId="41" borderId="32" applyNumberFormat="0" applyFont="0" applyAlignment="0" applyProtection="0"/>
    <xf numFmtId="0" fontId="80" fillId="2" borderId="0" applyNumberFormat="0" applyFill="0" applyBorder="0" applyAlignment="0" applyProtection="0"/>
    <xf numFmtId="0" fontId="81" fillId="2" borderId="33" applyNumberFormat="0" applyFill="0" applyAlignment="0" applyProtection="0"/>
    <xf numFmtId="0" fontId="8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82" fillId="57" borderId="0" applyNumberFormat="0" applyBorder="0" applyAlignment="0" applyProtection="0"/>
    <xf numFmtId="0" fontId="82"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82" fillId="61" borderId="0" applyNumberFormat="0" applyBorder="0" applyAlignment="0" applyProtection="0"/>
    <xf numFmtId="0" fontId="82"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82" fillId="65" borderId="0" applyNumberFormat="0" applyBorder="0" applyAlignment="0" applyProtection="0"/>
    <xf numFmtId="0" fontId="75" fillId="39" borderId="29" applyNumberFormat="0" applyAlignment="0" applyProtection="0"/>
    <xf numFmtId="0" fontId="34" fillId="2" borderId="0"/>
    <xf numFmtId="0" fontId="40" fillId="2" borderId="0" applyNumberFormat="0" applyFill="0" applyBorder="0" applyAlignment="0" applyProtection="0"/>
    <xf numFmtId="9" fontId="22" fillId="2" borderId="0" applyFont="0" applyFill="0" applyBorder="0" applyAlignment="0" applyProtection="0"/>
    <xf numFmtId="0" fontId="1" fillId="2" borderId="0"/>
    <xf numFmtId="43" fontId="14" fillId="0" borderId="0" applyFont="0" applyFill="0" applyBorder="0" applyAlignment="0" applyProtection="0"/>
  </cellStyleXfs>
  <cellXfs count="463">
    <xf numFmtId="0" fontId="0" fillId="0" borderId="0" xfId="0"/>
    <xf numFmtId="0" fontId="0" fillId="0" borderId="0" xfId="0"/>
    <xf numFmtId="165" fontId="0" fillId="0" borderId="0" xfId="0" applyNumberFormat="1"/>
    <xf numFmtId="3" fontId="0" fillId="0" borderId="0" xfId="0" applyNumberFormat="1"/>
    <xf numFmtId="0" fontId="13" fillId="0" borderId="0" xfId="0" applyFont="1"/>
    <xf numFmtId="0" fontId="14" fillId="2" borderId="0" xfId="1"/>
    <xf numFmtId="0" fontId="11" fillId="2" borderId="0" xfId="1" applyFont="1"/>
    <xf numFmtId="0" fontId="12" fillId="2" borderId="0" xfId="1" applyFont="1"/>
    <xf numFmtId="3" fontId="14" fillId="2" borderId="0" xfId="1" applyNumberFormat="1"/>
    <xf numFmtId="0" fontId="0" fillId="2" borderId="0" xfId="1" applyFont="1"/>
    <xf numFmtId="0" fontId="17" fillId="0" borderId="0" xfId="0" applyFont="1"/>
    <xf numFmtId="0" fontId="0" fillId="5" borderId="0" xfId="0" applyFill="1"/>
    <xf numFmtId="0" fontId="14" fillId="0" borderId="0" xfId="1" applyFill="1"/>
    <xf numFmtId="0" fontId="14" fillId="5" borderId="0" xfId="1" applyFill="1"/>
    <xf numFmtId="3" fontId="13" fillId="0" borderId="0" xfId="0" applyNumberFormat="1" applyFont="1" applyBorder="1"/>
    <xf numFmtId="3" fontId="13" fillId="0" borderId="1" xfId="0" applyNumberFormat="1" applyFont="1" applyBorder="1"/>
    <xf numFmtId="3" fontId="13" fillId="0" borderId="0" xfId="0" applyNumberFormat="1" applyFont="1"/>
    <xf numFmtId="164" fontId="13" fillId="0" borderId="1" xfId="0" applyNumberFormat="1" applyFont="1" applyBorder="1"/>
    <xf numFmtId="164" fontId="13" fillId="0" borderId="0" xfId="0" applyNumberFormat="1" applyFont="1"/>
    <xf numFmtId="0" fontId="13" fillId="0" borderId="2" xfId="0" applyFont="1" applyBorder="1"/>
    <xf numFmtId="0" fontId="19" fillId="0" borderId="0" xfId="0" applyFont="1"/>
    <xf numFmtId="3" fontId="13" fillId="0" borderId="0" xfId="0" applyNumberFormat="1" applyFont="1" applyBorder="1" applyAlignment="1">
      <alignment horizontal="right"/>
    </xf>
    <xf numFmtId="3" fontId="13" fillId="0" borderId="0" xfId="0" applyNumberFormat="1" applyFont="1" applyAlignment="1">
      <alignment horizontal="right"/>
    </xf>
    <xf numFmtId="3" fontId="13" fillId="0" borderId="2" xfId="0" applyNumberFormat="1" applyFont="1" applyBorder="1"/>
    <xf numFmtId="3" fontId="13" fillId="0" borderId="3" xfId="0" applyNumberFormat="1" applyFont="1" applyBorder="1"/>
    <xf numFmtId="164" fontId="13" fillId="0" borderId="3" xfId="0" applyNumberFormat="1" applyFont="1" applyBorder="1"/>
    <xf numFmtId="0" fontId="13" fillId="0" borderId="0" xfId="0" applyFont="1" applyBorder="1"/>
    <xf numFmtId="164" fontId="13" fillId="0" borderId="2" xfId="0" applyNumberFormat="1" applyFont="1" applyBorder="1"/>
    <xf numFmtId="164" fontId="13" fillId="0" borderId="0" xfId="0" applyNumberFormat="1" applyFont="1" applyBorder="1"/>
    <xf numFmtId="0" fontId="0" fillId="0" borderId="0" xfId="0" applyFill="1"/>
    <xf numFmtId="0" fontId="22" fillId="2" borderId="0" xfId="3"/>
    <xf numFmtId="0" fontId="22" fillId="5" borderId="0" xfId="3" applyFill="1"/>
    <xf numFmtId="0" fontId="22" fillId="2" borderId="0" xfId="3" applyFill="1"/>
    <xf numFmtId="2" fontId="22" fillId="2" borderId="0" xfId="3" applyNumberFormat="1"/>
    <xf numFmtId="165" fontId="22" fillId="2" borderId="0" xfId="3" applyNumberFormat="1"/>
    <xf numFmtId="0" fontId="33" fillId="6" borderId="5" xfId="3" quotePrefix="1" applyFont="1" applyFill="1" applyBorder="1" applyAlignment="1">
      <alignment horizontal="left"/>
    </xf>
    <xf numFmtId="0" fontId="35" fillId="6" borderId="5" xfId="3" quotePrefix="1" applyFont="1" applyFill="1" applyBorder="1" applyAlignment="1">
      <alignment horizontal="left"/>
    </xf>
    <xf numFmtId="0" fontId="35" fillId="6" borderId="8" xfId="3" quotePrefix="1" applyFont="1" applyFill="1" applyBorder="1" applyAlignment="1">
      <alignment horizontal="left"/>
    </xf>
    <xf numFmtId="0" fontId="37" fillId="6" borderId="5" xfId="3" quotePrefix="1" applyFont="1" applyFill="1" applyBorder="1" applyAlignment="1">
      <alignment horizontal="left"/>
    </xf>
    <xf numFmtId="0" fontId="37" fillId="6" borderId="8" xfId="3" quotePrefix="1" applyFont="1" applyFill="1" applyBorder="1" applyAlignment="1">
      <alignment horizontal="left"/>
    </xf>
    <xf numFmtId="0" fontId="22" fillId="2" borderId="0" xfId="3" applyAlignment="1">
      <alignment horizontal="right" wrapText="1"/>
    </xf>
    <xf numFmtId="4" fontId="30" fillId="2" borderId="0" xfId="3" applyNumberFormat="1" applyFont="1"/>
    <xf numFmtId="0" fontId="38" fillId="2" borderId="0" xfId="3" applyFont="1"/>
    <xf numFmtId="165" fontId="30" fillId="2" borderId="0" xfId="3" applyNumberFormat="1" applyFont="1"/>
    <xf numFmtId="0" fontId="22" fillId="0" borderId="0" xfId="3" applyFill="1"/>
    <xf numFmtId="0" fontId="22" fillId="2" borderId="0" xfId="16"/>
    <xf numFmtId="0" fontId="22" fillId="5" borderId="0" xfId="16" applyFill="1"/>
    <xf numFmtId="0" fontId="23" fillId="2" borderId="0" xfId="16" applyFont="1"/>
    <xf numFmtId="0" fontId="22" fillId="2" borderId="0" xfId="16" applyFill="1"/>
    <xf numFmtId="0" fontId="23" fillId="2" borderId="4" xfId="16" applyFont="1" applyFill="1" applyBorder="1" applyAlignment="1">
      <alignment vertical="center"/>
    </xf>
    <xf numFmtId="0" fontId="23" fillId="2" borderId="4" xfId="16" applyFont="1" applyFill="1" applyBorder="1" applyAlignment="1">
      <alignment horizontal="center" vertical="center"/>
    </xf>
    <xf numFmtId="0" fontId="23" fillId="2" borderId="4" xfId="16" applyFont="1" applyFill="1" applyBorder="1" applyAlignment="1">
      <alignment horizontal="center" vertical="center" wrapText="1"/>
    </xf>
    <xf numFmtId="0" fontId="22" fillId="2" borderId="0" xfId="16" applyFill="1" applyAlignment="1">
      <alignment horizontal="center"/>
    </xf>
    <xf numFmtId="0" fontId="23" fillId="2" borderId="4" xfId="16" applyFont="1" applyFill="1" applyBorder="1" applyAlignment="1">
      <alignment horizontal="left" vertical="center" wrapText="1"/>
    </xf>
    <xf numFmtId="2" fontId="22" fillId="2" borderId="0" xfId="16" applyNumberFormat="1"/>
    <xf numFmtId="3" fontId="22" fillId="2" borderId="0" xfId="16" applyNumberFormat="1" applyFill="1"/>
    <xf numFmtId="3" fontId="22" fillId="2" borderId="0" xfId="16" applyNumberFormat="1"/>
    <xf numFmtId="0" fontId="22" fillId="2" borderId="0" xfId="16" applyAlignment="1">
      <alignment horizontal="right"/>
    </xf>
    <xf numFmtId="0" fontId="25" fillId="5" borderId="0" xfId="16" applyFont="1" applyFill="1"/>
    <xf numFmtId="0" fontId="22" fillId="4" borderId="0" xfId="16" applyFill="1"/>
    <xf numFmtId="1" fontId="22" fillId="4" borderId="0" xfId="16" applyNumberFormat="1" applyFill="1"/>
    <xf numFmtId="165" fontId="22" fillId="2" borderId="0" xfId="16" applyNumberFormat="1"/>
    <xf numFmtId="0" fontId="22" fillId="2" borderId="0" xfId="16" applyFill="1" applyBorder="1"/>
    <xf numFmtId="0" fontId="25" fillId="2" borderId="0" xfId="16" applyFont="1"/>
    <xf numFmtId="1" fontId="22" fillId="2" borderId="0" xfId="16" applyNumberFormat="1"/>
    <xf numFmtId="0" fontId="22" fillId="4" borderId="0" xfId="16" applyFont="1" applyFill="1"/>
    <xf numFmtId="164" fontId="22" fillId="4" borderId="0" xfId="16" applyNumberFormat="1" applyFont="1" applyFill="1"/>
    <xf numFmtId="165" fontId="22" fillId="4" borderId="0" xfId="16" applyNumberFormat="1" applyFont="1" applyFill="1"/>
    <xf numFmtId="164" fontId="22" fillId="4" borderId="0" xfId="16" applyNumberFormat="1" applyFill="1"/>
    <xf numFmtId="164" fontId="25" fillId="2" borderId="0" xfId="16" applyNumberFormat="1" applyFont="1"/>
    <xf numFmtId="164" fontId="25" fillId="4" borderId="0" xfId="16" applyNumberFormat="1" applyFont="1" applyFill="1"/>
    <xf numFmtId="0" fontId="26" fillId="2" borderId="0" xfId="16" applyFont="1" applyAlignment="1">
      <alignment horizontal="justify" vertical="center"/>
    </xf>
    <xf numFmtId="4" fontId="25" fillId="2" borderId="0" xfId="16" applyNumberFormat="1" applyFont="1"/>
    <xf numFmtId="0" fontId="22" fillId="2" borderId="0" xfId="25"/>
    <xf numFmtId="0" fontId="22" fillId="2" borderId="0" xfId="25" applyAlignment="1">
      <alignment horizontal="right"/>
    </xf>
    <xf numFmtId="0" fontId="39" fillId="2" borderId="0" xfId="3" applyFont="1" applyAlignment="1">
      <alignment horizontal="right"/>
    </xf>
    <xf numFmtId="0" fontId="17" fillId="0" borderId="0" xfId="0" applyFont="1" applyBorder="1" applyAlignment="1">
      <alignment horizontal="right"/>
    </xf>
    <xf numFmtId="0" fontId="13" fillId="0" borderId="1" xfId="0" applyFont="1" applyBorder="1" applyAlignment="1">
      <alignment horizontal="right"/>
    </xf>
    <xf numFmtId="0" fontId="13" fillId="0" borderId="0" xfId="0" applyFont="1" applyBorder="1" applyAlignment="1">
      <alignment horizontal="right"/>
    </xf>
    <xf numFmtId="3" fontId="13" fillId="8" borderId="2" xfId="0" applyNumberFormat="1" applyFont="1" applyFill="1" applyBorder="1" applyAlignment="1">
      <alignment horizontal="right"/>
    </xf>
    <xf numFmtId="3" fontId="13" fillId="9" borderId="10" xfId="0" applyNumberFormat="1" applyFont="1" applyFill="1" applyBorder="1" applyAlignment="1">
      <alignment horizontal="right"/>
    </xf>
    <xf numFmtId="0" fontId="13" fillId="9" borderId="11" xfId="0" applyFont="1" applyFill="1" applyBorder="1" applyAlignment="1">
      <alignment horizontal="right"/>
    </xf>
    <xf numFmtId="0" fontId="17" fillId="0" borderId="2" xfId="0" applyFont="1" applyBorder="1" applyAlignment="1">
      <alignment horizontal="right"/>
    </xf>
    <xf numFmtId="0" fontId="22" fillId="5" borderId="0" xfId="25" applyFill="1"/>
    <xf numFmtId="0" fontId="22" fillId="4" borderId="0" xfId="25" applyFill="1"/>
    <xf numFmtId="0" fontId="22" fillId="2" borderId="0" xfId="25" applyFill="1"/>
    <xf numFmtId="0" fontId="0" fillId="0" borderId="0" xfId="0" applyBorder="1"/>
    <xf numFmtId="0" fontId="7" fillId="0" borderId="0" xfId="0" applyFont="1" applyBorder="1" applyAlignment="1">
      <alignment horizontal="center"/>
    </xf>
    <xf numFmtId="17" fontId="7" fillId="0" borderId="0" xfId="0" applyNumberFormat="1" applyFont="1" applyBorder="1" applyAlignment="1">
      <alignment horizontal="right" vertical="center"/>
    </xf>
    <xf numFmtId="0" fontId="7" fillId="0" borderId="0" xfId="0" applyFont="1" applyBorder="1"/>
    <xf numFmtId="0" fontId="34" fillId="0" borderId="0" xfId="0" applyFont="1" applyBorder="1" applyAlignment="1">
      <alignment horizontal="left" wrapText="1"/>
    </xf>
    <xf numFmtId="0" fontId="41" fillId="5" borderId="0" xfId="44" applyFill="1"/>
    <xf numFmtId="0" fontId="42" fillId="2" borderId="13" xfId="25" applyFont="1" applyBorder="1" applyAlignment="1">
      <alignment horizontal="center" vertical="center" wrapText="1"/>
    </xf>
    <xf numFmtId="0" fontId="42" fillId="2" borderId="0" xfId="25" applyFont="1" applyFill="1" applyBorder="1" applyAlignment="1">
      <alignment horizontal="center" vertical="center" wrapText="1"/>
    </xf>
    <xf numFmtId="14" fontId="43" fillId="2" borderId="13" xfId="25" applyNumberFormat="1" applyFont="1" applyBorder="1" applyAlignment="1">
      <alignment vertical="center" wrapText="1"/>
    </xf>
    <xf numFmtId="0" fontId="43" fillId="2" borderId="13" xfId="25" applyFont="1" applyBorder="1" applyAlignment="1">
      <alignment vertical="center" wrapText="1"/>
    </xf>
    <xf numFmtId="14" fontId="43" fillId="2" borderId="13" xfId="25" applyNumberFormat="1" applyFont="1" applyBorder="1" applyAlignment="1">
      <alignment wrapText="1"/>
    </xf>
    <xf numFmtId="0" fontId="44" fillId="2" borderId="0" xfId="25" applyFont="1" applyFill="1" applyBorder="1" applyAlignment="1">
      <alignment horizontal="center" textRotation="90" wrapText="1"/>
    </xf>
    <xf numFmtId="0" fontId="44" fillId="2" borderId="0" xfId="45" applyFont="1" applyFill="1" applyBorder="1" applyAlignment="1">
      <alignment horizontal="center" textRotation="90" wrapText="1"/>
    </xf>
    <xf numFmtId="0" fontId="44" fillId="2" borderId="14" xfId="25" applyNumberFormat="1" applyFont="1" applyFill="1" applyBorder="1" applyAlignment="1">
      <alignment horizontal="left" vertical="top" wrapText="1" indent="1"/>
    </xf>
    <xf numFmtId="0" fontId="44" fillId="2" borderId="14" xfId="45" applyNumberFormat="1" applyFont="1" applyFill="1" applyBorder="1" applyAlignment="1">
      <alignment horizontal="right" indent="1"/>
    </xf>
    <xf numFmtId="170" fontId="15" fillId="2" borderId="0" xfId="25" applyNumberFormat="1" applyFont="1" applyFill="1" applyBorder="1" applyAlignment="1">
      <alignment horizontal="right" vertical="top" wrapText="1" indent="1"/>
    </xf>
    <xf numFmtId="4" fontId="15" fillId="2" borderId="0" xfId="45" applyNumberFormat="1" applyFont="1" applyFill="1" applyBorder="1" applyAlignment="1"/>
    <xf numFmtId="0" fontId="22" fillId="2" borderId="0" xfId="25" applyNumberFormat="1"/>
    <xf numFmtId="4" fontId="15" fillId="2" borderId="0" xfId="25" applyNumberFormat="1" applyFont="1" applyFill="1" applyBorder="1" applyAlignment="1"/>
    <xf numFmtId="0" fontId="22" fillId="2" borderId="0" xfId="25" applyAlignment="1">
      <alignment horizontal="left"/>
    </xf>
    <xf numFmtId="0" fontId="13" fillId="5" borderId="0" xfId="0" applyFont="1" applyFill="1"/>
    <xf numFmtId="0" fontId="17" fillId="0" borderId="0" xfId="0" applyFont="1" applyAlignment="1"/>
    <xf numFmtId="14" fontId="43" fillId="0" borderId="13" xfId="0" applyNumberFormat="1" applyFont="1" applyBorder="1" applyAlignment="1">
      <alignment vertical="center" wrapText="1"/>
    </xf>
    <xf numFmtId="0" fontId="43" fillId="0" borderId="13" xfId="0" applyFont="1" applyBorder="1" applyAlignment="1">
      <alignment vertical="center" wrapText="1"/>
    </xf>
    <xf numFmtId="169" fontId="0" fillId="10" borderId="0" xfId="0" applyNumberFormat="1" applyFill="1"/>
    <xf numFmtId="0" fontId="0" fillId="0" borderId="0" xfId="0" applyAlignment="1">
      <alignment horizontal="right"/>
    </xf>
    <xf numFmtId="3" fontId="6" fillId="2" borderId="4" xfId="16" quotePrefix="1" applyNumberFormat="1" applyFont="1" applyFill="1" applyBorder="1" applyAlignment="1">
      <alignment horizontal="center" vertical="center"/>
    </xf>
    <xf numFmtId="165" fontId="6" fillId="2" borderId="4" xfId="16" quotePrefix="1" applyNumberFormat="1" applyFont="1" applyFill="1" applyBorder="1" applyAlignment="1">
      <alignment horizontal="center" vertical="center"/>
    </xf>
    <xf numFmtId="0" fontId="6" fillId="2" borderId="4" xfId="16" applyFont="1" applyFill="1" applyBorder="1" applyAlignment="1">
      <alignment horizontal="center" vertical="center" wrapText="1"/>
    </xf>
    <xf numFmtId="165" fontId="6" fillId="2" borderId="4" xfId="16" applyNumberFormat="1" applyFont="1" applyFill="1" applyBorder="1" applyAlignment="1">
      <alignment horizontal="center" vertical="center" wrapText="1"/>
    </xf>
    <xf numFmtId="2" fontId="6" fillId="2" borderId="4" xfId="16" quotePrefix="1" applyNumberFormat="1" applyFont="1" applyFill="1" applyBorder="1" applyAlignment="1">
      <alignment horizontal="center" vertical="center"/>
    </xf>
    <xf numFmtId="0" fontId="6" fillId="2" borderId="0" xfId="16" applyFont="1" applyFill="1"/>
    <xf numFmtId="165" fontId="6" fillId="2" borderId="0" xfId="16" applyNumberFormat="1" applyFont="1" applyFill="1"/>
    <xf numFmtId="2" fontId="6" fillId="2" borderId="0" xfId="16" applyNumberFormat="1" applyFont="1" applyFill="1"/>
    <xf numFmtId="165" fontId="0" fillId="5" borderId="0" xfId="0" applyNumberFormat="1" applyFill="1"/>
    <xf numFmtId="3" fontId="22" fillId="5" borderId="0" xfId="16" applyNumberFormat="1" applyFill="1"/>
    <xf numFmtId="164" fontId="22" fillId="5" borderId="0" xfId="16" applyNumberFormat="1" applyFill="1"/>
    <xf numFmtId="165" fontId="22" fillId="0" borderId="0" xfId="3" applyNumberFormat="1" applyFill="1"/>
    <xf numFmtId="0" fontId="22" fillId="3" borderId="0" xfId="3" applyFill="1"/>
    <xf numFmtId="0" fontId="18" fillId="0" borderId="0" xfId="3" applyFont="1" applyFill="1"/>
    <xf numFmtId="0" fontId="31" fillId="0" borderId="0" xfId="3" applyFont="1" applyFill="1" applyAlignment="1">
      <alignment horizontal="left"/>
    </xf>
    <xf numFmtId="165" fontId="14" fillId="0" borderId="0" xfId="1" applyNumberFormat="1" applyFill="1"/>
    <xf numFmtId="0" fontId="32" fillId="0" borderId="0" xfId="0" applyFont="1" applyAlignment="1">
      <alignment horizontal="left"/>
    </xf>
    <xf numFmtId="0" fontId="15" fillId="0" borderId="0" xfId="0" applyFont="1"/>
    <xf numFmtId="0" fontId="33" fillId="6" borderId="5" xfId="0" quotePrefix="1" applyFont="1" applyFill="1" applyBorder="1" applyAlignment="1">
      <alignment horizontal="left"/>
    </xf>
    <xf numFmtId="4" fontId="34" fillId="7" borderId="6" xfId="0" applyNumberFormat="1" applyFont="1" applyFill="1" applyBorder="1"/>
    <xf numFmtId="3" fontId="34" fillId="7" borderId="7" xfId="0" applyNumberFormat="1" applyFont="1" applyFill="1" applyBorder="1"/>
    <xf numFmtId="3" fontId="34" fillId="7" borderId="0" xfId="0" applyNumberFormat="1" applyFont="1" applyFill="1" applyBorder="1"/>
    <xf numFmtId="0" fontId="29" fillId="0" borderId="0" xfId="0" applyFont="1" applyAlignment="1">
      <alignment horizontal="left"/>
    </xf>
    <xf numFmtId="0" fontId="35" fillId="6" borderId="5" xfId="0" quotePrefix="1" applyFont="1" applyFill="1" applyBorder="1" applyAlignment="1">
      <alignment horizontal="left"/>
    </xf>
    <xf numFmtId="0" fontId="35" fillId="6" borderId="8" xfId="0" quotePrefix="1" applyFont="1" applyFill="1" applyBorder="1" applyAlignment="1">
      <alignment horizontal="left"/>
    </xf>
    <xf numFmtId="0" fontId="36" fillId="0" borderId="0" xfId="0" applyFont="1" applyAlignment="1">
      <alignment horizontal="left"/>
    </xf>
    <xf numFmtId="0" fontId="37" fillId="6" borderId="5" xfId="0" quotePrefix="1" applyFont="1" applyFill="1" applyBorder="1" applyAlignment="1">
      <alignment horizontal="left"/>
    </xf>
    <xf numFmtId="0" fontId="37" fillId="6" borderId="8" xfId="0" quotePrefix="1" applyFont="1" applyFill="1" applyBorder="1" applyAlignment="1">
      <alignment horizontal="left"/>
    </xf>
    <xf numFmtId="165" fontId="0" fillId="0" borderId="0" xfId="0" applyNumberFormat="1" applyFill="1"/>
    <xf numFmtId="4" fontId="34" fillId="4" borderId="6" xfId="0" applyNumberFormat="1" applyFont="1" applyFill="1" applyBorder="1"/>
    <xf numFmtId="0" fontId="0" fillId="4" borderId="0" xfId="0" applyFill="1"/>
    <xf numFmtId="165" fontId="0" fillId="4" borderId="0" xfId="0" applyNumberFormat="1" applyFill="1"/>
    <xf numFmtId="0" fontId="22" fillId="2" borderId="0" xfId="3" applyAlignment="1">
      <alignment horizontal="right"/>
    </xf>
    <xf numFmtId="0" fontId="22" fillId="2" borderId="0" xfId="3" applyAlignment="1">
      <alignment horizontal="left"/>
    </xf>
    <xf numFmtId="0" fontId="18" fillId="2" borderId="0" xfId="0" applyFont="1" applyFill="1" applyBorder="1"/>
    <xf numFmtId="0" fontId="13" fillId="2" borderId="0" xfId="0" applyFont="1" applyFill="1" applyBorder="1" applyAlignment="1">
      <alignment horizontal="right" vertical="top" wrapText="1"/>
    </xf>
    <xf numFmtId="0" fontId="13" fillId="2" borderId="1" xfId="0" applyFont="1" applyFill="1" applyBorder="1" applyAlignment="1">
      <alignment horizontal="right" vertical="top" wrapText="1"/>
    </xf>
    <xf numFmtId="0" fontId="18" fillId="0" borderId="9" xfId="0" applyFont="1" applyBorder="1" applyAlignment="1">
      <alignment horizontal="left" vertical="center"/>
    </xf>
    <xf numFmtId="164" fontId="15" fillId="0" borderId="9" xfId="0" applyNumberFormat="1" applyFont="1" applyBorder="1" applyAlignment="1">
      <alignment horizontal="right" vertical="center"/>
    </xf>
    <xf numFmtId="164" fontId="15" fillId="2" borderId="9" xfId="0" applyNumberFormat="1" applyFont="1" applyFill="1" applyBorder="1" applyAlignment="1">
      <alignment horizontal="right" vertical="center"/>
    </xf>
    <xf numFmtId="164" fontId="15" fillId="0" borderId="15" xfId="0" applyNumberFormat="1" applyFont="1" applyBorder="1" applyAlignment="1">
      <alignment horizontal="right" vertical="center"/>
    </xf>
    <xf numFmtId="165" fontId="18" fillId="2" borderId="9" xfId="0" applyNumberFormat="1" applyFont="1" applyFill="1" applyBorder="1" applyAlignment="1">
      <alignment horizontal="right" vertical="center"/>
    </xf>
    <xf numFmtId="0" fontId="0" fillId="34" borderId="0" xfId="0" applyFill="1"/>
    <xf numFmtId="0" fontId="65" fillId="2" borderId="0" xfId="0" applyFont="1" applyFill="1"/>
    <xf numFmtId="0" fontId="18" fillId="2" borderId="0" xfId="0" applyFont="1" applyFill="1"/>
    <xf numFmtId="3" fontId="66" fillId="2" borderId="0" xfId="0" applyNumberFormat="1" applyFont="1" applyFill="1"/>
    <xf numFmtId="1" fontId="13" fillId="0" borderId="0" xfId="0" applyNumberFormat="1" applyFont="1" applyAlignment="1">
      <alignment horizontal="right"/>
    </xf>
    <xf numFmtId="0" fontId="25" fillId="0" borderId="0" xfId="0" applyFont="1" applyAlignment="1">
      <alignment horizontal="right"/>
    </xf>
    <xf numFmtId="3" fontId="30" fillId="2" borderId="0" xfId="0" applyNumberFormat="1" applyFont="1" applyFill="1"/>
    <xf numFmtId="2" fontId="0" fillId="2" borderId="0" xfId="1" applyNumberFormat="1" applyFont="1"/>
    <xf numFmtId="2" fontId="14" fillId="2" borderId="0" xfId="1" applyNumberFormat="1"/>
    <xf numFmtId="3" fontId="0" fillId="2" borderId="0" xfId="1" applyNumberFormat="1" applyFont="1"/>
    <xf numFmtId="2" fontId="65" fillId="2" borderId="0" xfId="0" applyNumberFormat="1" applyFont="1" applyFill="1"/>
    <xf numFmtId="0" fontId="16" fillId="0" borderId="0" xfId="0" applyFont="1"/>
    <xf numFmtId="165" fontId="18" fillId="2" borderId="9" xfId="98" applyNumberFormat="1" applyFont="1" applyBorder="1" applyAlignment="1">
      <alignment horizontal="right" vertical="center"/>
    </xf>
    <xf numFmtId="165" fontId="18" fillId="2" borderId="2" xfId="98" applyNumberFormat="1" applyFont="1" applyBorder="1" applyAlignment="1">
      <alignment horizontal="right" vertical="center"/>
    </xf>
    <xf numFmtId="165" fontId="18" fillId="2" borderId="9" xfId="98" applyNumberFormat="1" applyFont="1" applyFill="1" applyBorder="1" applyAlignment="1">
      <alignment horizontal="right" vertical="center"/>
    </xf>
    <xf numFmtId="0" fontId="3" fillId="2" borderId="0" xfId="3" applyFont="1"/>
    <xf numFmtId="0" fontId="0" fillId="0" borderId="36" xfId="0" applyBorder="1"/>
    <xf numFmtId="165" fontId="0" fillId="0" borderId="36" xfId="0" applyNumberFormat="1" applyBorder="1"/>
    <xf numFmtId="0" fontId="51" fillId="30" borderId="16" xfId="74"/>
    <xf numFmtId="0" fontId="99" fillId="0" borderId="0" xfId="0" applyFont="1"/>
    <xf numFmtId="0" fontId="59" fillId="0" borderId="20" xfId="89" applyFill="1"/>
    <xf numFmtId="0" fontId="31" fillId="0" borderId="0" xfId="0" applyFont="1" applyFill="1" applyAlignment="1">
      <alignment horizontal="left"/>
    </xf>
    <xf numFmtId="168" fontId="31" fillId="0" borderId="0" xfId="0" applyNumberFormat="1" applyFont="1" applyFill="1" applyAlignment="1">
      <alignment horizontal="right"/>
    </xf>
    <xf numFmtId="0" fontId="75" fillId="39" borderId="37" xfId="195" applyBorder="1" applyAlignment="1">
      <alignment wrapText="1"/>
    </xf>
    <xf numFmtId="0" fontId="75" fillId="39" borderId="37" xfId="195" applyBorder="1"/>
    <xf numFmtId="165" fontId="0" fillId="4" borderId="36" xfId="0" applyNumberFormat="1" applyFill="1" applyBorder="1"/>
    <xf numFmtId="165" fontId="0" fillId="0" borderId="36" xfId="0" applyNumberFormat="1" applyFill="1" applyBorder="1"/>
    <xf numFmtId="0" fontId="0" fillId="4" borderId="36" xfId="0" applyFill="1" applyBorder="1"/>
    <xf numFmtId="2" fontId="0" fillId="4" borderId="36" xfId="0" applyNumberFormat="1" applyFill="1" applyBorder="1"/>
    <xf numFmtId="2" fontId="0" fillId="0" borderId="36" xfId="0" applyNumberFormat="1" applyBorder="1"/>
    <xf numFmtId="2" fontId="0" fillId="4" borderId="0" xfId="0" applyNumberFormat="1" applyFill="1"/>
    <xf numFmtId="0" fontId="5" fillId="0" borderId="0" xfId="3" applyFont="1" applyFill="1" applyAlignment="1">
      <alignment horizontal="center" textRotation="90"/>
    </xf>
    <xf numFmtId="0" fontId="8" fillId="0" borderId="0" xfId="3" applyFont="1" applyFill="1" applyAlignment="1">
      <alignment horizontal="center" textRotation="90"/>
    </xf>
    <xf numFmtId="3" fontId="22" fillId="2" borderId="36" xfId="16" applyNumberFormat="1" applyBorder="1"/>
    <xf numFmtId="165" fontId="22" fillId="2" borderId="36" xfId="16" applyNumberFormat="1" applyBorder="1"/>
    <xf numFmtId="4" fontId="22" fillId="2" borderId="36" xfId="16" applyNumberFormat="1" applyBorder="1"/>
    <xf numFmtId="0" fontId="75" fillId="39" borderId="29" xfId="163"/>
    <xf numFmtId="165" fontId="3" fillId="2" borderId="4" xfId="16" quotePrefix="1" applyNumberFormat="1" applyFont="1" applyFill="1" applyBorder="1" applyAlignment="1">
      <alignment horizontal="center" vertical="center"/>
    </xf>
    <xf numFmtId="0" fontId="75" fillId="39" borderId="29" xfId="163" applyAlignment="1">
      <alignment horizontal="right"/>
    </xf>
    <xf numFmtId="0" fontId="22" fillId="2" borderId="36" xfId="16" applyBorder="1" applyAlignment="1">
      <alignment horizontal="right"/>
    </xf>
    <xf numFmtId="3" fontId="22" fillId="2" borderId="36" xfId="16" applyNumberFormat="1" applyBorder="1" applyAlignment="1">
      <alignment horizontal="right"/>
    </xf>
    <xf numFmtId="3" fontId="25" fillId="2" borderId="36" xfId="16" applyNumberFormat="1" applyFont="1" applyBorder="1" applyAlignment="1">
      <alignment horizontal="right"/>
    </xf>
    <xf numFmtId="3" fontId="25" fillId="2" borderId="36" xfId="16" applyNumberFormat="1" applyFont="1" applyBorder="1"/>
    <xf numFmtId="171" fontId="22" fillId="2" borderId="0" xfId="97" applyNumberFormat="1" applyFont="1" applyFill="1"/>
    <xf numFmtId="17" fontId="3" fillId="0" borderId="0" xfId="0" applyNumberFormat="1" applyFont="1" applyBorder="1" applyAlignment="1">
      <alignment horizontal="right" vertical="center"/>
    </xf>
    <xf numFmtId="0" fontId="7" fillId="0" borderId="0" xfId="0" applyFont="1" applyFill="1" applyBorder="1" applyAlignment="1">
      <alignment horizontal="left" vertical="center" wrapText="1"/>
    </xf>
    <xf numFmtId="0" fontId="15" fillId="2" borderId="39" xfId="152" applyFont="1" applyBorder="1" applyAlignment="1">
      <alignment horizontal="center"/>
    </xf>
    <xf numFmtId="0" fontId="3" fillId="2" borderId="4" xfId="157" applyBorder="1"/>
    <xf numFmtId="0" fontId="15" fillId="2" borderId="38" xfId="152" applyFont="1" applyBorder="1"/>
    <xf numFmtId="0" fontId="15" fillId="2" borderId="39" xfId="152" applyFont="1" applyBorder="1"/>
    <xf numFmtId="0" fontId="15" fillId="2" borderId="40" xfId="152" applyFont="1" applyBorder="1"/>
    <xf numFmtId="0" fontId="100" fillId="2" borderId="41" xfId="152" applyFont="1" applyBorder="1" applyAlignment="1">
      <alignment horizontal="right" wrapText="1"/>
    </xf>
    <xf numFmtId="0" fontId="15" fillId="2" borderId="40" xfId="152" applyFont="1" applyBorder="1" applyAlignment="1">
      <alignment horizontal="left" wrapText="1"/>
    </xf>
    <xf numFmtId="0" fontId="3" fillId="2" borderId="0" xfId="157"/>
    <xf numFmtId="0" fontId="101" fillId="2" borderId="43" xfId="152" applyFont="1" applyBorder="1"/>
    <xf numFmtId="49" fontId="101" fillId="2" borderId="44" xfId="152" applyNumberFormat="1" applyFont="1" applyBorder="1"/>
    <xf numFmtId="0" fontId="15" fillId="2" borderId="45" xfId="152" applyFont="1" applyBorder="1"/>
    <xf numFmtId="0" fontId="102" fillId="2" borderId="43" xfId="152" applyFont="1" applyBorder="1"/>
    <xf numFmtId="0" fontId="15" fillId="2" borderId="0" xfId="152" applyFont="1" applyBorder="1"/>
    <xf numFmtId="0" fontId="15" fillId="5" borderId="41" xfId="152" applyNumberFormat="1" applyFont="1" applyFill="1" applyBorder="1" applyAlignment="1">
      <alignment horizontal="left" vertical="center" wrapText="1"/>
    </xf>
    <xf numFmtId="0" fontId="102" fillId="2" borderId="0" xfId="152" applyFont="1" applyBorder="1"/>
    <xf numFmtId="0" fontId="15" fillId="5" borderId="45" xfId="152" applyNumberFormat="1" applyFont="1" applyFill="1" applyBorder="1" applyAlignment="1">
      <alignment horizontal="left" vertical="center" wrapText="1"/>
    </xf>
    <xf numFmtId="0" fontId="15" fillId="2" borderId="46" xfId="152" applyFont="1" applyBorder="1"/>
    <xf numFmtId="0" fontId="102" fillId="2" borderId="47" xfId="152" applyFont="1" applyBorder="1"/>
    <xf numFmtId="1" fontId="34" fillId="66" borderId="40" xfId="196" applyNumberFormat="1" applyFont="1" applyFill="1" applyBorder="1" applyAlignment="1">
      <alignment wrapText="1"/>
    </xf>
    <xf numFmtId="1" fontId="34" fillId="66" borderId="42" xfId="196" applyNumberFormat="1" applyFont="1" applyFill="1" applyBorder="1" applyAlignment="1">
      <alignment wrapText="1"/>
    </xf>
    <xf numFmtId="0" fontId="34" fillId="67" borderId="48" xfId="196" applyFont="1" applyFill="1" applyBorder="1"/>
    <xf numFmtId="0" fontId="34" fillId="67" borderId="47" xfId="196" applyFont="1" applyFill="1" applyBorder="1"/>
    <xf numFmtId="0" fontId="3" fillId="2" borderId="0" xfId="157" applyFont="1" applyBorder="1"/>
    <xf numFmtId="0" fontId="3" fillId="2" borderId="0" xfId="157" applyFont="1"/>
    <xf numFmtId="0" fontId="15" fillId="5" borderId="45" xfId="152" applyFont="1" applyFill="1" applyBorder="1" applyAlignment="1">
      <alignment horizontal="left" vertical="center"/>
    </xf>
    <xf numFmtId="0" fontId="3" fillId="2" borderId="46" xfId="157" applyBorder="1"/>
    <xf numFmtId="0" fontId="3" fillId="2" borderId="47" xfId="157" applyBorder="1"/>
    <xf numFmtId="49" fontId="101" fillId="2" borderId="49" xfId="152" applyNumberFormat="1" applyFont="1" applyBorder="1"/>
    <xf numFmtId="0" fontId="15" fillId="2" borderId="0" xfId="157" applyFont="1" applyBorder="1"/>
    <xf numFmtId="0" fontId="15" fillId="2" borderId="0" xfId="157" applyFont="1"/>
    <xf numFmtId="49" fontId="101" fillId="2" borderId="0" xfId="152" applyNumberFormat="1" applyFont="1" applyBorder="1"/>
    <xf numFmtId="0" fontId="101" fillId="2" borderId="0" xfId="152" applyFont="1"/>
    <xf numFmtId="0" fontId="15" fillId="5" borderId="46" xfId="152" applyNumberFormat="1" applyFont="1" applyFill="1" applyBorder="1" applyAlignment="1">
      <alignment horizontal="left" vertical="center" wrapText="1"/>
    </xf>
    <xf numFmtId="0" fontId="3" fillId="2" borderId="48" xfId="157" applyFont="1" applyBorder="1"/>
    <xf numFmtId="0" fontId="3" fillId="2" borderId="40" xfId="157" applyFont="1" applyBorder="1"/>
    <xf numFmtId="0" fontId="3" fillId="2" borderId="0" xfId="157" applyBorder="1"/>
    <xf numFmtId="0" fontId="15" fillId="2" borderId="0" xfId="197" applyFont="1"/>
    <xf numFmtId="0" fontId="105" fillId="2" borderId="0" xfId="157" applyFont="1" applyBorder="1"/>
    <xf numFmtId="0" fontId="101" fillId="0" borderId="41" xfId="152" applyFont="1" applyFill="1" applyBorder="1"/>
    <xf numFmtId="0" fontId="101" fillId="0" borderId="42" xfId="152" applyFont="1" applyFill="1" applyBorder="1"/>
    <xf numFmtId="0" fontId="3" fillId="0" borderId="0" xfId="157" applyFill="1" applyBorder="1"/>
    <xf numFmtId="0" fontId="34" fillId="0" borderId="45" xfId="196" applyFont="1" applyFill="1" applyBorder="1"/>
    <xf numFmtId="0" fontId="107" fillId="0" borderId="0" xfId="196" applyFont="1" applyFill="1" applyBorder="1"/>
    <xf numFmtId="0" fontId="3" fillId="2" borderId="0" xfId="157" applyFont="1" applyBorder="1" applyAlignment="1">
      <alignment wrapText="1"/>
    </xf>
    <xf numFmtId="0" fontId="59" fillId="0" borderId="0" xfId="89" applyFill="1" applyBorder="1" applyAlignment="1">
      <alignment vertical="center"/>
    </xf>
    <xf numFmtId="0" fontId="3" fillId="0" borderId="0" xfId="0" applyFont="1" applyBorder="1"/>
    <xf numFmtId="17" fontId="3" fillId="0" borderId="0" xfId="0" applyNumberFormat="1" applyFont="1" applyBorder="1" applyAlignment="1">
      <alignment horizontal="left" vertical="center"/>
    </xf>
    <xf numFmtId="0" fontId="108" fillId="2" borderId="0" xfId="25" applyFont="1" applyBorder="1" applyAlignment="1">
      <alignment vertical="center" wrapText="1"/>
    </xf>
    <xf numFmtId="0" fontId="3" fillId="2" borderId="45" xfId="157" applyBorder="1"/>
    <xf numFmtId="0" fontId="3" fillId="2" borderId="43" xfId="157" applyBorder="1"/>
    <xf numFmtId="0" fontId="97" fillId="2" borderId="0" xfId="3" applyFont="1"/>
    <xf numFmtId="165" fontId="106" fillId="0" borderId="0" xfId="0" applyNumberFormat="1" applyFont="1"/>
    <xf numFmtId="0" fontId="21" fillId="2" borderId="0" xfId="3" applyFont="1" applyBorder="1" applyAlignment="1">
      <alignment horizontal="left" vertical="center"/>
    </xf>
    <xf numFmtId="0" fontId="39" fillId="2" borderId="0" xfId="3" applyFont="1" applyBorder="1" applyAlignment="1">
      <alignment horizontal="right"/>
    </xf>
    <xf numFmtId="0" fontId="17" fillId="0" borderId="0" xfId="0" applyFont="1" applyBorder="1" applyAlignment="1"/>
    <xf numFmtId="0" fontId="3" fillId="2" borderId="0" xfId="25" applyFont="1" applyBorder="1"/>
    <xf numFmtId="0" fontId="109" fillId="2" borderId="0" xfId="25" applyFont="1" applyBorder="1" applyAlignment="1">
      <alignment vertical="center" wrapText="1"/>
    </xf>
    <xf numFmtId="0" fontId="3" fillId="2" borderId="0" xfId="25" applyFont="1"/>
    <xf numFmtId="0" fontId="0" fillId="2" borderId="0" xfId="0" applyFill="1"/>
    <xf numFmtId="0" fontId="0" fillId="2" borderId="0" xfId="0" applyFill="1" applyAlignment="1">
      <alignment horizontal="left"/>
    </xf>
    <xf numFmtId="0" fontId="0" fillId="0" borderId="0" xfId="0" applyAlignment="1">
      <alignment horizontal="left"/>
    </xf>
    <xf numFmtId="0" fontId="15" fillId="2" borderId="0" xfId="152" applyFont="1" applyBorder="1" applyAlignment="1">
      <alignment wrapText="1"/>
    </xf>
    <xf numFmtId="0" fontId="3" fillId="0" borderId="0" xfId="0" applyFont="1"/>
    <xf numFmtId="0" fontId="21" fillId="0" borderId="0" xfId="0" applyFont="1"/>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right" vertical="center" wrapText="1"/>
    </xf>
    <xf numFmtId="0" fontId="0" fillId="0" borderId="0" xfId="0" applyAlignment="1">
      <alignment horizontal="right" indent="1"/>
    </xf>
    <xf numFmtId="0" fontId="3" fillId="8" borderId="0" xfId="0" applyFont="1" applyFill="1" applyAlignment="1">
      <alignment vertical="center" wrapText="1"/>
    </xf>
    <xf numFmtId="0" fontId="3" fillId="9" borderId="0" xfId="0" applyFont="1" applyFill="1" applyAlignment="1">
      <alignment horizontal="right" vertical="center" wrapText="1"/>
    </xf>
    <xf numFmtId="0" fontId="3" fillId="0" borderId="0" xfId="0" applyFont="1" applyAlignment="1">
      <alignment horizontal="left" vertical="center" wrapText="1"/>
    </xf>
    <xf numFmtId="0" fontId="39" fillId="0" borderId="0" xfId="0" applyFont="1" applyAlignment="1">
      <alignment horizontal="right" vertical="center" wrapText="1"/>
    </xf>
    <xf numFmtId="165" fontId="3" fillId="0" borderId="0" xfId="0" applyNumberFormat="1" applyFont="1" applyAlignment="1">
      <alignment vertical="center" wrapText="1"/>
    </xf>
    <xf numFmtId="165" fontId="3" fillId="2" borderId="0" xfId="0" applyNumberFormat="1" applyFont="1" applyFill="1" applyAlignment="1">
      <alignment vertical="center" wrapText="1"/>
    </xf>
    <xf numFmtId="0" fontId="39" fillId="0" borderId="2" xfId="0" applyFont="1" applyBorder="1" applyAlignment="1">
      <alignment horizontal="right" vertical="center" wrapText="1"/>
    </xf>
    <xf numFmtId="165" fontId="3" fillId="0" borderId="2" xfId="0" applyNumberFormat="1" applyFont="1" applyBorder="1" applyAlignment="1">
      <alignment vertical="center" wrapText="1"/>
    </xf>
    <xf numFmtId="0" fontId="39" fillId="0" borderId="0" xfId="0" applyFont="1" applyAlignment="1">
      <alignment horizontal="left"/>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21" fillId="0" borderId="50" xfId="0" applyFont="1" applyBorder="1"/>
    <xf numFmtId="0" fontId="3" fillId="0" borderId="50"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wrapText="1"/>
    </xf>
    <xf numFmtId="0" fontId="3" fillId="0" borderId="58" xfId="0" applyFont="1" applyBorder="1" applyAlignment="1">
      <alignment vertical="center" wrapText="1"/>
    </xf>
    <xf numFmtId="0" fontId="3" fillId="2" borderId="48" xfId="157" applyFont="1" applyBorder="1" applyAlignment="1">
      <alignment wrapText="1"/>
    </xf>
    <xf numFmtId="0" fontId="3" fillId="68" borderId="0" xfId="0" applyFont="1" applyFill="1"/>
    <xf numFmtId="0" fontId="3" fillId="0" borderId="12" xfId="0" applyFont="1" applyBorder="1" applyAlignment="1">
      <alignment horizontal="right" vertical="center" wrapText="1"/>
    </xf>
    <xf numFmtId="0" fontId="21" fillId="0" borderId="12" xfId="0" applyFont="1" applyBorder="1" applyAlignment="1">
      <alignment horizontal="right" vertical="center" wrapText="1"/>
    </xf>
    <xf numFmtId="0" fontId="3" fillId="0" borderId="0" xfId="0" applyFont="1" applyBorder="1" applyAlignment="1">
      <alignment horizontal="right" vertical="center" wrapText="1"/>
    </xf>
    <xf numFmtId="3" fontId="21" fillId="0" borderId="0" xfId="0" applyNumberFormat="1" applyFont="1" applyBorder="1" applyAlignment="1">
      <alignment horizontal="right" vertical="center"/>
    </xf>
    <xf numFmtId="0" fontId="21" fillId="0" borderId="0" xfId="0" applyFont="1" applyBorder="1" applyAlignment="1">
      <alignment horizontal="right" vertical="center" wrapText="1"/>
    </xf>
    <xf numFmtId="0" fontId="3" fillId="0" borderId="0" xfId="0" quotePrefix="1" applyFont="1" applyBorder="1" applyAlignment="1">
      <alignment horizontal="right" vertical="center"/>
    </xf>
    <xf numFmtId="10" fontId="3" fillId="0" borderId="0" xfId="0" quotePrefix="1" applyNumberFormat="1" applyFont="1" applyBorder="1" applyAlignment="1">
      <alignment horizontal="right" vertical="center"/>
    </xf>
    <xf numFmtId="3" fontId="3" fillId="0" borderId="0" xfId="0" applyNumberFormat="1" applyFont="1"/>
    <xf numFmtId="0" fontId="3" fillId="3" borderId="0" xfId="0" applyFont="1" applyFill="1"/>
    <xf numFmtId="3" fontId="3" fillId="3" borderId="0" xfId="0" applyNumberFormat="1" applyFont="1" applyFill="1"/>
    <xf numFmtId="9" fontId="3" fillId="0" borderId="0" xfId="0" applyNumberFormat="1" applyFont="1" applyBorder="1" applyAlignment="1">
      <alignment horizontal="left"/>
    </xf>
    <xf numFmtId="0" fontId="3" fillId="0" borderId="5" xfId="0" applyFont="1" applyBorder="1" applyAlignment="1">
      <alignment wrapText="1"/>
    </xf>
    <xf numFmtId="0" fontId="3" fillId="0" borderId="61" xfId="0" applyFont="1" applyBorder="1" applyAlignment="1">
      <alignment horizontal="left" vertical="center" wrapText="1"/>
    </xf>
    <xf numFmtId="0" fontId="3" fillId="0" borderId="8" xfId="0" applyFont="1" applyBorder="1"/>
    <xf numFmtId="0" fontId="3" fillId="0" borderId="64" xfId="0" applyFont="1" applyBorder="1"/>
    <xf numFmtId="9" fontId="3" fillId="0" borderId="14" xfId="0" applyNumberFormat="1" applyFont="1" applyBorder="1" applyAlignment="1">
      <alignment horizontal="left"/>
    </xf>
    <xf numFmtId="0" fontId="34" fillId="0" borderId="0" xfId="0" applyFont="1" applyFill="1" applyBorder="1" applyAlignment="1">
      <alignment horizontal="left" wrapText="1"/>
    </xf>
    <xf numFmtId="0" fontId="15" fillId="69" borderId="40" xfId="152" applyFont="1" applyFill="1" applyBorder="1" applyAlignment="1">
      <alignment horizontal="left" wrapText="1"/>
    </xf>
    <xf numFmtId="0" fontId="15" fillId="69" borderId="42" xfId="152" applyFont="1" applyFill="1" applyBorder="1" applyAlignment="1">
      <alignment horizontal="left" wrapText="1"/>
    </xf>
    <xf numFmtId="0" fontId="15" fillId="69" borderId="40" xfId="152" applyFont="1" applyFill="1" applyBorder="1"/>
    <xf numFmtId="0" fontId="15" fillId="69" borderId="42" xfId="152" applyFont="1" applyFill="1" applyBorder="1"/>
    <xf numFmtId="0" fontId="15" fillId="69" borderId="0" xfId="152" applyFont="1" applyFill="1" applyBorder="1"/>
    <xf numFmtId="0" fontId="15" fillId="69" borderId="43" xfId="152" applyFont="1" applyFill="1" applyBorder="1"/>
    <xf numFmtId="0" fontId="15" fillId="69" borderId="0" xfId="157" applyFont="1" applyFill="1" applyBorder="1"/>
    <xf numFmtId="0" fontId="15" fillId="69" borderId="43" xfId="157" applyFont="1" applyFill="1" applyBorder="1"/>
    <xf numFmtId="0" fontId="15" fillId="69" borderId="40" xfId="157" applyFont="1" applyFill="1" applyBorder="1"/>
    <xf numFmtId="0" fontId="15" fillId="69" borderId="42" xfId="157" applyFont="1" applyFill="1" applyBorder="1"/>
    <xf numFmtId="0" fontId="15" fillId="69" borderId="48" xfId="157" applyFont="1" applyFill="1" applyBorder="1"/>
    <xf numFmtId="0" fontId="15" fillId="69" borderId="47" xfId="157" applyFont="1" applyFill="1" applyBorder="1"/>
    <xf numFmtId="0" fontId="15" fillId="69" borderId="0" xfId="0" applyFont="1" applyFill="1" applyBorder="1"/>
    <xf numFmtId="0" fontId="15" fillId="69" borderId="43" xfId="0" applyFont="1" applyFill="1" applyBorder="1"/>
    <xf numFmtId="0" fontId="15" fillId="69" borderId="48" xfId="157" applyFont="1" applyFill="1" applyBorder="1" applyAlignment="1">
      <alignment wrapText="1"/>
    </xf>
    <xf numFmtId="0" fontId="15" fillId="69" borderId="47" xfId="157" applyFont="1" applyFill="1" applyBorder="1" applyAlignment="1">
      <alignment wrapText="1"/>
    </xf>
    <xf numFmtId="0" fontId="15" fillId="5" borderId="45" xfId="152" applyFont="1" applyFill="1" applyBorder="1" applyAlignment="1">
      <alignment horizontal="left" vertical="center" wrapText="1"/>
    </xf>
    <xf numFmtId="0" fontId="15" fillId="5" borderId="46" xfId="152" applyNumberFormat="1" applyFont="1" applyFill="1" applyBorder="1" applyAlignment="1">
      <alignment horizontal="left" vertical="top" wrapText="1"/>
    </xf>
    <xf numFmtId="165" fontId="111" fillId="0" borderId="0" xfId="0" applyNumberFormat="1" applyFont="1"/>
    <xf numFmtId="0" fontId="3" fillId="2" borderId="0" xfId="157" applyAlignment="1">
      <alignment wrapText="1"/>
    </xf>
    <xf numFmtId="0" fontId="15" fillId="2" borderId="0" xfId="3" applyFont="1"/>
    <xf numFmtId="3" fontId="3" fillId="0" borderId="0" xfId="0" applyNumberFormat="1" applyFont="1" applyBorder="1"/>
    <xf numFmtId="0" fontId="3" fillId="2" borderId="0" xfId="157" applyFont="1" applyBorder="1" applyAlignment="1">
      <alignment horizontal="left"/>
    </xf>
    <xf numFmtId="49" fontId="13" fillId="0" borderId="0" xfId="0" applyNumberFormat="1" applyFont="1"/>
    <xf numFmtId="0" fontId="13" fillId="0" borderId="0" xfId="0" applyFont="1" applyAlignment="1">
      <alignment wrapText="1"/>
    </xf>
    <xf numFmtId="9" fontId="13" fillId="0" borderId="0" xfId="97" applyFont="1"/>
    <xf numFmtId="0" fontId="15" fillId="69" borderId="43" xfId="152" applyFont="1" applyFill="1" applyBorder="1" applyAlignment="1">
      <alignment wrapText="1"/>
    </xf>
    <xf numFmtId="0" fontId="15" fillId="69" borderId="43" xfId="157" applyFont="1" applyFill="1" applyBorder="1" applyAlignment="1">
      <alignment wrapText="1"/>
    </xf>
    <xf numFmtId="0" fontId="15" fillId="69" borderId="42" xfId="157" applyFont="1" applyFill="1" applyBorder="1" applyAlignment="1">
      <alignment wrapText="1"/>
    </xf>
    <xf numFmtId="0" fontId="15" fillId="69" borderId="0" xfId="157" applyFont="1" applyFill="1" applyBorder="1" applyAlignment="1">
      <alignment wrapText="1"/>
    </xf>
    <xf numFmtId="0" fontId="34" fillId="0" borderId="0" xfId="196" applyFont="1" applyFill="1" applyBorder="1"/>
    <xf numFmtId="0" fontId="21" fillId="0" borderId="51" xfId="0" applyFont="1" applyBorder="1" applyAlignment="1">
      <alignment horizontal="left" vertical="top"/>
    </xf>
    <xf numFmtId="0" fontId="21" fillId="0" borderId="50" xfId="0" applyFont="1" applyBorder="1" applyAlignment="1">
      <alignment horizontal="left" vertical="top"/>
    </xf>
    <xf numFmtId="0" fontId="3" fillId="0" borderId="52" xfId="0" applyFont="1" applyBorder="1" applyAlignment="1">
      <alignment horizontal="left" vertical="top"/>
    </xf>
    <xf numFmtId="3" fontId="3" fillId="0" borderId="51" xfId="0" applyNumberFormat="1" applyFont="1" applyBorder="1" applyAlignment="1">
      <alignment horizontal="left" vertical="top" wrapText="1"/>
    </xf>
    <xf numFmtId="9" fontId="3" fillId="0" borderId="52" xfId="97" applyFont="1" applyBorder="1" applyAlignment="1">
      <alignment horizontal="left" vertical="top" wrapText="1"/>
    </xf>
    <xf numFmtId="9" fontId="3" fillId="0" borderId="51" xfId="0" applyNumberFormat="1" applyFont="1" applyBorder="1" applyAlignment="1">
      <alignment horizontal="left" vertical="top" wrapText="1"/>
    </xf>
    <xf numFmtId="3" fontId="3" fillId="0" borderId="50" xfId="0" applyNumberFormat="1" applyFont="1" applyBorder="1" applyAlignment="1">
      <alignment horizontal="left" vertical="top" wrapText="1"/>
    </xf>
    <xf numFmtId="9" fontId="3" fillId="0" borderId="52" xfId="0" applyNumberFormat="1" applyFont="1" applyBorder="1" applyAlignment="1">
      <alignment horizontal="left" vertical="top" wrapText="1"/>
    </xf>
    <xf numFmtId="3" fontId="3" fillId="0" borderId="0" xfId="0" applyNumberFormat="1" applyFont="1" applyBorder="1" applyAlignment="1">
      <alignment horizontal="left" vertical="top" wrapText="1"/>
    </xf>
    <xf numFmtId="9" fontId="3" fillId="0" borderId="0" xfId="97" applyFont="1" applyBorder="1" applyAlignment="1">
      <alignment horizontal="left" vertical="top" wrapText="1"/>
    </xf>
    <xf numFmtId="0" fontId="3" fillId="0" borderId="53" xfId="0" quotePrefix="1" applyFont="1" applyBorder="1" applyAlignment="1">
      <alignment horizontal="left" vertical="top"/>
    </xf>
    <xf numFmtId="9" fontId="3" fillId="0" borderId="0" xfId="97" quotePrefix="1" applyFont="1" applyBorder="1" applyAlignment="1">
      <alignment horizontal="left" vertical="top"/>
    </xf>
    <xf numFmtId="0" fontId="3" fillId="0" borderId="54" xfId="0" quotePrefix="1" applyFont="1" applyBorder="1" applyAlignment="1">
      <alignment horizontal="left" vertical="top"/>
    </xf>
    <xf numFmtId="3" fontId="3" fillId="0" borderId="56" xfId="0" applyNumberFormat="1" applyFont="1" applyBorder="1" applyAlignment="1">
      <alignment horizontal="left" vertical="top" wrapText="1"/>
    </xf>
    <xf numFmtId="171" fontId="3" fillId="0" borderId="57" xfId="0" applyNumberFormat="1" applyFont="1" applyBorder="1" applyAlignment="1">
      <alignment horizontal="left" vertical="top" wrapText="1"/>
    </xf>
    <xf numFmtId="171" fontId="3" fillId="0" borderId="56" xfId="0" applyNumberFormat="1" applyFont="1" applyBorder="1" applyAlignment="1">
      <alignment horizontal="left" vertical="top" wrapText="1"/>
    </xf>
    <xf numFmtId="0" fontId="3" fillId="0" borderId="55" xfId="0" applyFont="1" applyBorder="1" applyAlignment="1">
      <alignment horizontal="left" vertical="top" wrapText="1"/>
    </xf>
    <xf numFmtId="3" fontId="3" fillId="0" borderId="59" xfId="0" applyNumberFormat="1" applyFont="1" applyBorder="1" applyAlignment="1">
      <alignment horizontal="left" vertical="top" wrapText="1"/>
    </xf>
    <xf numFmtId="165" fontId="3" fillId="0" borderId="60" xfId="0" applyNumberFormat="1" applyFont="1" applyBorder="1" applyAlignment="1">
      <alignment horizontal="left" vertical="top" wrapText="1"/>
    </xf>
    <xf numFmtId="165" fontId="3" fillId="0" borderId="59" xfId="0" applyNumberFormat="1" applyFont="1" applyBorder="1" applyAlignment="1">
      <alignment horizontal="left" vertical="top" wrapText="1"/>
    </xf>
    <xf numFmtId="3" fontId="3" fillId="0" borderId="58" xfId="0" applyNumberFormat="1" applyFont="1" applyBorder="1" applyAlignment="1">
      <alignment horizontal="left" vertical="top" wrapText="1"/>
    </xf>
    <xf numFmtId="3" fontId="3" fillId="0" borderId="60" xfId="0" applyNumberFormat="1" applyFont="1" applyBorder="1" applyAlignment="1">
      <alignment horizontal="left" vertical="top" wrapText="1"/>
    </xf>
    <xf numFmtId="0" fontId="3" fillId="0" borderId="58" xfId="0" applyFont="1" applyBorder="1" applyAlignment="1">
      <alignment horizontal="left" vertical="top" wrapText="1"/>
    </xf>
    <xf numFmtId="171" fontId="3" fillId="0" borderId="60" xfId="0" applyNumberFormat="1" applyFont="1" applyBorder="1" applyAlignment="1">
      <alignment horizontal="left" vertical="top" wrapText="1"/>
    </xf>
    <xf numFmtId="9" fontId="3" fillId="0" borderId="59" xfId="97" applyFont="1" applyBorder="1" applyAlignment="1">
      <alignment horizontal="left" vertical="top" wrapText="1"/>
    </xf>
    <xf numFmtId="0" fontId="15" fillId="69" borderId="0" xfId="152" applyFont="1" applyFill="1" applyBorder="1" applyAlignment="1">
      <alignment vertical="top" wrapText="1"/>
    </xf>
    <xf numFmtId="0" fontId="3" fillId="0" borderId="62" xfId="0" applyFont="1" applyBorder="1" applyAlignment="1">
      <alignment horizontal="left" vertical="center" wrapText="1"/>
    </xf>
    <xf numFmtId="3" fontId="21" fillId="2" borderId="63" xfId="0" applyNumberFormat="1" applyFont="1" applyFill="1" applyBorder="1" applyAlignment="1">
      <alignment horizontal="left"/>
    </xf>
    <xf numFmtId="3" fontId="21" fillId="2" borderId="65" xfId="0" applyNumberFormat="1" applyFont="1" applyFill="1" applyBorder="1" applyAlignment="1">
      <alignment horizontal="left"/>
    </xf>
    <xf numFmtId="0" fontId="66" fillId="11" borderId="0" xfId="0" applyFont="1" applyFill="1"/>
    <xf numFmtId="0" fontId="0" fillId="11" borderId="0" xfId="0" applyFont="1" applyFill="1" applyAlignment="1">
      <alignment vertical="center"/>
    </xf>
    <xf numFmtId="0" fontId="81" fillId="11" borderId="0" xfId="0" applyFont="1" applyFill="1" applyAlignment="1">
      <alignment vertical="center"/>
    </xf>
    <xf numFmtId="0" fontId="3" fillId="11" borderId="0" xfId="0" applyFont="1" applyFill="1"/>
    <xf numFmtId="0" fontId="21" fillId="11" borderId="0" xfId="0" applyFont="1" applyFill="1"/>
    <xf numFmtId="0" fontId="0" fillId="11" borderId="66" xfId="0" applyFont="1" applyFill="1" applyBorder="1"/>
    <xf numFmtId="0" fontId="0" fillId="11" borderId="68" xfId="0" applyFont="1" applyFill="1" applyBorder="1"/>
    <xf numFmtId="0" fontId="0" fillId="11" borderId="0" xfId="0" applyFont="1" applyFill="1"/>
    <xf numFmtId="0" fontId="113" fillId="11" borderId="0" xfId="0" applyFont="1" applyFill="1" applyBorder="1"/>
    <xf numFmtId="0" fontId="0" fillId="11" borderId="0" xfId="0" applyFont="1" applyFill="1" applyBorder="1"/>
    <xf numFmtId="0" fontId="40" fillId="11" borderId="0" xfId="44" applyFont="1" applyFill="1"/>
    <xf numFmtId="0" fontId="81" fillId="11" borderId="0" xfId="0" applyFont="1" applyFill="1" applyAlignment="1">
      <alignment wrapText="1"/>
    </xf>
    <xf numFmtId="0" fontId="114" fillId="11" borderId="0" xfId="44" applyFont="1" applyFill="1"/>
    <xf numFmtId="0" fontId="0" fillId="11" borderId="66" xfId="0" applyFont="1" applyFill="1" applyBorder="1" applyAlignment="1"/>
    <xf numFmtId="0" fontId="115" fillId="11" borderId="66" xfId="0" applyFont="1" applyFill="1" applyBorder="1" applyAlignment="1"/>
    <xf numFmtId="0" fontId="0" fillId="11" borderId="0" xfId="0" applyFont="1" applyFill="1" applyBorder="1" applyAlignment="1">
      <alignment horizontal="left" vertical="top" wrapText="1"/>
    </xf>
    <xf numFmtId="0" fontId="81" fillId="11" borderId="66" xfId="0" applyFont="1" applyFill="1" applyBorder="1"/>
    <xf numFmtId="0" fontId="0" fillId="11" borderId="69" xfId="0" applyFont="1" applyFill="1" applyBorder="1" applyAlignment="1"/>
    <xf numFmtId="0" fontId="0" fillId="11" borderId="70" xfId="0" applyFont="1" applyFill="1" applyBorder="1"/>
    <xf numFmtId="0" fontId="81" fillId="11" borderId="41" xfId="0" applyFont="1" applyFill="1" applyBorder="1"/>
    <xf numFmtId="0" fontId="0" fillId="11" borderId="40" xfId="0" applyFont="1" applyFill="1" applyBorder="1"/>
    <xf numFmtId="0" fontId="0" fillId="11" borderId="45" xfId="0" applyFont="1" applyFill="1" applyBorder="1"/>
    <xf numFmtId="0" fontId="81" fillId="11" borderId="0" xfId="0" applyFont="1" applyFill="1" applyAlignment="1">
      <alignment horizontal="left" vertical="top"/>
    </xf>
    <xf numFmtId="0" fontId="81" fillId="11" borderId="0" xfId="0" applyFont="1" applyFill="1" applyBorder="1"/>
    <xf numFmtId="0" fontId="0" fillId="11" borderId="0" xfId="0" applyFont="1" applyFill="1" applyBorder="1" applyAlignment="1"/>
    <xf numFmtId="0" fontId="115" fillId="11" borderId="0" xfId="0" applyFont="1" applyFill="1" applyBorder="1" applyAlignment="1"/>
    <xf numFmtId="0" fontId="0" fillId="11" borderId="46" xfId="0" applyFont="1" applyFill="1" applyBorder="1"/>
    <xf numFmtId="0" fontId="0" fillId="11" borderId="48" xfId="0" applyFont="1" applyFill="1" applyBorder="1"/>
    <xf numFmtId="0" fontId="3" fillId="2" borderId="71" xfId="3" applyFont="1" applyBorder="1"/>
    <xf numFmtId="0" fontId="3" fillId="2" borderId="0" xfId="3" applyFont="1" applyBorder="1"/>
    <xf numFmtId="0" fontId="116" fillId="0" borderId="51" xfId="0" applyFont="1" applyBorder="1" applyAlignment="1">
      <alignment horizontal="left" vertical="top"/>
    </xf>
    <xf numFmtId="0" fontId="116" fillId="0" borderId="52" xfId="0" applyFont="1" applyBorder="1" applyAlignment="1">
      <alignment horizontal="left" vertical="top"/>
    </xf>
    <xf numFmtId="0" fontId="3" fillId="11" borderId="0" xfId="3" applyFont="1" applyFill="1"/>
    <xf numFmtId="10" fontId="3" fillId="2" borderId="0" xfId="3" applyNumberFormat="1" applyFont="1"/>
    <xf numFmtId="0" fontId="3" fillId="0" borderId="0" xfId="0" applyFont="1" applyBorder="1" applyAlignment="1">
      <alignment horizontal="center"/>
    </xf>
    <xf numFmtId="0" fontId="3" fillId="0" borderId="0" xfId="0" applyFont="1" applyFill="1" applyBorder="1" applyAlignment="1">
      <alignment horizontal="left" vertical="center" wrapText="1"/>
    </xf>
    <xf numFmtId="0" fontId="116" fillId="0" borderId="0" xfId="0" applyFont="1" applyBorder="1"/>
    <xf numFmtId="0" fontId="116" fillId="0" borderId="0" xfId="0" applyFont="1"/>
    <xf numFmtId="0" fontId="116" fillId="0" borderId="0" xfId="0" applyFont="1" applyFill="1"/>
    <xf numFmtId="0" fontId="3" fillId="0" borderId="67" xfId="0" applyFont="1" applyBorder="1" applyAlignment="1">
      <alignment horizontal="center"/>
    </xf>
    <xf numFmtId="0" fontId="3" fillId="0" borderId="67" xfId="0" applyFont="1" applyFill="1" applyBorder="1" applyAlignment="1">
      <alignment horizontal="left" vertical="center" wrapText="1"/>
    </xf>
    <xf numFmtId="17" fontId="3" fillId="0" borderId="67" xfId="0" applyNumberFormat="1" applyFont="1" applyBorder="1" applyAlignment="1">
      <alignment horizontal="right" vertical="center"/>
    </xf>
    <xf numFmtId="0" fontId="19" fillId="0" borderId="0" xfId="0" applyFont="1" applyBorder="1" applyAlignment="1">
      <alignment horizontal="right"/>
    </xf>
    <xf numFmtId="0" fontId="117" fillId="0" borderId="67" xfId="0" applyFont="1" applyBorder="1" applyAlignment="1">
      <alignment horizontal="left"/>
    </xf>
    <xf numFmtId="0" fontId="117" fillId="0" borderId="0" xfId="0" applyFont="1" applyBorder="1" applyAlignment="1">
      <alignment horizontal="left"/>
    </xf>
    <xf numFmtId="0" fontId="32" fillId="2" borderId="67" xfId="89" applyFont="1" applyBorder="1" applyAlignment="1">
      <alignment horizontal="left" vertical="center"/>
    </xf>
    <xf numFmtId="12" fontId="87" fillId="0" borderId="0" xfId="142" applyNumberFormat="1" applyFont="1" applyFill="1" applyBorder="1" applyAlignment="1">
      <alignment wrapText="1"/>
    </xf>
    <xf numFmtId="0" fontId="0" fillId="11" borderId="0" xfId="0" applyFont="1" applyFill="1" applyBorder="1" applyAlignment="1">
      <alignment horizontal="left" vertical="top" wrapText="1"/>
    </xf>
    <xf numFmtId="0" fontId="32" fillId="2" borderId="0" xfId="89" applyFont="1" applyBorder="1" applyAlignment="1">
      <alignment horizontal="left" vertical="center"/>
    </xf>
    <xf numFmtId="0" fontId="3" fillId="2" borderId="67" xfId="3" applyFont="1" applyBorder="1"/>
    <xf numFmtId="0" fontId="13" fillId="0" borderId="0" xfId="0" applyFont="1" applyBorder="1" applyAlignment="1">
      <alignment wrapText="1"/>
    </xf>
    <xf numFmtId="0" fontId="17" fillId="0" borderId="0" xfId="0" applyFont="1" applyFill="1"/>
    <xf numFmtId="0" fontId="15" fillId="5" borderId="0" xfId="152" applyNumberFormat="1" applyFont="1" applyFill="1" applyBorder="1" applyAlignment="1">
      <alignment horizontal="left" vertical="center" wrapText="1"/>
    </xf>
    <xf numFmtId="0" fontId="3" fillId="2" borderId="0" xfId="157" applyFont="1" applyAlignment="1">
      <alignment wrapText="1"/>
    </xf>
    <xf numFmtId="0" fontId="32" fillId="0" borderId="67" xfId="89" applyFont="1" applyFill="1" applyBorder="1" applyAlignment="1">
      <alignment horizontal="left" vertical="center"/>
    </xf>
    <xf numFmtId="0" fontId="0" fillId="11" borderId="71" xfId="0" applyFont="1" applyFill="1" applyBorder="1"/>
    <xf numFmtId="0" fontId="22" fillId="2" borderId="67" xfId="16" applyBorder="1"/>
    <xf numFmtId="0" fontId="41" fillId="0" borderId="0" xfId="44" applyFill="1" applyBorder="1"/>
    <xf numFmtId="0" fontId="3" fillId="0" borderId="0" xfId="157" applyFont="1" applyFill="1" applyBorder="1" applyAlignment="1">
      <alignment wrapText="1"/>
    </xf>
    <xf numFmtId="0" fontId="13" fillId="0" borderId="0" xfId="0" applyFont="1" applyAlignment="1">
      <alignment horizontal="right"/>
    </xf>
    <xf numFmtId="0" fontId="13" fillId="0" borderId="0" xfId="0" applyFont="1" applyFill="1"/>
    <xf numFmtId="0" fontId="41" fillId="70" borderId="0" xfId="44" applyFill="1"/>
    <xf numFmtId="0" fontId="113" fillId="70" borderId="0" xfId="0" applyFont="1" applyFill="1" applyBorder="1"/>
    <xf numFmtId="0" fontId="5" fillId="5" borderId="0" xfId="3" applyFont="1" applyFill="1" applyAlignment="1">
      <alignment horizontal="center" textRotation="90"/>
    </xf>
    <xf numFmtId="0" fontId="8" fillId="5" borderId="0" xfId="3" applyFont="1" applyFill="1" applyAlignment="1">
      <alignment horizontal="center" textRotation="90"/>
    </xf>
    <xf numFmtId="0" fontId="81" fillId="11" borderId="0" xfId="0" applyFont="1" applyFill="1" applyAlignment="1">
      <alignment horizontal="left" vertical="top" wrapText="1"/>
    </xf>
    <xf numFmtId="0" fontId="81" fillId="11" borderId="0" xfId="0" applyFont="1" applyFill="1" applyAlignment="1">
      <alignment horizontal="left" wrapText="1"/>
    </xf>
    <xf numFmtId="0" fontId="81" fillId="11" borderId="0" xfId="0" applyFont="1" applyFill="1" applyBorder="1" applyAlignment="1">
      <alignment horizontal="left" vertical="top"/>
    </xf>
    <xf numFmtId="0" fontId="81" fillId="11" borderId="0" xfId="0" applyFont="1" applyFill="1" applyAlignment="1">
      <alignment horizontal="left" vertical="top"/>
    </xf>
    <xf numFmtId="0" fontId="81" fillId="11" borderId="67" xfId="0" applyFont="1" applyFill="1" applyBorder="1" applyAlignment="1">
      <alignment horizontal="left" vertical="top"/>
    </xf>
    <xf numFmtId="0" fontId="41" fillId="70" borderId="0" xfId="44" applyFill="1" applyBorder="1" applyAlignment="1">
      <alignment horizontal="left" vertical="top"/>
    </xf>
    <xf numFmtId="0" fontId="0" fillId="11" borderId="0" xfId="0" applyFont="1" applyFill="1" applyBorder="1" applyAlignment="1">
      <alignment horizontal="left" vertical="top" wrapText="1"/>
    </xf>
    <xf numFmtId="0" fontId="0" fillId="11" borderId="67" xfId="0" applyFont="1" applyFill="1" applyBorder="1" applyAlignment="1">
      <alignment horizontal="left" vertical="top" wrapText="1"/>
    </xf>
    <xf numFmtId="0" fontId="39" fillId="2" borderId="0" xfId="3" applyFont="1" applyBorder="1" applyAlignment="1">
      <alignment horizontal="left" vertical="top" wrapText="1"/>
    </xf>
    <xf numFmtId="0" fontId="4" fillId="5" borderId="0" xfId="3" applyFont="1" applyFill="1" applyAlignment="1">
      <alignment horizontal="center" textRotation="90"/>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9" fillId="0" borderId="0" xfId="0" applyFont="1" applyAlignment="1">
      <alignment horizontal="left" vertical="center" wrapText="1"/>
    </xf>
    <xf numFmtId="0" fontId="13" fillId="0" borderId="12"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5" fillId="2" borderId="38" xfId="152" applyFont="1" applyBorder="1" applyAlignment="1">
      <alignment horizontal="center"/>
    </xf>
    <xf numFmtId="0" fontId="15" fillId="2" borderId="39" xfId="152" applyFont="1" applyBorder="1" applyAlignment="1">
      <alignment horizontal="center"/>
    </xf>
    <xf numFmtId="0" fontId="3" fillId="2" borderId="41" xfId="157" applyBorder="1" applyAlignment="1">
      <alignment horizontal="center"/>
    </xf>
    <xf numFmtId="0" fontId="3" fillId="2" borderId="42" xfId="157" applyBorder="1" applyAlignment="1">
      <alignment horizontal="center"/>
    </xf>
    <xf numFmtId="0" fontId="16" fillId="11" borderId="40" xfId="0" applyFont="1" applyFill="1" applyBorder="1"/>
    <xf numFmtId="0" fontId="119" fillId="0" borderId="0" xfId="44" applyFont="1" applyFill="1" applyBorder="1"/>
    <xf numFmtId="12" fontId="116" fillId="0" borderId="0" xfId="0" applyNumberFormat="1" applyFont="1" applyAlignment="1">
      <alignment wrapText="1"/>
    </xf>
    <xf numFmtId="0" fontId="116" fillId="0" borderId="67" xfId="0" applyFont="1" applyBorder="1"/>
    <xf numFmtId="12" fontId="116" fillId="0" borderId="0" xfId="0" applyNumberFormat="1" applyFont="1" applyFill="1" applyBorder="1" applyAlignment="1">
      <alignment wrapText="1"/>
    </xf>
    <xf numFmtId="0" fontId="118" fillId="0" borderId="0" xfId="0" applyFont="1" applyFill="1" applyBorder="1"/>
    <xf numFmtId="0" fontId="116" fillId="0" borderId="0" xfId="0" applyFont="1" applyFill="1" applyBorder="1"/>
    <xf numFmtId="12" fontId="118" fillId="0" borderId="0" xfId="0" applyNumberFormat="1" applyFont="1" applyFill="1" applyBorder="1" applyAlignment="1">
      <alignment wrapText="1"/>
    </xf>
    <xf numFmtId="12" fontId="118" fillId="0" borderId="14" xfId="0" applyNumberFormat="1" applyFont="1" applyFill="1" applyBorder="1" applyAlignment="1">
      <alignment wrapText="1"/>
    </xf>
    <xf numFmtId="2" fontId="87" fillId="0" borderId="0" xfId="142" applyNumberFormat="1" applyFont="1" applyFill="1" applyBorder="1"/>
    <xf numFmtId="173" fontId="116" fillId="0" borderId="0" xfId="200" applyNumberFormat="1" applyFont="1" applyFill="1" applyBorder="1"/>
    <xf numFmtId="173" fontId="116" fillId="0" borderId="14" xfId="200" applyNumberFormat="1" applyFont="1" applyFill="1" applyBorder="1"/>
    <xf numFmtId="3" fontId="116" fillId="0" borderId="0" xfId="0" applyNumberFormat="1" applyFont="1" applyFill="1"/>
    <xf numFmtId="0" fontId="116" fillId="0" borderId="0" xfId="0" applyNumberFormat="1" applyFont="1"/>
    <xf numFmtId="0" fontId="116" fillId="2" borderId="0" xfId="1" applyFont="1"/>
  </cellXfs>
  <cellStyles count="201">
    <cellStyle name="20 % - Akzent1 2" xfId="172"/>
    <cellStyle name="20 % - Akzent1 3" xfId="132"/>
    <cellStyle name="20 % - Akzent2 2" xfId="176"/>
    <cellStyle name="20 % - Akzent2 3" xfId="122"/>
    <cellStyle name="20 % - Akzent3 2" xfId="180"/>
    <cellStyle name="20 % - Akzent3 3" xfId="118"/>
    <cellStyle name="20 % - Akzent4 2" xfId="184"/>
    <cellStyle name="20 % - Akzent4 3" xfId="114"/>
    <cellStyle name="20 % - Akzent5 2" xfId="188"/>
    <cellStyle name="20 % - Akzent5 3" xfId="110"/>
    <cellStyle name="20 % - Akzent6 2" xfId="192"/>
    <cellStyle name="20 % - Akzent6 3" xfId="106"/>
    <cellStyle name="20% - Akzent1" xfId="50"/>
    <cellStyle name="20% - Akzent2" xfId="51"/>
    <cellStyle name="20% - Akzent3" xfId="52"/>
    <cellStyle name="20% - Akzent4" xfId="53"/>
    <cellStyle name="20% - Akzent5" xfId="54"/>
    <cellStyle name="20% - Akzent6" xfId="55"/>
    <cellStyle name="40 % - Akzent1 2" xfId="173"/>
    <cellStyle name="40 % - Akzent1 3" xfId="131"/>
    <cellStyle name="40 % - Akzent2 2" xfId="177"/>
    <cellStyle name="40 % - Akzent2 3" xfId="121"/>
    <cellStyle name="40 % - Akzent3 2" xfId="181"/>
    <cellStyle name="40 % - Akzent3 3" xfId="117"/>
    <cellStyle name="40 % - Akzent4 2" xfId="185"/>
    <cellStyle name="40 % - Akzent4 3" xfId="113"/>
    <cellStyle name="40 % - Akzent5 2" xfId="189"/>
    <cellStyle name="40 % - Akzent5 3" xfId="109"/>
    <cellStyle name="40 % - Akzent6 2" xfId="193"/>
    <cellStyle name="40 % - Akzent6 3" xfId="105"/>
    <cellStyle name="40% - Akzent1" xfId="56"/>
    <cellStyle name="40% - Akzent2" xfId="57"/>
    <cellStyle name="40% - Akzent3" xfId="58"/>
    <cellStyle name="40% - Akzent4" xfId="59"/>
    <cellStyle name="40% - Akzent5" xfId="60"/>
    <cellStyle name="40% - Akzent6" xfId="61"/>
    <cellStyle name="60 % - Akzent1 2" xfId="174"/>
    <cellStyle name="60 % - Akzent1 3" xfId="124"/>
    <cellStyle name="60 % - Akzent2 2" xfId="178"/>
    <cellStyle name="60 % - Akzent2 3" xfId="120"/>
    <cellStyle name="60 % - Akzent3 2" xfId="182"/>
    <cellStyle name="60 % - Akzent3 3" xfId="116"/>
    <cellStyle name="60 % - Akzent4 2" xfId="186"/>
    <cellStyle name="60 % - Akzent4 3" xfId="112"/>
    <cellStyle name="60 % - Akzent5 2" xfId="190"/>
    <cellStyle name="60 % - Akzent5 3" xfId="108"/>
    <cellStyle name="60 % - Akzent6 2" xfId="194"/>
    <cellStyle name="60 % - Akzent6 3" xfId="104"/>
    <cellStyle name="60% - Akzent1" xfId="62"/>
    <cellStyle name="60% - Akzent2" xfId="63"/>
    <cellStyle name="60% - Akzent3" xfId="64"/>
    <cellStyle name="60% - Akzent4" xfId="65"/>
    <cellStyle name="60% - Akzent5" xfId="66"/>
    <cellStyle name="60% - Akzent6" xfId="67"/>
    <cellStyle name="Akzent1 2" xfId="68"/>
    <cellStyle name="Akzent1 2 2" xfId="171"/>
    <cellStyle name="Akzent1 3" xfId="133"/>
    <cellStyle name="Akzent2 2" xfId="69"/>
    <cellStyle name="Akzent2 2 2" xfId="175"/>
    <cellStyle name="Akzent2 3" xfId="123"/>
    <cellStyle name="Akzent3 2" xfId="70"/>
    <cellStyle name="Akzent3 2 2" xfId="179"/>
    <cellStyle name="Akzent3 3" xfId="119"/>
    <cellStyle name="Akzent4 2" xfId="71"/>
    <cellStyle name="Akzent4 2 2" xfId="183"/>
    <cellStyle name="Akzent4 3" xfId="115"/>
    <cellStyle name="Akzent5 2" xfId="72"/>
    <cellStyle name="Akzent5 2 2" xfId="187"/>
    <cellStyle name="Akzent5 3" xfId="111"/>
    <cellStyle name="Akzent6 2" xfId="73"/>
    <cellStyle name="Akzent6 2 2" xfId="191"/>
    <cellStyle name="Akzent6 3" xfId="107"/>
    <cellStyle name="Ausgabe" xfId="195" builtinId="21"/>
    <cellStyle name="Ausgabe 2" xfId="74"/>
    <cellStyle name="Ausgabe 2 2" xfId="163"/>
    <cellStyle name="Ausgabe 3" xfId="142"/>
    <cellStyle name="Berechnung 2" xfId="75"/>
    <cellStyle name="Berechnung 2 2" xfId="164"/>
    <cellStyle name="Berechnung 3" xfId="141"/>
    <cellStyle name="CTCDataRow" xfId="125"/>
    <cellStyle name="CTCHeaderOrange" xfId="126"/>
    <cellStyle name="CTCPeriodHeader" xfId="127"/>
    <cellStyle name="CTCRowHeader" xfId="128"/>
    <cellStyle name="CTCTableHeader" xfId="129"/>
    <cellStyle name="CTCTableHeaderLast" xfId="130"/>
    <cellStyle name="Dezimal 2" xfId="4"/>
    <cellStyle name="Dezimal 3" xfId="5"/>
    <cellStyle name="Eingabe 2" xfId="76"/>
    <cellStyle name="Eingabe 2 2" xfId="162"/>
    <cellStyle name="Eingabe 3" xfId="143"/>
    <cellStyle name="Ergebnis 2" xfId="77"/>
    <cellStyle name="Ergebnis 2 2" xfId="170"/>
    <cellStyle name="Ergebnis 3" xfId="134"/>
    <cellStyle name="Erklärender Text 2" xfId="78"/>
    <cellStyle name="Erklärender Text 2 2" xfId="169"/>
    <cellStyle name="Erklärender Text 3" xfId="135"/>
    <cellStyle name="Euro" xfId="6"/>
    <cellStyle name="Gut 2" xfId="79"/>
    <cellStyle name="Gut 2 2" xfId="101"/>
    <cellStyle name="Gut 3" xfId="150"/>
    <cellStyle name="Hyperlink 2" xfId="7"/>
    <cellStyle name="Hyperlink 3" xfId="17"/>
    <cellStyle name="Hyperlink 3 2" xfId="80"/>
    <cellStyle name="Komma" xfId="200" builtinId="3"/>
    <cellStyle name="Komma 2" xfId="8"/>
    <cellStyle name="Komma 3" xfId="81"/>
    <cellStyle name="Komma 4" xfId="137"/>
    <cellStyle name="Link" xfId="44" builtinId="8"/>
    <cellStyle name="Link 2" xfId="82"/>
    <cellStyle name="Link 3" xfId="197"/>
    <cellStyle name="Neutral 2" xfId="83"/>
    <cellStyle name="Neutral 2 2" xfId="99"/>
    <cellStyle name="Neutral 3" xfId="144"/>
    <cellStyle name="Normal 2 3" xfId="18"/>
    <cellStyle name="Normal_Bz2002t33_haupt" xfId="9"/>
    <cellStyle name="Notiz 2" xfId="84"/>
    <cellStyle name="Notiz 2 2" xfId="168"/>
    <cellStyle name="Notiz 3" xfId="136"/>
    <cellStyle name="Prozent" xfId="97" builtinId="5"/>
    <cellStyle name="Prozent 2" xfId="10"/>
    <cellStyle name="Prozent 2 2" xfId="85"/>
    <cellStyle name="Prozent 2 3" xfId="198"/>
    <cellStyle name="Prozent 3" xfId="19"/>
    <cellStyle name="Prozent 3 2" xfId="20"/>
    <cellStyle name="Prozent 3 3" xfId="86"/>
    <cellStyle name="Prozent 4" xfId="21"/>
    <cellStyle name="Prozent 5" xfId="22"/>
    <cellStyle name="Schlecht 2" xfId="87"/>
    <cellStyle name="Schlecht 2 2" xfId="100"/>
    <cellStyle name="Schlecht 3" xfId="145"/>
    <cellStyle name="Standard" xfId="0" builtinId="0"/>
    <cellStyle name="Standard 10" xfId="23"/>
    <cellStyle name="Standard 10 2" xfId="24"/>
    <cellStyle name="Standard 11" xfId="25"/>
    <cellStyle name="Standard 12" xfId="26"/>
    <cellStyle name="Standard 12 2" xfId="27"/>
    <cellStyle name="Standard 13" xfId="28"/>
    <cellStyle name="Standard 13 2" xfId="29"/>
    <cellStyle name="Standard 13 3" xfId="47"/>
    <cellStyle name="Standard 14" xfId="30"/>
    <cellStyle name="Standard 15" xfId="31"/>
    <cellStyle name="Standard 16" xfId="32"/>
    <cellStyle name="Standard 17" xfId="33"/>
    <cellStyle name="Standard 18" xfId="34"/>
    <cellStyle name="Standard 19" xfId="35"/>
    <cellStyle name="Standard 2" xfId="1"/>
    <cellStyle name="Standard 2 2" xfId="36"/>
    <cellStyle name="Standard 2 2 2" xfId="146"/>
    <cellStyle name="Standard 2 2 3" xfId="147"/>
    <cellStyle name="Standard 2 3" xfId="37"/>
    <cellStyle name="Standard 2 3 2" xfId="149"/>
    <cellStyle name="Standard 2 3 3" xfId="148"/>
    <cellStyle name="Standard 2 4" xfId="103"/>
    <cellStyle name="Standard 20" xfId="46"/>
    <cellStyle name="Standard 21" xfId="49"/>
    <cellStyle name="Standard 22" xfId="98"/>
    <cellStyle name="Standard 23" xfId="199"/>
    <cellStyle name="Standard 3" xfId="2"/>
    <cellStyle name="Standard 3 2" xfId="48"/>
    <cellStyle name="Standard 4" xfId="3"/>
    <cellStyle name="Standard 4 2" xfId="38"/>
    <cellStyle name="Standard 4 2 2" xfId="88"/>
    <cellStyle name="Standard 4 2 3" xfId="152"/>
    <cellStyle name="Standard 4 3" xfId="16"/>
    <cellStyle name="Standard 4 3 2" xfId="153"/>
    <cellStyle name="Standard 4 4" xfId="154"/>
    <cellStyle name="Standard 5" xfId="11"/>
    <cellStyle name="Standard 5 2" xfId="12"/>
    <cellStyle name="Standard 5 2 2" xfId="39"/>
    <cellStyle name="Standard 5 3" xfId="40"/>
    <cellStyle name="Standard 5 4" xfId="155"/>
    <cellStyle name="Standard 6" xfId="13"/>
    <cellStyle name="Standard 6 2" xfId="156"/>
    <cellStyle name="Standard 7" xfId="14"/>
    <cellStyle name="Standard 7 2" xfId="157"/>
    <cellStyle name="Standard 8" xfId="15"/>
    <cellStyle name="Standard 8 2" xfId="41"/>
    <cellStyle name="Standard 9" xfId="42"/>
    <cellStyle name="Standard 9 2" xfId="43"/>
    <cellStyle name="Standard_faxblattformat" xfId="45"/>
    <cellStyle name="Standard_Volumes" xfId="196"/>
    <cellStyle name="Überschrift 1 2" xfId="89"/>
    <cellStyle name="Überschrift 1 3" xfId="160"/>
    <cellStyle name="Überschrift 2 2" xfId="90"/>
    <cellStyle name="Überschrift 2 3" xfId="159"/>
    <cellStyle name="Überschrift 3 2" xfId="91"/>
    <cellStyle name="Überschrift 3 3" xfId="158"/>
    <cellStyle name="Überschrift 4 2" xfId="92"/>
    <cellStyle name="Überschrift 4 3" xfId="151"/>
    <cellStyle name="Überschrift 5" xfId="93"/>
    <cellStyle name="Überschrift 5 2" xfId="102"/>
    <cellStyle name="Überschrift 6" xfId="161"/>
    <cellStyle name="Verknüpfte Zelle 2" xfId="94"/>
    <cellStyle name="Verknüpfte Zelle 2 2" xfId="165"/>
    <cellStyle name="Verknüpfte Zelle 3" xfId="140"/>
    <cellStyle name="Warnender Text 2" xfId="95"/>
    <cellStyle name="Warnender Text 2 2" xfId="167"/>
    <cellStyle name="Warnender Text 3" xfId="138"/>
    <cellStyle name="Zelle überprüfen 2" xfId="96"/>
    <cellStyle name="Zelle überprüfen 2 2" xfId="166"/>
    <cellStyle name="Zelle überprüfen 3" xfId="139"/>
  </cellStyles>
  <dxfs count="0"/>
  <tableStyles count="0" defaultTableStyle="TableStyleMedium2" defaultPivotStyle="PivotStyleLight16"/>
  <colors>
    <mruColors>
      <color rgb="FFE0E8B8"/>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01514574555633E-2"/>
          <c:y val="0.21459847306576893"/>
          <c:w val="0.89582770332518513"/>
          <c:h val="0.43400197278858726"/>
        </c:manualLayout>
      </c:layout>
      <c:barChart>
        <c:barDir val="col"/>
        <c:grouping val="clustered"/>
        <c:varyColors val="0"/>
        <c:ser>
          <c:idx val="4"/>
          <c:order val="4"/>
          <c:tx>
            <c:strRef>
              <c:f>'Bruttoproduzentenpreise alt'!$B$10</c:f>
              <c:strCache>
                <c:ptCount val="1"/>
                <c:pt idx="0">
                  <c:v>Preisunterschied Top - Klasse III</c:v>
                </c:pt>
              </c:strCache>
            </c:strRef>
          </c:tx>
          <c:spPr>
            <a:solidFill>
              <a:schemeClr val="tx2"/>
            </a:solidFill>
            <a:ln>
              <a:solidFill>
                <a:schemeClr val="tx2"/>
              </a:solidFill>
            </a:ln>
          </c:spPr>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 wetet</c:name>
            <c:trendlineType val="linear"/>
            <c:dispRSqr val="0"/>
            <c:dispEq val="0"/>
          </c:trendline>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alt'!$C$10:$O$10</c:f>
              <c:numCache>
                <c:formatCode>0.0</c:formatCode>
                <c:ptCount val="13"/>
                <c:pt idx="0">
                  <c:v>12.429296622128106</c:v>
                </c:pt>
                <c:pt idx="1">
                  <c:v>14.108671812174428</c:v>
                </c:pt>
                <c:pt idx="2">
                  <c:v>9.863273969548203</c:v>
                </c:pt>
                <c:pt idx="3">
                  <c:v>9.3562967695919568</c:v>
                </c:pt>
                <c:pt idx="4">
                  <c:v>11.847959995910145</c:v>
                </c:pt>
                <c:pt idx="5">
                  <c:v>10.202265182292685</c:v>
                </c:pt>
                <c:pt idx="6">
                  <c:v>9.7175621787751112</c:v>
                </c:pt>
                <c:pt idx="7">
                  <c:v>8.2054335259253719</c:v>
                </c:pt>
                <c:pt idx="8">
                  <c:v>7.9152670893711203</c:v>
                </c:pt>
                <c:pt idx="9">
                  <c:v>8.7168302850230077</c:v>
                </c:pt>
                <c:pt idx="10">
                  <c:v>9.2999999999999972</c:v>
                </c:pt>
                <c:pt idx="11">
                  <c:v>6.2128989744353689</c:v>
                </c:pt>
                <c:pt idx="12">
                  <c:v>6.3446025237768424</c:v>
                </c:pt>
              </c:numCache>
            </c:numRef>
          </c:val>
          <c:extLst>
            <c:ext xmlns:c16="http://schemas.microsoft.com/office/drawing/2014/chart" uri="{C3380CC4-5D6E-409C-BE32-E72D297353CC}">
              <c16:uniqueId val="{00000000-256E-4236-9D43-8055A459C21F}"/>
            </c:ext>
          </c:extLst>
        </c:ser>
        <c:dLbls>
          <c:showLegendKey val="0"/>
          <c:showVal val="0"/>
          <c:showCatName val="0"/>
          <c:showSerName val="0"/>
          <c:showPercent val="0"/>
          <c:showBubbleSize val="0"/>
        </c:dLbls>
        <c:gapWidth val="367"/>
        <c:axId val="223917016"/>
        <c:axId val="223916624"/>
      </c:barChart>
      <c:lineChart>
        <c:grouping val="standard"/>
        <c:varyColors val="0"/>
        <c:ser>
          <c:idx val="0"/>
          <c:order val="0"/>
          <c:tx>
            <c:strRef>
              <c:f>'Bruttoproduzentenpreise alt'!$B$6</c:f>
              <c:strCache>
                <c:ptCount val="1"/>
                <c:pt idx="0">
                  <c:v>Top</c:v>
                </c:pt>
              </c:strCache>
            </c:strRef>
          </c:tx>
          <c:spPr>
            <a:ln w="12700">
              <a:solidFill>
                <a:schemeClr val="tx1"/>
              </a:solidFill>
            </a:ln>
          </c:spPr>
          <c:marker>
            <c:symbol val="diamond"/>
            <c:size val="5"/>
            <c:spPr>
              <a:solidFill>
                <a:schemeClr val="tx1"/>
              </a:solidFill>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alt'!$C$6:$O$6</c:f>
              <c:numCache>
                <c:formatCode>0.0</c:formatCode>
                <c:ptCount val="13"/>
                <c:pt idx="0">
                  <c:v>62.391448252608605</c:v>
                </c:pt>
                <c:pt idx="1">
                  <c:v>61.938784825962728</c:v>
                </c:pt>
                <c:pt idx="2">
                  <c:v>56.358183087119023</c:v>
                </c:pt>
                <c:pt idx="3">
                  <c:v>53.989576581430939</c:v>
                </c:pt>
                <c:pt idx="4">
                  <c:v>56.308074796716895</c:v>
                </c:pt>
                <c:pt idx="5">
                  <c:v>61.155605726434473</c:v>
                </c:pt>
                <c:pt idx="6">
                  <c:v>59.213560050104576</c:v>
                </c:pt>
                <c:pt idx="7">
                  <c:v>48.056633450316127</c:v>
                </c:pt>
                <c:pt idx="8">
                  <c:v>51.600133845574142</c:v>
                </c:pt>
                <c:pt idx="9">
                  <c:v>51.178892577191277</c:v>
                </c:pt>
                <c:pt idx="10">
                  <c:v>53</c:v>
                </c:pt>
                <c:pt idx="11">
                  <c:v>51.015604987934815</c:v>
                </c:pt>
                <c:pt idx="12">
                  <c:v>50.484602523776843</c:v>
                </c:pt>
              </c:numCache>
            </c:numRef>
          </c:val>
          <c:smooth val="0"/>
          <c:extLst>
            <c:ext xmlns:c16="http://schemas.microsoft.com/office/drawing/2014/chart" uri="{C3380CC4-5D6E-409C-BE32-E72D297353CC}">
              <c16:uniqueId val="{00000001-256E-4236-9D43-8055A459C21F}"/>
            </c:ext>
          </c:extLst>
        </c:ser>
        <c:ser>
          <c:idx val="1"/>
          <c:order val="1"/>
          <c:tx>
            <c:strRef>
              <c:f>'Bruttoproduzentenpreise alt'!$B$7</c:f>
              <c:strCache>
                <c:ptCount val="1"/>
                <c:pt idx="0">
                  <c:v>Klasse I</c:v>
                </c:pt>
              </c:strCache>
            </c:strRef>
          </c:tx>
          <c:spPr>
            <a:ln w="12700">
              <a:solidFill>
                <a:schemeClr val="tx1">
                  <a:lumMod val="50000"/>
                  <a:lumOff val="50000"/>
                </a:schemeClr>
              </a:solidFill>
            </a:ln>
          </c:spPr>
          <c:marker>
            <c:symbol val="square"/>
            <c:size val="4"/>
            <c:spPr>
              <a:solidFill>
                <a:schemeClr val="tx1">
                  <a:lumMod val="50000"/>
                  <a:lumOff val="50000"/>
                </a:schemeClr>
              </a:solidFill>
              <a:ln>
                <a:solidFill>
                  <a:schemeClr val="tx1">
                    <a:lumMod val="50000"/>
                    <a:lumOff val="50000"/>
                  </a:schemeClr>
                </a:solidFill>
              </a:ln>
            </c:spPr>
          </c:marker>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alt'!$C$7:$O$7</c:f>
              <c:numCache>
                <c:formatCode>0.0</c:formatCode>
                <c:ptCount val="13"/>
                <c:pt idx="0">
                  <c:v>60.086852064228374</c:v>
                </c:pt>
                <c:pt idx="1">
                  <c:v>58.90828601276781</c:v>
                </c:pt>
                <c:pt idx="2">
                  <c:v>53.153831988417835</c:v>
                </c:pt>
                <c:pt idx="3">
                  <c:v>51.063240692219701</c:v>
                </c:pt>
                <c:pt idx="4">
                  <c:v>53.327287212502469</c:v>
                </c:pt>
                <c:pt idx="5">
                  <c:v>58.945965744512243</c:v>
                </c:pt>
                <c:pt idx="6">
                  <c:v>57.000484436672245</c:v>
                </c:pt>
                <c:pt idx="7">
                  <c:v>46.646748687678318</c:v>
                </c:pt>
                <c:pt idx="8">
                  <c:v>50.331905324496908</c:v>
                </c:pt>
                <c:pt idx="9">
                  <c:v>48.989473842090057</c:v>
                </c:pt>
                <c:pt idx="10">
                  <c:v>51.2</c:v>
                </c:pt>
                <c:pt idx="11">
                  <c:v>49.388765742997016</c:v>
                </c:pt>
                <c:pt idx="12">
                  <c:v>49.022199595739671</c:v>
                </c:pt>
              </c:numCache>
            </c:numRef>
          </c:val>
          <c:smooth val="0"/>
          <c:extLst>
            <c:ext xmlns:c16="http://schemas.microsoft.com/office/drawing/2014/chart" uri="{C3380CC4-5D6E-409C-BE32-E72D297353CC}">
              <c16:uniqueId val="{00000002-256E-4236-9D43-8055A459C21F}"/>
            </c:ext>
          </c:extLst>
        </c:ser>
        <c:ser>
          <c:idx val="2"/>
          <c:order val="2"/>
          <c:tx>
            <c:strRef>
              <c:f>'Bruttoproduzentenpreise alt'!$B$8</c:f>
              <c:strCache>
                <c:ptCount val="1"/>
                <c:pt idx="0">
                  <c:v>Klasse II</c:v>
                </c:pt>
              </c:strCache>
            </c:strRef>
          </c:tx>
          <c:spPr>
            <a:ln w="12700">
              <a:solidFill>
                <a:schemeClr val="bg1">
                  <a:lumMod val="65000"/>
                </a:schemeClr>
              </a:solidFill>
            </a:ln>
          </c:spPr>
          <c:marker>
            <c:symbol val="triangle"/>
            <c:size val="4"/>
            <c:spPr>
              <a:solidFill>
                <a:schemeClr val="bg1">
                  <a:lumMod val="65000"/>
                </a:schemeClr>
              </a:solidFill>
              <a:ln>
                <a:solidFill>
                  <a:schemeClr val="bg1">
                    <a:lumMod val="65000"/>
                  </a:schemeClr>
                </a:solidFill>
              </a:ln>
            </c:spPr>
          </c:marker>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alt'!$C$8:$O$8</c:f>
              <c:numCache>
                <c:formatCode>0.0</c:formatCode>
                <c:ptCount val="13"/>
                <c:pt idx="0">
                  <c:v>50.87429577064016</c:v>
                </c:pt>
                <c:pt idx="1">
                  <c:v>51.985810390088112</c:v>
                </c:pt>
                <c:pt idx="2">
                  <c:v>49.387842114447515</c:v>
                </c:pt>
                <c:pt idx="3">
                  <c:v>47.831675319551735</c:v>
                </c:pt>
                <c:pt idx="4">
                  <c:v>49.083021419725483</c:v>
                </c:pt>
                <c:pt idx="5">
                  <c:v>54.292607149600812</c:v>
                </c:pt>
                <c:pt idx="6">
                  <c:v>53.127318763788523</c:v>
                </c:pt>
                <c:pt idx="7">
                  <c:v>42.63020101038159</c:v>
                </c:pt>
                <c:pt idx="8">
                  <c:v>47.53180441701145</c:v>
                </c:pt>
                <c:pt idx="9">
                  <c:v>46.41801112593771</c:v>
                </c:pt>
                <c:pt idx="10">
                  <c:v>49.2</c:v>
                </c:pt>
                <c:pt idx="11">
                  <c:v>48.627193595304504</c:v>
                </c:pt>
                <c:pt idx="12">
                  <c:v>47.835058019415207</c:v>
                </c:pt>
              </c:numCache>
            </c:numRef>
          </c:val>
          <c:smooth val="0"/>
          <c:extLst>
            <c:ext xmlns:c16="http://schemas.microsoft.com/office/drawing/2014/chart" uri="{C3380CC4-5D6E-409C-BE32-E72D297353CC}">
              <c16:uniqueId val="{00000003-256E-4236-9D43-8055A459C21F}"/>
            </c:ext>
          </c:extLst>
        </c:ser>
        <c:ser>
          <c:idx val="3"/>
          <c:order val="3"/>
          <c:tx>
            <c:strRef>
              <c:f>'Bruttoproduzentenpreise alt'!$B$9</c:f>
              <c:strCache>
                <c:ptCount val="1"/>
                <c:pt idx="0">
                  <c:v>Klasse III</c:v>
                </c:pt>
              </c:strCache>
            </c:strRef>
          </c:tx>
          <c:spPr>
            <a:ln w="12700">
              <a:solidFill>
                <a:schemeClr val="bg1">
                  <a:lumMod val="75000"/>
                </a:schemeClr>
              </a:solidFill>
            </a:ln>
          </c:spPr>
          <c:marker>
            <c:symbol val="circle"/>
            <c:size val="4"/>
            <c:spPr>
              <a:solidFill>
                <a:schemeClr val="bg1">
                  <a:lumMod val="75000"/>
                </a:schemeClr>
              </a:solidFill>
              <a:ln>
                <a:solidFill>
                  <a:schemeClr val="bg1">
                    <a:lumMod val="75000"/>
                  </a:schemeClr>
                </a:solidFill>
              </a:ln>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alt'!$C$9:$O$9</c:f>
              <c:numCache>
                <c:formatCode>0.0</c:formatCode>
                <c:ptCount val="13"/>
                <c:pt idx="0">
                  <c:v>49.962151630480498</c:v>
                </c:pt>
                <c:pt idx="1">
                  <c:v>47.830113013788299</c:v>
                </c:pt>
                <c:pt idx="2">
                  <c:v>46.49490911757082</c:v>
                </c:pt>
                <c:pt idx="3">
                  <c:v>44.633279811838982</c:v>
                </c:pt>
                <c:pt idx="4">
                  <c:v>44.46011480080675</c:v>
                </c:pt>
                <c:pt idx="5">
                  <c:v>50.953340544141788</c:v>
                </c:pt>
                <c:pt idx="6">
                  <c:v>49.495997871329465</c:v>
                </c:pt>
                <c:pt idx="7">
                  <c:v>39.851199924390755</c:v>
                </c:pt>
                <c:pt idx="8">
                  <c:v>43.684866756203022</c:v>
                </c:pt>
                <c:pt idx="9">
                  <c:v>42.46206229216827</c:v>
                </c:pt>
                <c:pt idx="10">
                  <c:v>43.7</c:v>
                </c:pt>
                <c:pt idx="11">
                  <c:v>44.802706013499446</c:v>
                </c:pt>
                <c:pt idx="12">
                  <c:v>44.14</c:v>
                </c:pt>
              </c:numCache>
            </c:numRef>
          </c:val>
          <c:smooth val="0"/>
          <c:extLst>
            <c:ext xmlns:c16="http://schemas.microsoft.com/office/drawing/2014/chart" uri="{C3380CC4-5D6E-409C-BE32-E72D297353CC}">
              <c16:uniqueId val="{00000004-256E-4236-9D43-8055A459C21F}"/>
            </c:ext>
          </c:extLst>
        </c:ser>
        <c:dLbls>
          <c:showLegendKey val="0"/>
          <c:showVal val="0"/>
          <c:showCatName val="0"/>
          <c:showSerName val="0"/>
          <c:showPercent val="0"/>
          <c:showBubbleSize val="0"/>
        </c:dLbls>
        <c:marker val="1"/>
        <c:smooth val="0"/>
        <c:axId val="223915840"/>
        <c:axId val="223916232"/>
      </c:lineChart>
      <c:catAx>
        <c:axId val="223915840"/>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3916232"/>
        <c:crosses val="autoZero"/>
        <c:auto val="1"/>
        <c:lblAlgn val="ctr"/>
        <c:lblOffset val="100"/>
        <c:noMultiLvlLbl val="0"/>
      </c:catAx>
      <c:valAx>
        <c:axId val="2239162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3915840"/>
        <c:crosses val="autoZero"/>
        <c:crossBetween val="between"/>
      </c:valAx>
      <c:valAx>
        <c:axId val="223916624"/>
        <c:scaling>
          <c:orientation val="minMax"/>
          <c:max val="70"/>
        </c:scaling>
        <c:delete val="0"/>
        <c:axPos val="r"/>
        <c:numFmt formatCode="0.0" sourceLinked="1"/>
        <c:majorTickMark val="out"/>
        <c:minorTickMark val="none"/>
        <c:tickLblPos val="nextTo"/>
        <c:txPr>
          <a:bodyPr/>
          <a:lstStyle/>
          <a:p>
            <a:pPr>
              <a:defRPr sz="300"/>
            </a:pPr>
            <a:endParaRPr lang="de-DE"/>
          </a:p>
        </c:txPr>
        <c:crossAx val="223917016"/>
        <c:crosses val="max"/>
        <c:crossBetween val="between"/>
      </c:valAx>
      <c:catAx>
        <c:axId val="223917016"/>
        <c:scaling>
          <c:orientation val="minMax"/>
        </c:scaling>
        <c:delete val="1"/>
        <c:axPos val="b"/>
        <c:numFmt formatCode="General" sourceLinked="1"/>
        <c:majorTickMark val="out"/>
        <c:minorTickMark val="none"/>
        <c:tickLblPos val="nextTo"/>
        <c:crossAx val="223916624"/>
        <c:crosses val="autoZero"/>
        <c:auto val="1"/>
        <c:lblAlgn val="ctr"/>
        <c:lblOffset val="100"/>
        <c:noMultiLvlLbl val="0"/>
      </c:catAx>
    </c:plotArea>
    <c:legend>
      <c:legendPos val="b"/>
      <c:legendEntry>
        <c:idx val="5"/>
        <c:delete val="1"/>
      </c:legendEntry>
      <c:layout>
        <c:manualLayout>
          <c:xMode val="edge"/>
          <c:yMode val="edge"/>
          <c:x val="6.6369351054551703E-2"/>
          <c:y val="0.73443308842651234"/>
          <c:w val="0.4207324282327507"/>
          <c:h val="0.2655669115734877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Boxplot Durchlaufzeit</a:t>
            </a:r>
          </a:p>
        </c:rich>
      </c:tx>
      <c:overlay val="0"/>
      <c:spPr>
        <a:solidFill>
          <a:sysClr val="window" lastClr="FFFFFF"/>
        </a:solidFill>
        <a:ln>
          <a:noFill/>
        </a:ln>
        <a:effectLst/>
      </c:spPr>
    </c:title>
    <c:autoTitleDeleted val="0"/>
    <c:plotArea>
      <c:layout/>
      <c:barChart>
        <c:barDir val="col"/>
        <c:grouping val="stacked"/>
        <c:varyColors val="0"/>
        <c:ser>
          <c:idx val="0"/>
          <c:order val="0"/>
          <c:tx>
            <c:v>Q1</c:v>
          </c:tx>
          <c:spPr>
            <a:noFill/>
            <a:ln w="25400">
              <a:noFill/>
            </a:ln>
          </c:spPr>
          <c:invertIfNegative val="0"/>
          <c:errBars>
            <c:errBarType val="minus"/>
            <c:errValType val="cust"/>
            <c:noEndCap val="0"/>
            <c:minus>
              <c:numRef>
                <c:f>[1]Boxplot!$C$9:$D$9</c:f>
                <c:numCache>
                  <c:formatCode>General</c:formatCode>
                  <c:ptCount val="2"/>
                  <c:pt idx="0">
                    <c:v>22.131805555633036</c:v>
                  </c:pt>
                  <c:pt idx="1">
                    <c:v>8.2823611110798083</c:v>
                  </c:pt>
                </c:numCache>
              </c:numRef>
            </c:minus>
            <c:spPr>
              <a:noFill/>
              <a:ln w="9525" cap="flat" cmpd="sng" algn="ctr">
                <a:solidFill>
                  <a:schemeClr val="accent1">
                    <a:shade val="95000"/>
                    <a:satMod val="105000"/>
                  </a:schemeClr>
                </a:solidFill>
                <a:prstDash val="solid"/>
              </a:ln>
              <a:effectLst/>
            </c:spPr>
          </c:errBars>
          <c:cat>
            <c:strRef>
              <c:f>[1]Boxplot!$C$2:$D$2</c:f>
              <c:strCache>
                <c:ptCount val="2"/>
                <c:pt idx="0">
                  <c:v>März</c:v>
                </c:pt>
                <c:pt idx="1">
                  <c:v>April</c:v>
                </c:pt>
              </c:strCache>
            </c:strRef>
          </c:cat>
          <c:val>
            <c:numRef>
              <c:f>[1]Boxplot!$C$10:$D$10</c:f>
              <c:numCache>
                <c:formatCode>General</c:formatCode>
                <c:ptCount val="2"/>
                <c:pt idx="0">
                  <c:v>45.131805555633036</c:v>
                </c:pt>
                <c:pt idx="1">
                  <c:v>26.697083333332557</c:v>
                </c:pt>
              </c:numCache>
            </c:numRef>
          </c:val>
          <c:extLst>
            <c:ext xmlns:c16="http://schemas.microsoft.com/office/drawing/2014/chart" uri="{C3380CC4-5D6E-409C-BE32-E72D297353CC}">
              <c16:uniqueId val="{00000000-9790-46E0-B3F6-3A96EE89B19E}"/>
            </c:ext>
          </c:extLst>
        </c:ser>
        <c:ser>
          <c:idx val="1"/>
          <c:order val="1"/>
          <c:tx>
            <c:v>Median-Q1</c:v>
          </c:tx>
          <c:spPr>
            <a:noFill/>
            <a:ln>
              <a:solidFill>
                <a:schemeClr val="accent1"/>
              </a:solidFill>
            </a:ln>
            <a:effectLst/>
          </c:spPr>
          <c:invertIfNegative val="0"/>
          <c:cat>
            <c:strRef>
              <c:f>[1]Boxplot!$C$2:$D$2</c:f>
              <c:strCache>
                <c:ptCount val="2"/>
                <c:pt idx="0">
                  <c:v>März</c:v>
                </c:pt>
                <c:pt idx="1">
                  <c:v>April</c:v>
                </c:pt>
              </c:strCache>
            </c:strRef>
          </c:cat>
          <c:val>
            <c:numRef>
              <c:f>[1]Boxplot!$C$11:$D$11</c:f>
              <c:numCache>
                <c:formatCode>General</c:formatCode>
                <c:ptCount val="2"/>
                <c:pt idx="0">
                  <c:v>5.3854166665405501</c:v>
                </c:pt>
                <c:pt idx="1">
                  <c:v>15.319305555545725</c:v>
                </c:pt>
              </c:numCache>
            </c:numRef>
          </c:val>
          <c:extLst>
            <c:ext xmlns:c16="http://schemas.microsoft.com/office/drawing/2014/chart" uri="{C3380CC4-5D6E-409C-BE32-E72D297353CC}">
              <c16:uniqueId val="{00000001-9790-46E0-B3F6-3A96EE89B19E}"/>
            </c:ext>
          </c:extLst>
        </c:ser>
        <c:ser>
          <c:idx val="2"/>
          <c:order val="2"/>
          <c:tx>
            <c:v>Q3-Media</c:v>
          </c:tx>
          <c:spPr>
            <a:noFill/>
            <a:ln>
              <a:solidFill>
                <a:schemeClr val="accent1"/>
              </a:solidFill>
            </a:ln>
            <a:effectLst/>
          </c:spPr>
          <c:invertIfNegative val="0"/>
          <c:errBars>
            <c:errBarType val="plus"/>
            <c:errValType val="cust"/>
            <c:noEndCap val="0"/>
            <c:plus>
              <c:numRef>
                <c:f>[1]Boxplot!$C$13:$D$13</c:f>
                <c:numCache>
                  <c:formatCode>General</c:formatCode>
                  <c:ptCount val="2"/>
                  <c:pt idx="0">
                    <c:v>31.037777777644806</c:v>
                  </c:pt>
                  <c:pt idx="1">
                    <c:v>41.664861111174105</c:v>
                  </c:pt>
                </c:numCache>
              </c:numRef>
            </c:plus>
            <c:spPr>
              <a:noFill/>
              <a:ln>
                <a:solidFill>
                  <a:schemeClr val="accent1"/>
                </a:solidFill>
              </a:ln>
              <a:effectLst/>
            </c:spPr>
          </c:errBars>
          <c:cat>
            <c:strRef>
              <c:f>[1]Boxplot!$C$2:$D$2</c:f>
              <c:strCache>
                <c:ptCount val="2"/>
                <c:pt idx="0">
                  <c:v>März</c:v>
                </c:pt>
                <c:pt idx="1">
                  <c:v>April</c:v>
                </c:pt>
              </c:strCache>
            </c:strRef>
          </c:cat>
          <c:val>
            <c:numRef>
              <c:f>[1]Boxplot!$C$12:$D$12</c:f>
              <c:numCache>
                <c:formatCode>General</c:formatCode>
                <c:ptCount val="2"/>
                <c:pt idx="0">
                  <c:v>13.180833333462942</c:v>
                </c:pt>
                <c:pt idx="1">
                  <c:v>8.4415277778462041</c:v>
                </c:pt>
              </c:numCache>
            </c:numRef>
          </c:val>
          <c:extLst>
            <c:ext xmlns:c16="http://schemas.microsoft.com/office/drawing/2014/chart" uri="{C3380CC4-5D6E-409C-BE32-E72D297353CC}">
              <c16:uniqueId val="{00000002-9790-46E0-B3F6-3A96EE89B19E}"/>
            </c:ext>
          </c:extLst>
        </c:ser>
        <c:dLbls>
          <c:showLegendKey val="0"/>
          <c:showVal val="0"/>
          <c:showCatName val="0"/>
          <c:showSerName val="0"/>
          <c:showPercent val="0"/>
          <c:showBubbleSize val="0"/>
        </c:dLbls>
        <c:gapWidth val="150"/>
        <c:overlap val="100"/>
        <c:axId val="225959952"/>
        <c:axId val="225960344"/>
      </c:barChart>
      <c:catAx>
        <c:axId val="22595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5960344"/>
        <c:crosses val="autoZero"/>
        <c:auto val="1"/>
        <c:lblAlgn val="ctr"/>
        <c:lblOffset val="100"/>
        <c:noMultiLvlLbl val="0"/>
      </c:catAx>
      <c:valAx>
        <c:axId val="225960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b="0"/>
                  <a:t>Stunden</a:t>
                </a:r>
              </a:p>
            </c:rich>
          </c:tx>
          <c:overlay val="0"/>
          <c:spPr>
            <a:solidFill>
              <a:sysClr val="window" lastClr="FFFFFF"/>
            </a:solidFill>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59599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393935976511931E-2"/>
          <c:y val="0.19427536674194795"/>
          <c:w val="0.9302643082211125"/>
          <c:h val="0.46484119717593442"/>
        </c:manualLayout>
      </c:layout>
      <c:stockChart>
        <c:ser>
          <c:idx val="0"/>
          <c:order val="0"/>
          <c:spPr>
            <a:ln w="28575">
              <a:noFill/>
            </a:ln>
          </c:spPr>
          <c:marker>
            <c:symbol val="none"/>
          </c:marker>
          <c:dLbls>
            <c:dLbl>
              <c:idx val="0"/>
              <c:layout>
                <c:manualLayout>
                  <c:x val="1.4556040756914142E-2"/>
                  <c:y val="2.0671834625322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4C-4479-ABD0-014E081C4EEC}"/>
                </c:ext>
              </c:extLst>
            </c:dLbl>
            <c:dLbl>
              <c:idx val="1"/>
              <c:layout>
                <c:manualLayout>
                  <c:x val="7.2780203784570596E-3"/>
                  <c:y val="5.512489233419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4C-4479-ABD0-014E081C4EEC}"/>
                </c:ext>
              </c:extLst>
            </c:dLbl>
            <c:dLbl>
              <c:idx val="2"/>
              <c:layout>
                <c:manualLayout>
                  <c:x val="1.9408054342552158E-2"/>
                  <c:y val="3.4453057708871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4C-4479-ABD0-014E081C4EEC}"/>
                </c:ext>
              </c:extLst>
            </c:dLbl>
            <c:dLbl>
              <c:idx val="3"/>
              <c:layout>
                <c:manualLayout>
                  <c:x val="4.8520135856380394E-3"/>
                  <c:y val="6.2015503875968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4C-4479-ABD0-014E081C4EEC}"/>
                </c:ext>
              </c:extLst>
            </c:dLbl>
            <c:dLbl>
              <c:idx val="4"/>
              <c:layout>
                <c:manualLayout>
                  <c:x val="4.8520135856380394E-3"/>
                  <c:y val="4.4788975021533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4C-4479-ABD0-014E081C4E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Getreideart_alt'!$B$32:$B$36</c:f>
              <c:numCache>
                <c:formatCode>0.00</c:formatCode>
                <c:ptCount val="5"/>
                <c:pt idx="0">
                  <c:v>49.853658536585399</c:v>
                </c:pt>
                <c:pt idx="1">
                  <c:v>48.5</c:v>
                </c:pt>
                <c:pt idx="2">
                  <c:v>47</c:v>
                </c:pt>
                <c:pt idx="3">
                  <c:v>43.432510463323034</c:v>
                </c:pt>
                <c:pt idx="4">
                  <c:v>39.979999999999997</c:v>
                </c:pt>
              </c:numCache>
            </c:numRef>
          </c:val>
          <c:smooth val="0"/>
          <c:extLst>
            <c:ext xmlns:c16="http://schemas.microsoft.com/office/drawing/2014/chart" uri="{C3380CC4-5D6E-409C-BE32-E72D297353CC}">
              <c16:uniqueId val="{00000005-EC4C-4479-ABD0-014E081C4EEC}"/>
            </c:ext>
          </c:extLst>
        </c:ser>
        <c:ser>
          <c:idx val="1"/>
          <c:order val="1"/>
          <c:spPr>
            <a:ln w="28575">
              <a:noFill/>
            </a:ln>
          </c:spPr>
          <c:marker>
            <c:symbol val="none"/>
          </c:marker>
          <c:dLbls>
            <c:dLbl>
              <c:idx val="0"/>
              <c:layout>
                <c:manualLayout>
                  <c:x val="6.792819019893255E-2"/>
                  <c:y val="-8.6132644272179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4C-4479-ABD0-014E081C4EEC}"/>
                </c:ext>
              </c:extLst>
            </c:dLbl>
            <c:dLbl>
              <c:idx val="1"/>
              <c:layout>
                <c:manualLayout>
                  <c:x val="5.8224163027656477E-2"/>
                  <c:y val="-8.9577950043066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4C-4479-ABD0-014E081C4EEC}"/>
                </c:ext>
              </c:extLst>
            </c:dLbl>
            <c:dLbl>
              <c:idx val="2"/>
              <c:layout>
                <c:manualLayout>
                  <c:x val="3.1538088306647172E-2"/>
                  <c:y val="-7.92420327304048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4C-4479-ABD0-014E081C4EEC}"/>
                </c:ext>
              </c:extLst>
            </c:dLbl>
            <c:dLbl>
              <c:idx val="3"/>
              <c:layout>
                <c:manualLayout>
                  <c:x val="4.1242115477923252E-2"/>
                  <c:y val="-6.5460809646856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4C-4479-ABD0-014E081C4EEC}"/>
                </c:ext>
              </c:extLst>
            </c:dLbl>
            <c:dLbl>
              <c:idx val="4"/>
              <c:layout>
                <c:manualLayout>
                  <c:x val="2.4260067928190197E-3"/>
                  <c:y val="-1.722652885443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4C-4479-ABD0-014E081C4E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Getreideart_alt'!$C$32:$C$36</c:f>
              <c:numCache>
                <c:formatCode>0.00</c:formatCode>
                <c:ptCount val="5"/>
                <c:pt idx="0">
                  <c:v>53.013440256708989</c:v>
                </c:pt>
                <c:pt idx="1">
                  <c:v>51.338780801212991</c:v>
                </c:pt>
                <c:pt idx="2">
                  <c:v>49.75</c:v>
                </c:pt>
                <c:pt idx="3">
                  <c:v>48</c:v>
                </c:pt>
                <c:pt idx="4">
                  <c:v>42</c:v>
                </c:pt>
              </c:numCache>
            </c:numRef>
          </c:val>
          <c:smooth val="0"/>
          <c:extLst>
            <c:ext xmlns:c16="http://schemas.microsoft.com/office/drawing/2014/chart" uri="{C3380CC4-5D6E-409C-BE32-E72D297353CC}">
              <c16:uniqueId val="{0000000B-EC4C-4479-ABD0-014E081C4EEC}"/>
            </c:ext>
          </c:extLst>
        </c:ser>
        <c:ser>
          <c:idx val="2"/>
          <c:order val="2"/>
          <c:spPr>
            <a:ln w="28575">
              <a:noFill/>
            </a:ln>
          </c:spPr>
          <c:marker>
            <c:symbol val="none"/>
          </c:marker>
          <c:dLbls>
            <c:dLbl>
              <c:idx val="0"/>
              <c:layout>
                <c:manualLayout>
                  <c:x val="4.8520135856380394E-3"/>
                  <c:y val="3.44530577088716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4C-4479-ABD0-014E081C4EEC}"/>
                </c:ext>
              </c:extLst>
            </c:dLbl>
            <c:dLbl>
              <c:idx val="1"/>
              <c:layout>
                <c:manualLayout>
                  <c:x val="-4.4476277407930105E-17"/>
                  <c:y val="8.9577950043066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4C-4479-ABD0-014E081C4EEC}"/>
                </c:ext>
              </c:extLst>
            </c:dLbl>
            <c:dLbl>
              <c:idx val="2"/>
              <c:layout>
                <c:manualLayout>
                  <c:x val="-1.6982047549733138E-2"/>
                  <c:y val="6.5460809646856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4C-4479-ABD0-014E081C4EEC}"/>
                </c:ext>
              </c:extLst>
            </c:dLbl>
            <c:dLbl>
              <c:idx val="3"/>
              <c:layout>
                <c:manualLayout>
                  <c:x val="-4.6094129063561376E-2"/>
                  <c:y val="0.103359173126614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4C-4479-ABD0-014E081C4EEC}"/>
                </c:ext>
              </c:extLst>
            </c:dLbl>
            <c:dLbl>
              <c:idx val="4"/>
              <c:layout>
                <c:manualLayout>
                  <c:x val="7.2780203784570596E-3"/>
                  <c:y val="7.2351421188630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4C-4479-ABD0-014E081C4E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Getreideart_alt'!$D$32:$D$36</c:f>
              <c:numCache>
                <c:formatCode>0.00</c:formatCode>
                <c:ptCount val="5"/>
                <c:pt idx="0">
                  <c:v>48.292682926829265</c:v>
                </c:pt>
                <c:pt idx="1">
                  <c:v>46.829268292682926</c:v>
                </c:pt>
                <c:pt idx="2">
                  <c:v>45.853658536585364</c:v>
                </c:pt>
                <c:pt idx="3">
                  <c:v>43</c:v>
                </c:pt>
                <c:pt idx="4">
                  <c:v>38.536585365853661</c:v>
                </c:pt>
              </c:numCache>
            </c:numRef>
          </c:val>
          <c:smooth val="0"/>
          <c:extLst>
            <c:ext xmlns:c16="http://schemas.microsoft.com/office/drawing/2014/chart" uri="{C3380CC4-5D6E-409C-BE32-E72D297353CC}">
              <c16:uniqueId val="{00000011-EC4C-4479-ABD0-014E081C4EEC}"/>
            </c:ext>
          </c:extLst>
        </c:ser>
        <c:ser>
          <c:idx val="3"/>
          <c:order val="3"/>
          <c:spPr>
            <a:ln w="28575">
              <a:noFill/>
            </a:ln>
          </c:spPr>
          <c:marker>
            <c:symbol val="none"/>
          </c:marker>
          <c:dLbls>
            <c:dLbl>
              <c:idx val="0"/>
              <c:layout>
                <c:manualLayout>
                  <c:x val="5.0946142649199416E-2"/>
                  <c:y val="-2.4117140396210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4C-4479-ABD0-014E081C4EEC}"/>
                </c:ext>
              </c:extLst>
            </c:dLbl>
            <c:dLbl>
              <c:idx val="1"/>
              <c:layout>
                <c:manualLayout>
                  <c:x val="5.3372149442018436E-2"/>
                  <c:y val="-4.1343669250645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4C-4479-ABD0-014E081C4EEC}"/>
                </c:ext>
              </c:extLst>
            </c:dLbl>
            <c:dLbl>
              <c:idx val="2"/>
              <c:layout>
                <c:manualLayout>
                  <c:x val="1.6982047549733051E-2"/>
                  <c:y val="-4.4788975021533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4C-4479-ABD0-014E081C4EEC}"/>
                </c:ext>
              </c:extLst>
            </c:dLbl>
            <c:dLbl>
              <c:idx val="3"/>
              <c:layout>
                <c:manualLayout>
                  <c:x val="1.6982047549733138E-2"/>
                  <c:y val="-3.7898363479758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C4C-4479-ABD0-014E081C4EEC}"/>
                </c:ext>
              </c:extLst>
            </c:dLbl>
            <c:dLbl>
              <c:idx val="4"/>
              <c:layout>
                <c:manualLayout>
                  <c:x val="4.8520135856380394E-3"/>
                  <c:y val="-7.5796726959517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C4C-4479-ABD0-014E081C4E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Getreideart_alt'!$E$32:$E$36</c:f>
              <c:numCache>
                <c:formatCode>0.00</c:formatCode>
                <c:ptCount val="5"/>
                <c:pt idx="0">
                  <c:v>51.399798122773838</c:v>
                </c:pt>
                <c:pt idx="1">
                  <c:v>49.874996296812647</c:v>
                </c:pt>
                <c:pt idx="2">
                  <c:v>48.735785255439744</c:v>
                </c:pt>
                <c:pt idx="3">
                  <c:v>46.000000000000007</c:v>
                </c:pt>
                <c:pt idx="4">
                  <c:v>41.5</c:v>
                </c:pt>
              </c:numCache>
            </c:numRef>
          </c:val>
          <c:smooth val="0"/>
          <c:extLst>
            <c:ext xmlns:c16="http://schemas.microsoft.com/office/drawing/2014/chart" uri="{C3380CC4-5D6E-409C-BE32-E72D297353CC}">
              <c16:uniqueId val="{00000017-EC4C-4479-ABD0-014E081C4EEC}"/>
            </c:ext>
          </c:extLst>
        </c:ser>
        <c:dLbls>
          <c:showLegendKey val="0"/>
          <c:showVal val="1"/>
          <c:showCatName val="0"/>
          <c:showSerName val="0"/>
          <c:showPercent val="0"/>
          <c:showBubbleSize val="0"/>
        </c:dLbls>
        <c:hiLowLines/>
        <c:upDownBars>
          <c:gapWidth val="62"/>
          <c:upBars/>
          <c:downBars/>
        </c:upDownBars>
        <c:axId val="540120256"/>
        <c:axId val="540120648"/>
      </c:stockChart>
      <c:catAx>
        <c:axId val="540120256"/>
        <c:scaling>
          <c:orientation val="minMax"/>
        </c:scaling>
        <c:delete val="0"/>
        <c:axPos val="b"/>
        <c:numFmt formatCode="General" sourceLinked="0"/>
        <c:majorTickMark val="out"/>
        <c:minorTickMark val="none"/>
        <c:tickLblPos val="nextTo"/>
        <c:txPr>
          <a:bodyPr rot="-3120000"/>
          <a:lstStyle/>
          <a:p>
            <a:pPr>
              <a:defRPr>
                <a:latin typeface="Arial" pitchFamily="34" charset="0"/>
                <a:cs typeface="Arial" pitchFamily="34" charset="0"/>
              </a:defRPr>
            </a:pPr>
            <a:endParaRPr lang="de-DE"/>
          </a:p>
        </c:txPr>
        <c:crossAx val="540120648"/>
        <c:crosses val="autoZero"/>
        <c:auto val="1"/>
        <c:lblAlgn val="ctr"/>
        <c:lblOffset val="100"/>
        <c:noMultiLvlLbl val="0"/>
      </c:catAx>
      <c:valAx>
        <c:axId val="540120648"/>
        <c:scaling>
          <c:orientation val="minMax"/>
          <c:max val="58"/>
          <c:min val="30"/>
        </c:scaling>
        <c:delete val="0"/>
        <c:axPos val="l"/>
        <c:majorGridlines/>
        <c:minorGridlines>
          <c:spPr>
            <a:ln>
              <a:noFill/>
            </a:ln>
          </c:spPr>
        </c:minorGridlines>
        <c:numFmt formatCode="0" sourceLinked="0"/>
        <c:majorTickMark val="out"/>
        <c:minorTickMark val="none"/>
        <c:tickLblPos val="nextTo"/>
        <c:txPr>
          <a:bodyPr/>
          <a:lstStyle/>
          <a:p>
            <a:pPr>
              <a:defRPr>
                <a:latin typeface="Arial" pitchFamily="34" charset="0"/>
                <a:cs typeface="Arial" pitchFamily="34" charset="0"/>
              </a:defRPr>
            </a:pPr>
            <a:endParaRPr lang="de-DE"/>
          </a:p>
        </c:txPr>
        <c:crossAx val="540120256"/>
        <c:crosses val="autoZero"/>
        <c:crossBetween val="between"/>
        <c:majorUnit val="5"/>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633650151529225E-2"/>
          <c:y val="0.34877024092918618"/>
          <c:w val="0.97190790624856105"/>
          <c:h val="0.20339937740340597"/>
        </c:manualLayout>
      </c:layout>
      <c:lineChart>
        <c:grouping val="standard"/>
        <c:varyColors val="0"/>
        <c:ser>
          <c:idx val="0"/>
          <c:order val="0"/>
          <c:tx>
            <c:strRef>
              <c:f>Bruttoproduzentenpreise!$A$41</c:f>
              <c:strCache>
                <c:ptCount val="1"/>
                <c:pt idx="0">
                  <c:v>Raps, konventionell angebaut</c:v>
                </c:pt>
              </c:strCache>
            </c:strRef>
          </c:tx>
          <c:spPr>
            <a:ln w="12700">
              <a:solidFill>
                <a:schemeClr val="tx1"/>
              </a:solidFill>
            </a:ln>
          </c:spPr>
          <c:marker>
            <c:symbol val="diamond"/>
            <c:size val="5"/>
            <c:spPr>
              <a:solidFill>
                <a:schemeClr val="tx1">
                  <a:lumMod val="75000"/>
                  <a:lumOff val="25000"/>
                </a:schemeClr>
              </a:solidFill>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Bruttoproduzentenpreise!$B$40:$Q$40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Bruttoproduzentenpreise!$B$41:$Q$41</c:f>
              <c:numCache>
                <c:formatCode>0.0</c:formatCode>
                <c:ptCount val="16"/>
                <c:pt idx="0">
                  <c:v>84.393189681857763</c:v>
                </c:pt>
                <c:pt idx="1">
                  <c:v>82.972002145654102</c:v>
                </c:pt>
                <c:pt idx="2">
                  <c:v>82.21616433410955</c:v>
                </c:pt>
                <c:pt idx="3">
                  <c:v>79.47871361878228</c:v>
                </c:pt>
                <c:pt idx="4">
                  <c:v>78.599236445044383</c:v>
                </c:pt>
                <c:pt idx="5">
                  <c:v>82.174913940853443</c:v>
                </c:pt>
                <c:pt idx="6">
                  <c:v>105.53338482282287</c:v>
                </c:pt>
                <c:pt idx="7">
                  <c:v>78.417169079911815</c:v>
                </c:pt>
                <c:pt idx="8">
                  <c:v>81.858065796103489</c:v>
                </c:pt>
                <c:pt idx="9">
                  <c:v>89.85374285661095</c:v>
                </c:pt>
                <c:pt idx="10">
                  <c:v>91.795735350564101</c:v>
                </c:pt>
                <c:pt idx="11">
                  <c:v>88.7</c:v>
                </c:pt>
                <c:pt idx="12">
                  <c:v>80.319999999999993</c:v>
                </c:pt>
                <c:pt idx="13">
                  <c:v>74.958941191976649</c:v>
                </c:pt>
                <c:pt idx="14">
                  <c:v>78.143457831570984</c:v>
                </c:pt>
                <c:pt idx="15">
                  <c:v>79.731125626637294</c:v>
                </c:pt>
              </c:numCache>
            </c:numRef>
          </c:val>
          <c:smooth val="0"/>
          <c:extLst>
            <c:ext xmlns:c16="http://schemas.microsoft.com/office/drawing/2014/chart" uri="{C3380CC4-5D6E-409C-BE32-E72D297353CC}">
              <c16:uniqueId val="{00000000-1988-4FE5-9AB3-DFA6AD63A170}"/>
            </c:ext>
          </c:extLst>
        </c:ser>
        <c:ser>
          <c:idx val="1"/>
          <c:order val="1"/>
          <c:tx>
            <c:strRef>
              <c:f>Bruttoproduzentenpreise!$A$42</c:f>
              <c:strCache>
                <c:ptCount val="1"/>
                <c:pt idx="0">
                  <c:v>Raps, high oleic</c:v>
                </c:pt>
              </c:strCache>
            </c:strRef>
          </c:tx>
          <c:spPr>
            <a:ln w="12700">
              <a:solidFill>
                <a:schemeClr val="tx2">
                  <a:lumMod val="40000"/>
                  <a:lumOff val="60000"/>
                </a:schemeClr>
              </a:solidFill>
            </a:ln>
          </c:spPr>
          <c:marker>
            <c:symbol val="square"/>
            <c:size val="4"/>
            <c:spPr>
              <a:solidFill>
                <a:schemeClr val="tx2">
                  <a:lumMod val="60000"/>
                  <a:lumOff val="40000"/>
                </a:schemeClr>
              </a:solidFill>
              <a:ln>
                <a:solidFill>
                  <a:schemeClr val="tx2">
                    <a:lumMod val="40000"/>
                    <a:lumOff val="60000"/>
                  </a:scheme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Bruttoproduzentenpreise!$B$40:$Q$40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Bruttoproduzentenpreise!$B$42:$Q$42</c:f>
              <c:numCache>
                <c:formatCode>0.0</c:formatCode>
                <c:ptCount val="16"/>
                <c:pt idx="4">
                  <c:v>82.388493107858551</c:v>
                </c:pt>
                <c:pt idx="5">
                  <c:v>90.077412083720063</c:v>
                </c:pt>
                <c:pt idx="6">
                  <c:v>112.95045720733677</c:v>
                </c:pt>
                <c:pt idx="7">
                  <c:v>87.075725982649857</c:v>
                </c:pt>
                <c:pt idx="8">
                  <c:v>91.546825527560827</c:v>
                </c:pt>
                <c:pt idx="9">
                  <c:v>99.18049494962932</c:v>
                </c:pt>
                <c:pt idx="10">
                  <c:v>101.71235709463517</c:v>
                </c:pt>
                <c:pt idx="11">
                  <c:v>98</c:v>
                </c:pt>
                <c:pt idx="12">
                  <c:v>89.3</c:v>
                </c:pt>
                <c:pt idx="13">
                  <c:v>82.688467555279871</c:v>
                </c:pt>
                <c:pt idx="14">
                  <c:v>82.240066386880571</c:v>
                </c:pt>
                <c:pt idx="15">
                  <c:v>82.1551498311361</c:v>
                </c:pt>
              </c:numCache>
            </c:numRef>
          </c:val>
          <c:smooth val="0"/>
          <c:extLst>
            <c:ext xmlns:c16="http://schemas.microsoft.com/office/drawing/2014/chart" uri="{C3380CC4-5D6E-409C-BE32-E72D297353CC}">
              <c16:uniqueId val="{00000001-1988-4FE5-9AB3-DFA6AD63A170}"/>
            </c:ext>
          </c:extLst>
        </c:ser>
        <c:dLbls>
          <c:dLblPos val="t"/>
          <c:showLegendKey val="0"/>
          <c:showVal val="1"/>
          <c:showCatName val="0"/>
          <c:showSerName val="0"/>
          <c:showPercent val="0"/>
          <c:showBubbleSize val="0"/>
        </c:dLbls>
        <c:marker val="1"/>
        <c:smooth val="0"/>
        <c:axId val="540121432"/>
        <c:axId val="227252760"/>
        <c:extLst/>
      </c:lineChart>
      <c:catAx>
        <c:axId val="540121432"/>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7252760"/>
        <c:crosses val="autoZero"/>
        <c:auto val="1"/>
        <c:lblAlgn val="ctr"/>
        <c:lblOffset val="100"/>
        <c:noMultiLvlLbl val="0"/>
      </c:catAx>
      <c:valAx>
        <c:axId val="227252760"/>
        <c:scaling>
          <c:orientation val="minMax"/>
        </c:scaling>
        <c:delete val="1"/>
        <c:axPos val="l"/>
        <c:numFmt formatCode="0" sourceLinked="0"/>
        <c:majorTickMark val="out"/>
        <c:minorTickMark val="none"/>
        <c:tickLblPos val="nextTo"/>
        <c:crossAx val="540121432"/>
        <c:crosses val="autoZero"/>
        <c:crossBetween val="between"/>
      </c:valAx>
    </c:plotArea>
    <c:legend>
      <c:legendPos val="b"/>
      <c:layout>
        <c:manualLayout>
          <c:xMode val="edge"/>
          <c:yMode val="edge"/>
          <c:x val="0"/>
          <c:y val="0.17288338957630295"/>
          <c:w val="0.61404457470339147"/>
          <c:h val="0.12601281263015926"/>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43350777583628E-3"/>
          <c:y val="0.3248540395473074"/>
          <c:w val="0.97190790624856105"/>
          <c:h val="0.48091956351115273"/>
        </c:manualLayout>
      </c:layout>
      <c:lineChart>
        <c:grouping val="standard"/>
        <c:varyColors val="0"/>
        <c:ser>
          <c:idx val="0"/>
          <c:order val="0"/>
          <c:tx>
            <c:strRef>
              <c:f>Bruttoproduzentenpreise!$A$48</c:f>
              <c:strCache>
                <c:ptCount val="1"/>
                <c:pt idx="0">
                  <c:v>Sonnenblumen, konventionelle Sorten</c:v>
                </c:pt>
              </c:strCache>
            </c:strRef>
          </c:tx>
          <c:spPr>
            <a:ln w="12700">
              <a:solidFill>
                <a:srgbClr val="FFC000"/>
              </a:solidFill>
            </a:ln>
          </c:spPr>
          <c:marker>
            <c:symbol val="diamond"/>
            <c:size val="5"/>
            <c:spPr>
              <a:solidFill>
                <a:srgbClr val="FFC000"/>
              </a:solidFill>
              <a:ln>
                <a:solidFill>
                  <a:srgbClr val="FFC000"/>
                </a:solidFill>
              </a:ln>
            </c:spPr>
          </c:marker>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Bruttoproduzentenpreise!$B$47:$Q$47</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Bruttoproduzentenpreise!$B$48:$Q$48</c:f>
              <c:numCache>
                <c:formatCode>0.0</c:formatCode>
                <c:ptCount val="16"/>
                <c:pt idx="2">
                  <c:v>83.058217132490626</c:v>
                </c:pt>
                <c:pt idx="3">
                  <c:v>86.112372143428644</c:v>
                </c:pt>
                <c:pt idx="4">
                  <c:v>87.297905957458823</c:v>
                </c:pt>
                <c:pt idx="5">
                  <c:v>83.656260699079212</c:v>
                </c:pt>
                <c:pt idx="6">
                  <c:v>109.036501761867</c:v>
                </c:pt>
                <c:pt idx="7">
                  <c:v>82.770810219300387</c:v>
                </c:pt>
                <c:pt idx="8">
                  <c:v>87.83953147906837</c:v>
                </c:pt>
                <c:pt idx="9">
                  <c:v>96.165017454889949</c:v>
                </c:pt>
                <c:pt idx="10">
                  <c:v>99.307699858614171</c:v>
                </c:pt>
                <c:pt idx="11">
                  <c:v>95</c:v>
                </c:pt>
                <c:pt idx="12">
                  <c:v>85.21</c:v>
                </c:pt>
                <c:pt idx="13">
                  <c:v>80.250849380110793</c:v>
                </c:pt>
                <c:pt idx="14">
                  <c:v>81.725170986366976</c:v>
                </c:pt>
                <c:pt idx="15">
                  <c:v>81.196676555496794</c:v>
                </c:pt>
              </c:numCache>
            </c:numRef>
          </c:val>
          <c:smooth val="0"/>
          <c:extLst>
            <c:ext xmlns:c16="http://schemas.microsoft.com/office/drawing/2014/chart" uri="{C3380CC4-5D6E-409C-BE32-E72D297353CC}">
              <c16:uniqueId val="{00000000-7935-41FC-8E8E-18134C71AF78}"/>
            </c:ext>
          </c:extLst>
        </c:ser>
        <c:ser>
          <c:idx val="1"/>
          <c:order val="1"/>
          <c:tx>
            <c:strRef>
              <c:f>Bruttoproduzentenpreise!$A$49</c:f>
              <c:strCache>
                <c:ptCount val="1"/>
                <c:pt idx="0">
                  <c:v>Sonnenblumen, high olic</c:v>
                </c:pt>
              </c:strCache>
            </c:strRef>
          </c:tx>
          <c:spPr>
            <a:ln w="12700">
              <a:solidFill>
                <a:schemeClr val="tx1">
                  <a:lumMod val="50000"/>
                  <a:lumOff val="50000"/>
                </a:schemeClr>
              </a:solidFill>
            </a:ln>
          </c:spPr>
          <c:marker>
            <c:symbol val="square"/>
            <c:size val="4"/>
            <c:spPr>
              <a:solidFill>
                <a:schemeClr val="tx1">
                  <a:lumMod val="50000"/>
                  <a:lumOff val="50000"/>
                </a:schemeClr>
              </a:solidFill>
              <a:ln>
                <a:solidFill>
                  <a:schemeClr val="tx1">
                    <a:lumMod val="50000"/>
                    <a:lumOff val="50000"/>
                  </a:scheme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Bruttoproduzentenpreise!$B$47:$Q$47</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Bruttoproduzentenpreise!$B$49:$Q$49</c:f>
              <c:numCache>
                <c:formatCode>0.0</c:formatCode>
                <c:ptCount val="16"/>
                <c:pt idx="6">
                  <c:v>115.60304382535014</c:v>
                </c:pt>
                <c:pt idx="7">
                  <c:v>86.376820901285043</c:v>
                </c:pt>
                <c:pt idx="8">
                  <c:v>90.022039537523867</c:v>
                </c:pt>
                <c:pt idx="9">
                  <c:v>99.366544160693891</c:v>
                </c:pt>
                <c:pt idx="10">
                  <c:v>102.46909752318855</c:v>
                </c:pt>
                <c:pt idx="11">
                  <c:v>98.7</c:v>
                </c:pt>
                <c:pt idx="12">
                  <c:v>91.88</c:v>
                </c:pt>
                <c:pt idx="13">
                  <c:v>86.367719030260375</c:v>
                </c:pt>
                <c:pt idx="14">
                  <c:v>86.91914756333054</c:v>
                </c:pt>
                <c:pt idx="15">
                  <c:v>83.334011204991995</c:v>
                </c:pt>
              </c:numCache>
            </c:numRef>
          </c:val>
          <c:smooth val="0"/>
          <c:extLst>
            <c:ext xmlns:c16="http://schemas.microsoft.com/office/drawing/2014/chart" uri="{C3380CC4-5D6E-409C-BE32-E72D297353CC}">
              <c16:uniqueId val="{00000001-7935-41FC-8E8E-18134C71AF78}"/>
            </c:ext>
          </c:extLst>
        </c:ser>
        <c:dLbls>
          <c:showLegendKey val="0"/>
          <c:showVal val="0"/>
          <c:showCatName val="0"/>
          <c:showSerName val="0"/>
          <c:showPercent val="0"/>
          <c:showBubbleSize val="0"/>
        </c:dLbls>
        <c:marker val="1"/>
        <c:smooth val="0"/>
        <c:axId val="227253544"/>
        <c:axId val="227253936"/>
        <c:extLst/>
      </c:lineChart>
      <c:catAx>
        <c:axId val="2272535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7253936"/>
        <c:crosses val="autoZero"/>
        <c:auto val="1"/>
        <c:lblAlgn val="ctr"/>
        <c:lblOffset val="100"/>
        <c:noMultiLvlLbl val="0"/>
      </c:catAx>
      <c:valAx>
        <c:axId val="227253936"/>
        <c:scaling>
          <c:orientation val="minMax"/>
        </c:scaling>
        <c:delete val="1"/>
        <c:axPos val="l"/>
        <c:numFmt formatCode="0" sourceLinked="0"/>
        <c:majorTickMark val="out"/>
        <c:minorTickMark val="none"/>
        <c:tickLblPos val="nextTo"/>
        <c:crossAx val="227253544"/>
        <c:crosses val="autoZero"/>
        <c:crossBetween val="between"/>
      </c:valAx>
    </c:plotArea>
    <c:legend>
      <c:legendPos val="b"/>
      <c:layout>
        <c:manualLayout>
          <c:xMode val="edge"/>
          <c:yMode val="edge"/>
          <c:x val="0"/>
          <c:y val="0.19092580294933012"/>
          <c:w val="0.58916271411328447"/>
          <c:h val="0.11831114484183455"/>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40655831002594E-3"/>
          <c:y val="0.27219716611681055"/>
          <c:w val="0.97820163487738421"/>
          <c:h val="0.46759192245873471"/>
        </c:manualLayout>
      </c:layout>
      <c:barChart>
        <c:barDir val="col"/>
        <c:grouping val="stacked"/>
        <c:varyColors val="0"/>
        <c:ser>
          <c:idx val="0"/>
          <c:order val="0"/>
          <c:tx>
            <c:strRef>
              <c:f>'Import Speiseöl'!$A$26</c:f>
              <c:strCache>
                <c:ptCount val="1"/>
                <c:pt idx="0">
                  <c:v>übrige Öle</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'Import Speiseöl'!$B$24:$N$24</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'Import Speiseöl'!$B$26:$N$26</c:f>
              <c:numCache>
                <c:formatCode>#,##0</c:formatCode>
                <c:ptCount val="13"/>
                <c:pt idx="0">
                  <c:v>49437.154999999999</c:v>
                </c:pt>
                <c:pt idx="1">
                  <c:v>49902.936000000002</c:v>
                </c:pt>
                <c:pt idx="2">
                  <c:v>52775.565999999999</c:v>
                </c:pt>
                <c:pt idx="3">
                  <c:v>56787.084999999999</c:v>
                </c:pt>
                <c:pt idx="4">
                  <c:v>58545.466</c:v>
                </c:pt>
                <c:pt idx="5">
                  <c:v>56851.179000000004</c:v>
                </c:pt>
                <c:pt idx="6">
                  <c:v>58165.682999999997</c:v>
                </c:pt>
                <c:pt idx="7">
                  <c:v>62588.135000000002</c:v>
                </c:pt>
                <c:pt idx="8">
                  <c:v>56184.034</c:v>
                </c:pt>
                <c:pt idx="9">
                  <c:v>65483</c:v>
                </c:pt>
                <c:pt idx="10">
                  <c:v>62160.676999999996</c:v>
                </c:pt>
                <c:pt idx="11">
                  <c:v>61168.399000000005</c:v>
                </c:pt>
                <c:pt idx="12">
                  <c:v>58610.869000000006</c:v>
                </c:pt>
              </c:numCache>
            </c:numRef>
          </c:val>
          <c:extLst>
            <c:ext xmlns:c16="http://schemas.microsoft.com/office/drawing/2014/chart" uri="{C3380CC4-5D6E-409C-BE32-E72D297353CC}">
              <c16:uniqueId val="{00000000-562C-4B16-AD52-D76533E54880}"/>
            </c:ext>
          </c:extLst>
        </c:ser>
        <c:ser>
          <c:idx val="1"/>
          <c:order val="1"/>
          <c:tx>
            <c:strRef>
              <c:f>'Import Speiseöl'!$A$27</c:f>
              <c:strCache>
                <c:ptCount val="1"/>
                <c:pt idx="0">
                  <c:v>Sonnenblumenöl</c:v>
                </c:pt>
              </c:strCache>
            </c:strRef>
          </c:tx>
          <c:spPr>
            <a:solidFill>
              <a:schemeClr val="accent1">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'Import Speiseöl'!$B$24:$N$24</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'Import Speiseöl'!$B$27:$N$27</c:f>
              <c:numCache>
                <c:formatCode>General</c:formatCode>
                <c:ptCount val="13"/>
                <c:pt idx="0">
                  <c:v>46886</c:v>
                </c:pt>
                <c:pt idx="1">
                  <c:v>45223</c:v>
                </c:pt>
                <c:pt idx="2">
                  <c:v>47582</c:v>
                </c:pt>
                <c:pt idx="3">
                  <c:v>43760</c:v>
                </c:pt>
                <c:pt idx="4">
                  <c:v>41874</c:v>
                </c:pt>
                <c:pt idx="5">
                  <c:v>46344</c:v>
                </c:pt>
                <c:pt idx="6">
                  <c:v>44033</c:v>
                </c:pt>
                <c:pt idx="7">
                  <c:v>40558</c:v>
                </c:pt>
                <c:pt idx="8">
                  <c:v>50740</c:v>
                </c:pt>
                <c:pt idx="9">
                  <c:v>49547</c:v>
                </c:pt>
                <c:pt idx="10">
                  <c:v>45305</c:v>
                </c:pt>
                <c:pt idx="11">
                  <c:v>46988</c:v>
                </c:pt>
                <c:pt idx="12">
                  <c:v>41663</c:v>
                </c:pt>
              </c:numCache>
            </c:numRef>
          </c:val>
          <c:extLst>
            <c:ext xmlns:c16="http://schemas.microsoft.com/office/drawing/2014/chart" uri="{C3380CC4-5D6E-409C-BE32-E72D297353CC}">
              <c16:uniqueId val="{00000001-562C-4B16-AD52-D76533E54880}"/>
            </c:ext>
          </c:extLst>
        </c:ser>
        <c:ser>
          <c:idx val="2"/>
          <c:order val="3"/>
          <c:tx>
            <c:strRef>
              <c:f>'Import Speiseöl'!$A$28</c:f>
              <c:strCache>
                <c:ptCount val="1"/>
                <c:pt idx="0">
                  <c:v>Rapsöl</c:v>
                </c:pt>
              </c:strCache>
            </c:strRef>
          </c:tx>
          <c:spPr>
            <a:solidFill>
              <a:schemeClr val="bg1">
                <a:lumMod val="85000"/>
              </a:schemeClr>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'Import Speiseöl'!$B$24:$N$24</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'Import Speiseöl'!$B$28:$N$28</c:f>
              <c:numCache>
                <c:formatCode>#,##0</c:formatCode>
                <c:ptCount val="13"/>
                <c:pt idx="0">
                  <c:v>4877.7629999999999</c:v>
                </c:pt>
                <c:pt idx="1">
                  <c:v>4393.0640000000003</c:v>
                </c:pt>
                <c:pt idx="2">
                  <c:v>8919.4339999999993</c:v>
                </c:pt>
                <c:pt idx="3">
                  <c:v>9087.9150000000009</c:v>
                </c:pt>
                <c:pt idx="4">
                  <c:v>6754.5339999999997</c:v>
                </c:pt>
                <c:pt idx="5">
                  <c:v>9085.8209999999999</c:v>
                </c:pt>
                <c:pt idx="6">
                  <c:v>6822.317</c:v>
                </c:pt>
                <c:pt idx="7">
                  <c:v>7259.3360000000002</c:v>
                </c:pt>
                <c:pt idx="8">
                  <c:v>6051.7809999999999</c:v>
                </c:pt>
                <c:pt idx="9">
                  <c:v>5132</c:v>
                </c:pt>
                <c:pt idx="10">
                  <c:v>6162.3230000000003</c:v>
                </c:pt>
                <c:pt idx="11" formatCode="General">
                  <c:v>8080</c:v>
                </c:pt>
                <c:pt idx="12" formatCode="General">
                  <c:v>11360</c:v>
                </c:pt>
              </c:numCache>
            </c:numRef>
          </c:val>
          <c:extLst>
            <c:ext xmlns:c16="http://schemas.microsoft.com/office/drawing/2014/chart" uri="{C3380CC4-5D6E-409C-BE32-E72D297353CC}">
              <c16:uniqueId val="{00000000-8CDE-494E-8E62-264FB4DEC461}"/>
            </c:ext>
          </c:extLst>
        </c:ser>
        <c:dLbls>
          <c:showLegendKey val="0"/>
          <c:showVal val="0"/>
          <c:showCatName val="0"/>
          <c:showSerName val="0"/>
          <c:showPercent val="0"/>
          <c:showBubbleSize val="0"/>
        </c:dLbls>
        <c:gapWidth val="150"/>
        <c:overlap val="100"/>
        <c:axId val="227255504"/>
        <c:axId val="227255896"/>
      </c:barChart>
      <c:lineChart>
        <c:grouping val="stacked"/>
        <c:varyColors val="0"/>
        <c:ser>
          <c:idx val="3"/>
          <c:order val="2"/>
          <c:tx>
            <c:strRef>
              <c:f>'Import Speiseöl'!$A$25</c:f>
              <c:strCache>
                <c:ptCount val="1"/>
                <c:pt idx="0">
                  <c:v>Total</c:v>
                </c:pt>
              </c:strCache>
            </c:strRef>
          </c:tx>
          <c:spPr>
            <a:ln>
              <a:no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'Import Speiseöl'!$B$25:$N$25</c:f>
              <c:numCache>
                <c:formatCode>#,##0</c:formatCode>
                <c:ptCount val="13"/>
                <c:pt idx="0">
                  <c:v>101202</c:v>
                </c:pt>
                <c:pt idx="1">
                  <c:v>99519</c:v>
                </c:pt>
                <c:pt idx="2">
                  <c:v>109277</c:v>
                </c:pt>
                <c:pt idx="3">
                  <c:v>109635</c:v>
                </c:pt>
                <c:pt idx="4">
                  <c:v>107174</c:v>
                </c:pt>
                <c:pt idx="5">
                  <c:v>112281</c:v>
                </c:pt>
                <c:pt idx="6">
                  <c:v>109021</c:v>
                </c:pt>
                <c:pt idx="7">
                  <c:v>110405.47100000001</c:v>
                </c:pt>
                <c:pt idx="8">
                  <c:v>112975.815</c:v>
                </c:pt>
                <c:pt idx="9">
                  <c:v>120162</c:v>
                </c:pt>
                <c:pt idx="10">
                  <c:v>113628</c:v>
                </c:pt>
                <c:pt idx="11">
                  <c:v>116236.399</c:v>
                </c:pt>
                <c:pt idx="12">
                  <c:v>111633.86900000001</c:v>
                </c:pt>
              </c:numCache>
            </c:numRef>
          </c:val>
          <c:smooth val="0"/>
          <c:extLst>
            <c:ext xmlns:c16="http://schemas.microsoft.com/office/drawing/2014/chart" uri="{C3380CC4-5D6E-409C-BE32-E72D297353CC}">
              <c16:uniqueId val="{00000003-562C-4B16-AD52-D76533E54880}"/>
            </c:ext>
          </c:extLst>
        </c:ser>
        <c:dLbls>
          <c:showLegendKey val="0"/>
          <c:showVal val="0"/>
          <c:showCatName val="0"/>
          <c:showSerName val="0"/>
          <c:showPercent val="0"/>
          <c:showBubbleSize val="0"/>
        </c:dLbls>
        <c:marker val="1"/>
        <c:smooth val="0"/>
        <c:axId val="227255504"/>
        <c:axId val="227255896"/>
      </c:lineChart>
      <c:catAx>
        <c:axId val="227255504"/>
        <c:scaling>
          <c:orientation val="minMax"/>
        </c:scaling>
        <c:delete val="0"/>
        <c:axPos val="b"/>
        <c:numFmt formatCode="General" sourceLinked="0"/>
        <c:majorTickMark val="none"/>
        <c:minorTickMark val="none"/>
        <c:tickLblPos val="low"/>
        <c:txPr>
          <a:bodyPr/>
          <a:lstStyle/>
          <a:p>
            <a:pPr>
              <a:defRPr baseline="0">
                <a:solidFill>
                  <a:sysClr val="windowText" lastClr="000000"/>
                </a:solidFill>
                <a:latin typeface="Arial" panose="020B0604020202020204" pitchFamily="34" charset="0"/>
                <a:cs typeface="Arial" panose="020B0604020202020204" pitchFamily="34" charset="0"/>
              </a:defRPr>
            </a:pPr>
            <a:endParaRPr lang="de-DE"/>
          </a:p>
        </c:txPr>
        <c:crossAx val="227255896"/>
        <c:crosses val="autoZero"/>
        <c:auto val="1"/>
        <c:lblAlgn val="ctr"/>
        <c:lblOffset val="100"/>
        <c:noMultiLvlLbl val="0"/>
      </c:catAx>
      <c:valAx>
        <c:axId val="227255896"/>
        <c:scaling>
          <c:orientation val="minMax"/>
        </c:scaling>
        <c:delete val="1"/>
        <c:axPos val="l"/>
        <c:numFmt formatCode="#,##0" sourceLinked="1"/>
        <c:majorTickMark val="out"/>
        <c:minorTickMark val="none"/>
        <c:tickLblPos val="nextTo"/>
        <c:crossAx val="227255504"/>
        <c:crosses val="autoZero"/>
        <c:crossBetween val="between"/>
      </c:valAx>
    </c:plotArea>
    <c:legend>
      <c:legendPos val="t"/>
      <c:layout>
        <c:manualLayout>
          <c:xMode val="edge"/>
          <c:yMode val="edge"/>
          <c:x val="3.6630177325395303E-4"/>
          <c:y val="0.82598353584608009"/>
          <c:w val="0.41977542587254213"/>
          <c:h val="7.0705406914846128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6121707538601E-3"/>
          <c:y val="0.10532201866784341"/>
          <c:w val="0.97820163487738421"/>
          <c:h val="0.46759192245873471"/>
        </c:manualLayout>
      </c:layout>
      <c:barChart>
        <c:barDir val="col"/>
        <c:grouping val="clustered"/>
        <c:varyColors val="0"/>
        <c:ser>
          <c:idx val="0"/>
          <c:order val="0"/>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'Handelsbilanz Backwaren'!#REF!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'Handelsbilanz Backwaren'!#REF!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'Handelsbilanz Backwaren'!#REF!</c15:sqref>
                        </c15:formulaRef>
                      </c:ext>
                    </c:extLst>
                  </c:multiLvlStrRef>
                </c15:cat>
              </c15:filteredCategoryTitle>
            </c:ext>
            <c:ext xmlns:c16="http://schemas.microsoft.com/office/drawing/2014/chart" uri="{C3380CC4-5D6E-409C-BE32-E72D297353CC}">
              <c16:uniqueId val="{00000000-200E-42EF-B883-CD544EE6ED32}"/>
            </c:ext>
          </c:extLst>
        </c:ser>
        <c:ser>
          <c:idx val="1"/>
          <c:order val="1"/>
          <c:invertIfNegative val="0"/>
          <c:dLbls>
            <c:dLbl>
              <c:idx val="1"/>
              <c:layout>
                <c:manualLayout>
                  <c:x val="6.0790273556231003E-3"/>
                  <c:y val="3.33750477631096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0E-42EF-B883-CD544EE6ED32}"/>
                </c:ext>
              </c:extLst>
            </c:dLbl>
            <c:dLbl>
              <c:idx val="2"/>
              <c:layout>
                <c:manualLayout>
                  <c:x val="1.01317122593718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0E-42EF-B883-CD544EE6ED32}"/>
                </c:ext>
              </c:extLst>
            </c:dLbl>
            <c:dLbl>
              <c:idx val="4"/>
              <c:layout>
                <c:manualLayout>
                  <c:x val="8.105369807497467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0E-42EF-B883-CD544EE6ED32}"/>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'Handelsbilanz Backwaren'!#REF!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'Handelsbilanz Backwaren'!#REF!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'Handelsbilanz Backwaren'!#REF!</c15:sqref>
                        </c15:formulaRef>
                      </c:ext>
                    </c:extLst>
                  </c:multiLvlStrRef>
                </c15:cat>
              </c15:filteredCategoryTitle>
            </c:ext>
            <c:ext xmlns:c16="http://schemas.microsoft.com/office/drawing/2014/chart" uri="{C3380CC4-5D6E-409C-BE32-E72D297353CC}">
              <c16:uniqueId val="{00000004-200E-42EF-B883-CD544EE6ED32}"/>
            </c:ext>
          </c:extLst>
        </c:ser>
        <c:ser>
          <c:idx val="2"/>
          <c:order val="2"/>
          <c:spPr>
            <a:solidFill>
              <a:schemeClr val="bg1">
                <a:lumMod val="65000"/>
              </a:schemeClr>
            </a:solidFill>
          </c:spPr>
          <c:invertIfNegative val="0"/>
          <c:dLbls>
            <c:dLbl>
              <c:idx val="0"/>
              <c:layout>
                <c:manualLayout>
                  <c:x val="6.079027355623100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0E-42EF-B883-CD544EE6ED32}"/>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'Handelsbilanz Backwaren'!#REF!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'Handelsbilanz Backwaren'!#REF!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'Handelsbilanz Backwaren'!#REF!</c15:sqref>
                        </c15:formulaRef>
                      </c:ext>
                    </c:extLst>
                  </c:multiLvlStrRef>
                </c15:cat>
              </c15:filteredCategoryTitle>
            </c:ext>
            <c:ext xmlns:c16="http://schemas.microsoft.com/office/drawing/2014/chart" uri="{C3380CC4-5D6E-409C-BE32-E72D297353CC}">
              <c16:uniqueId val="{00000006-200E-42EF-B883-CD544EE6ED32}"/>
            </c:ext>
          </c:extLst>
        </c:ser>
        <c:dLbls>
          <c:showLegendKey val="0"/>
          <c:showVal val="1"/>
          <c:showCatName val="0"/>
          <c:showSerName val="0"/>
          <c:showPercent val="0"/>
          <c:showBubbleSize val="0"/>
        </c:dLbls>
        <c:gapWidth val="150"/>
        <c:overlap val="-25"/>
        <c:axId val="540527704"/>
        <c:axId val="540528096"/>
      </c:barChart>
      <c:catAx>
        <c:axId val="540527704"/>
        <c:scaling>
          <c:orientation val="minMax"/>
        </c:scaling>
        <c:delete val="0"/>
        <c:axPos val="b"/>
        <c:numFmt formatCode="General" sourceLinked="0"/>
        <c:majorTickMark val="none"/>
        <c:minorTickMark val="none"/>
        <c:tickLblPos val="low"/>
        <c:txPr>
          <a:bodyPr/>
          <a:lstStyle/>
          <a:p>
            <a:pPr>
              <a:defRPr>
                <a:solidFill>
                  <a:schemeClr val="bg1"/>
                </a:solidFill>
                <a:latin typeface="Arial" panose="020B0604020202020204" pitchFamily="34" charset="0"/>
                <a:cs typeface="Arial" panose="020B0604020202020204" pitchFamily="34" charset="0"/>
              </a:defRPr>
            </a:pPr>
            <a:endParaRPr lang="de-DE"/>
          </a:p>
        </c:txPr>
        <c:crossAx val="540528096"/>
        <c:crosses val="autoZero"/>
        <c:auto val="1"/>
        <c:lblAlgn val="ctr"/>
        <c:lblOffset val="100"/>
        <c:noMultiLvlLbl val="0"/>
      </c:catAx>
      <c:valAx>
        <c:axId val="540528096"/>
        <c:scaling>
          <c:orientation val="minMax"/>
        </c:scaling>
        <c:delete val="1"/>
        <c:axPos val="l"/>
        <c:numFmt formatCode="General" sourceLinked="1"/>
        <c:majorTickMark val="out"/>
        <c:minorTickMark val="none"/>
        <c:tickLblPos val="nextTo"/>
        <c:crossAx val="540527704"/>
        <c:crosses val="autoZero"/>
        <c:crossBetween val="between"/>
      </c:valAx>
    </c:plotArea>
    <c:legend>
      <c:legendPos val="tr"/>
      <c:layout>
        <c:manualLayout>
          <c:xMode val="edge"/>
          <c:yMode val="edge"/>
          <c:x val="0"/>
          <c:y val="3.2019284996102737E-2"/>
          <c:w val="0.35941970019704983"/>
          <c:h val="8.98118088521611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6121707538601E-3"/>
          <c:y val="0.10532201866784341"/>
          <c:w val="0.97820163487738421"/>
          <c:h val="0.50900967911147754"/>
        </c:manualLayout>
      </c:layout>
      <c:barChart>
        <c:barDir val="col"/>
        <c:grouping val="clustered"/>
        <c:varyColors val="0"/>
        <c:ser>
          <c:idx val="0"/>
          <c:order val="0"/>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'Handelsbilanz Backwaren'!#REF!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'Handelsbilanz Backwaren'!#REF!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'Handelsbilanz Backwaren'!#REF!</c15:sqref>
                        </c15:formulaRef>
                      </c:ext>
                    </c:extLst>
                  </c:multiLvlStrRef>
                </c15:cat>
              </c15:filteredCategoryTitle>
            </c:ext>
            <c:ext xmlns:c16="http://schemas.microsoft.com/office/drawing/2014/chart" uri="{C3380CC4-5D6E-409C-BE32-E72D297353CC}">
              <c16:uniqueId val="{00000000-1FCC-4441-927F-A235827B544D}"/>
            </c:ext>
          </c:extLst>
        </c:ser>
        <c:ser>
          <c:idx val="1"/>
          <c:order val="1"/>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'Handelsbilanz Backwaren'!#REF!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'Handelsbilanz Backwaren'!#REF!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'Handelsbilanz Backwaren'!#REF!</c15:sqref>
                        </c15:formulaRef>
                      </c:ext>
                    </c:extLst>
                  </c:multiLvlStrRef>
                </c15:cat>
              </c15:filteredCategoryTitle>
            </c:ext>
            <c:ext xmlns:c16="http://schemas.microsoft.com/office/drawing/2014/chart" uri="{C3380CC4-5D6E-409C-BE32-E72D297353CC}">
              <c16:uniqueId val="{00000001-1FCC-4441-927F-A235827B544D}"/>
            </c:ext>
          </c:extLst>
        </c:ser>
        <c:ser>
          <c:idx val="2"/>
          <c:order val="2"/>
          <c:spPr>
            <a:solidFill>
              <a:schemeClr val="bg1">
                <a:lumMod val="65000"/>
              </a:schemeClr>
            </a:solidFill>
          </c:spPr>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'Handelsbilanz Backwaren'!#REF!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'Handelsbilanz Backwaren'!#REF!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'Handelsbilanz Backwaren'!#REF!</c15:sqref>
                        </c15:formulaRef>
                      </c:ext>
                    </c:extLst>
                  </c:multiLvlStrRef>
                </c15:cat>
              </c15:filteredCategoryTitle>
            </c:ext>
            <c:ext xmlns:c16="http://schemas.microsoft.com/office/drawing/2014/chart" uri="{C3380CC4-5D6E-409C-BE32-E72D297353CC}">
              <c16:uniqueId val="{00000002-1FCC-4441-927F-A235827B544D}"/>
            </c:ext>
          </c:extLst>
        </c:ser>
        <c:dLbls>
          <c:showLegendKey val="0"/>
          <c:showVal val="1"/>
          <c:showCatName val="0"/>
          <c:showSerName val="0"/>
          <c:showPercent val="0"/>
          <c:showBubbleSize val="0"/>
        </c:dLbls>
        <c:gapWidth val="150"/>
        <c:overlap val="-25"/>
        <c:axId val="540528880"/>
        <c:axId val="540529272"/>
      </c:barChart>
      <c:catAx>
        <c:axId val="540528880"/>
        <c:scaling>
          <c:orientation val="minMax"/>
        </c:scaling>
        <c:delete val="0"/>
        <c:axPos val="b"/>
        <c:numFmt formatCode="General" sourceLinked="0"/>
        <c:majorTickMark val="none"/>
        <c:minorTickMark val="none"/>
        <c:tickLblPos val="low"/>
        <c:txPr>
          <a:bodyPr/>
          <a:lstStyle/>
          <a:p>
            <a:pPr>
              <a:defRPr>
                <a:solidFill>
                  <a:schemeClr val="bg1"/>
                </a:solidFill>
                <a:latin typeface="Arial" panose="020B0604020202020204" pitchFamily="34" charset="0"/>
                <a:cs typeface="Arial" panose="020B0604020202020204" pitchFamily="34" charset="0"/>
              </a:defRPr>
            </a:pPr>
            <a:endParaRPr lang="de-DE"/>
          </a:p>
        </c:txPr>
        <c:crossAx val="540529272"/>
        <c:crosses val="autoZero"/>
        <c:auto val="1"/>
        <c:lblAlgn val="ctr"/>
        <c:lblOffset val="100"/>
        <c:noMultiLvlLbl val="0"/>
      </c:catAx>
      <c:valAx>
        <c:axId val="540529272"/>
        <c:scaling>
          <c:orientation val="minMax"/>
        </c:scaling>
        <c:delete val="1"/>
        <c:axPos val="l"/>
        <c:numFmt formatCode="General" sourceLinked="1"/>
        <c:majorTickMark val="out"/>
        <c:minorTickMark val="none"/>
        <c:tickLblPos val="nextTo"/>
        <c:crossAx val="540528880"/>
        <c:crosses val="autoZero"/>
        <c:crossBetween val="between"/>
      </c:valAx>
    </c:plotArea>
    <c:legend>
      <c:legendPos val="tr"/>
      <c:layout>
        <c:manualLayout>
          <c:xMode val="edge"/>
          <c:yMode val="edge"/>
          <c:x val="6.0675064018824131E-3"/>
          <c:y val="2.9298957821248771E-2"/>
          <c:w val="0.33717614065365115"/>
          <c:h val="8.98118088521611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'26 ImpExp 1901 02 04 05'!$B$38:$B$39</c:f>
              <c:strCache>
                <c:ptCount val="2"/>
                <c:pt idx="0">
                  <c:v>Import</c:v>
                </c:pt>
                <c:pt idx="1">
                  <c:v>2010</c:v>
                </c:pt>
              </c:strCache>
            </c:strRef>
          </c:tx>
          <c:spPr>
            <a:solidFill>
              <a:schemeClr val="accent1"/>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05'!$B$40:$B$44</c:f>
              <c:numCache>
                <c:formatCode>#,##0</c:formatCode>
                <c:ptCount val="5"/>
                <c:pt idx="0">
                  <c:v>98.625770000000003</c:v>
                </c:pt>
                <c:pt idx="1">
                  <c:v>109.74396299999999</c:v>
                </c:pt>
                <c:pt idx="2">
                  <c:v>102.059393</c:v>
                </c:pt>
                <c:pt idx="3">
                  <c:v>394.12280500000003</c:v>
                </c:pt>
                <c:pt idx="4">
                  <c:v>704.55193099999997</c:v>
                </c:pt>
              </c:numCache>
            </c:numRef>
          </c:val>
          <c:extLst>
            <c:ext xmlns:c16="http://schemas.microsoft.com/office/drawing/2014/chart" uri="{C3380CC4-5D6E-409C-BE32-E72D297353CC}">
              <c16:uniqueId val="{00000000-B54F-4E2C-B5EE-8100E4725293}"/>
            </c:ext>
          </c:extLst>
        </c:ser>
        <c:ser>
          <c:idx val="1"/>
          <c:order val="1"/>
          <c:tx>
            <c:strRef>
              <c:f>'26 ImpExp 1901 02 04 05'!$C$38:$C$39</c:f>
              <c:strCache>
                <c:ptCount val="2"/>
                <c:pt idx="0">
                  <c:v>Import</c:v>
                </c:pt>
                <c:pt idx="1">
                  <c:v>2011</c:v>
                </c:pt>
              </c:strCache>
            </c:strRef>
          </c:tx>
          <c:spPr>
            <a:solidFill>
              <a:schemeClr val="accent2"/>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05'!$C$40:$C$44</c:f>
              <c:numCache>
                <c:formatCode>#,##0</c:formatCode>
                <c:ptCount val="5"/>
                <c:pt idx="0">
                  <c:v>94.344458000000003</c:v>
                </c:pt>
                <c:pt idx="1">
                  <c:v>103.881326</c:v>
                </c:pt>
                <c:pt idx="2">
                  <c:v>95.818071000000003</c:v>
                </c:pt>
                <c:pt idx="3">
                  <c:v>379.064798</c:v>
                </c:pt>
                <c:pt idx="4">
                  <c:v>673.108653</c:v>
                </c:pt>
              </c:numCache>
            </c:numRef>
          </c:val>
          <c:extLst>
            <c:ext xmlns:c16="http://schemas.microsoft.com/office/drawing/2014/chart" uri="{C3380CC4-5D6E-409C-BE32-E72D297353CC}">
              <c16:uniqueId val="{00000001-B54F-4E2C-B5EE-8100E4725293}"/>
            </c:ext>
          </c:extLst>
        </c:ser>
        <c:ser>
          <c:idx val="2"/>
          <c:order val="2"/>
          <c:tx>
            <c:strRef>
              <c:f>'26 ImpExp 1901 02 04 05'!$D$38:$D$39</c:f>
              <c:strCache>
                <c:ptCount val="2"/>
                <c:pt idx="0">
                  <c:v>Import</c:v>
                </c:pt>
                <c:pt idx="1">
                  <c:v>2012</c:v>
                </c:pt>
              </c:strCache>
            </c:strRef>
          </c:tx>
          <c:spPr>
            <a:solidFill>
              <a:schemeClr val="accent3"/>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05'!$D$40:$D$44</c:f>
              <c:numCache>
                <c:formatCode>#,##0</c:formatCode>
                <c:ptCount val="5"/>
                <c:pt idx="0">
                  <c:v>98.854299999999995</c:v>
                </c:pt>
                <c:pt idx="1">
                  <c:v>111.280483</c:v>
                </c:pt>
                <c:pt idx="2">
                  <c:v>90.489311999999998</c:v>
                </c:pt>
                <c:pt idx="3">
                  <c:v>396.00735100000003</c:v>
                </c:pt>
                <c:pt idx="4">
                  <c:v>696.6314460000001</c:v>
                </c:pt>
              </c:numCache>
            </c:numRef>
          </c:val>
          <c:extLst>
            <c:ext xmlns:c16="http://schemas.microsoft.com/office/drawing/2014/chart" uri="{C3380CC4-5D6E-409C-BE32-E72D297353CC}">
              <c16:uniqueId val="{00000002-B54F-4E2C-B5EE-8100E4725293}"/>
            </c:ext>
          </c:extLst>
        </c:ser>
        <c:ser>
          <c:idx val="3"/>
          <c:order val="3"/>
          <c:tx>
            <c:strRef>
              <c:f>'26 ImpExp 1901 02 04 05'!$E$38:$E$39</c:f>
              <c:strCache>
                <c:ptCount val="2"/>
                <c:pt idx="0">
                  <c:v>Import</c:v>
                </c:pt>
                <c:pt idx="1">
                  <c:v>2013</c:v>
                </c:pt>
              </c:strCache>
            </c:strRef>
          </c:tx>
          <c:spPr>
            <a:solidFill>
              <a:schemeClr val="accent4"/>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05'!$E$40:$E$44</c:f>
              <c:numCache>
                <c:formatCode>#,##0</c:formatCode>
                <c:ptCount val="5"/>
                <c:pt idx="0">
                  <c:v>115.07395200000001</c:v>
                </c:pt>
                <c:pt idx="1">
                  <c:v>118.139777</c:v>
                </c:pt>
                <c:pt idx="2">
                  <c:v>89.390051</c:v>
                </c:pt>
                <c:pt idx="3">
                  <c:v>434.70721700000001</c:v>
                </c:pt>
                <c:pt idx="4">
                  <c:v>757.31099700000004</c:v>
                </c:pt>
              </c:numCache>
            </c:numRef>
          </c:val>
          <c:extLst>
            <c:ext xmlns:c16="http://schemas.microsoft.com/office/drawing/2014/chart" uri="{C3380CC4-5D6E-409C-BE32-E72D297353CC}">
              <c16:uniqueId val="{00000003-B54F-4E2C-B5EE-8100E4725293}"/>
            </c:ext>
          </c:extLst>
        </c:ser>
        <c:ser>
          <c:idx val="4"/>
          <c:order val="4"/>
          <c:tx>
            <c:strRef>
              <c:f>'26 ImpExp 1901 02 04 05'!$F$38:$F$39</c:f>
              <c:strCache>
                <c:ptCount val="2"/>
                <c:pt idx="0">
                  <c:v>Import</c:v>
                </c:pt>
                <c:pt idx="1">
                  <c:v>2014</c:v>
                </c:pt>
              </c:strCache>
            </c:strRef>
          </c:tx>
          <c:spPr>
            <a:solidFill>
              <a:schemeClr val="accent5"/>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05'!$F$40:$F$44</c:f>
              <c:numCache>
                <c:formatCode>#,##0</c:formatCode>
                <c:ptCount val="5"/>
                <c:pt idx="0">
                  <c:v>120.296909</c:v>
                </c:pt>
                <c:pt idx="1">
                  <c:v>121.15070900000001</c:v>
                </c:pt>
                <c:pt idx="2">
                  <c:v>88.755972999999997</c:v>
                </c:pt>
                <c:pt idx="3">
                  <c:v>447.07719900000001</c:v>
                </c:pt>
                <c:pt idx="4">
                  <c:v>777.28079000000002</c:v>
                </c:pt>
              </c:numCache>
            </c:numRef>
          </c:val>
          <c:extLst>
            <c:ext xmlns:c16="http://schemas.microsoft.com/office/drawing/2014/chart" uri="{C3380CC4-5D6E-409C-BE32-E72D297353CC}">
              <c16:uniqueId val="{00000004-B54F-4E2C-B5EE-8100E4725293}"/>
            </c:ext>
          </c:extLst>
        </c:ser>
        <c:dLbls>
          <c:showLegendKey val="0"/>
          <c:showVal val="0"/>
          <c:showCatName val="0"/>
          <c:showSerName val="0"/>
          <c:showPercent val="0"/>
          <c:showBubbleSize val="0"/>
        </c:dLbls>
        <c:gapWidth val="219"/>
        <c:overlap val="-27"/>
        <c:axId val="540530056"/>
        <c:axId val="540530448"/>
      </c:barChart>
      <c:catAx>
        <c:axId val="54053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0530448"/>
        <c:crosses val="autoZero"/>
        <c:auto val="1"/>
        <c:lblAlgn val="ctr"/>
        <c:lblOffset val="100"/>
        <c:noMultiLvlLbl val="0"/>
      </c:catAx>
      <c:valAx>
        <c:axId val="540530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0530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'26 ImpExp 1901 02 04 05'!$B$11:$B$12</c:f>
              <c:strCache>
                <c:ptCount val="2"/>
                <c:pt idx="0">
                  <c:v>Import</c:v>
                </c:pt>
                <c:pt idx="1">
                  <c:v>2010</c:v>
                </c:pt>
              </c:strCache>
            </c:strRef>
          </c:tx>
          <c:spPr>
            <a:solidFill>
              <a:schemeClr val="accent1"/>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05'!$B$13:$B$17</c:f>
              <c:numCache>
                <c:formatCode>#,##0</c:formatCode>
                <c:ptCount val="5"/>
                <c:pt idx="0">
                  <c:v>28070.016</c:v>
                </c:pt>
                <c:pt idx="1">
                  <c:v>44946.474999999999</c:v>
                </c:pt>
                <c:pt idx="2">
                  <c:v>20980.999</c:v>
                </c:pt>
                <c:pt idx="3">
                  <c:v>92214.793000000005</c:v>
                </c:pt>
                <c:pt idx="4">
                  <c:v>186212.283</c:v>
                </c:pt>
              </c:numCache>
            </c:numRef>
          </c:val>
          <c:extLst>
            <c:ext xmlns:c16="http://schemas.microsoft.com/office/drawing/2014/chart" uri="{C3380CC4-5D6E-409C-BE32-E72D297353CC}">
              <c16:uniqueId val="{00000000-CE51-468B-8BA4-5FA1E757159E}"/>
            </c:ext>
          </c:extLst>
        </c:ser>
        <c:ser>
          <c:idx val="1"/>
          <c:order val="1"/>
          <c:tx>
            <c:strRef>
              <c:f>'26 ImpExp 1901 02 04 05'!$C$11:$C$12</c:f>
              <c:strCache>
                <c:ptCount val="2"/>
                <c:pt idx="0">
                  <c:v>Import</c:v>
                </c:pt>
                <c:pt idx="1">
                  <c:v>2011</c:v>
                </c:pt>
              </c:strCache>
            </c:strRef>
          </c:tx>
          <c:spPr>
            <a:solidFill>
              <a:schemeClr val="accent2"/>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05'!$C$13:$C$17</c:f>
              <c:numCache>
                <c:formatCode>#,##0</c:formatCode>
                <c:ptCount val="5"/>
                <c:pt idx="0">
                  <c:v>28558.523000000001</c:v>
                </c:pt>
                <c:pt idx="1">
                  <c:v>45319.188999999998</c:v>
                </c:pt>
                <c:pt idx="2">
                  <c:v>21175.79</c:v>
                </c:pt>
                <c:pt idx="3">
                  <c:v>95203.842999999993</c:v>
                </c:pt>
                <c:pt idx="4">
                  <c:v>190257.345</c:v>
                </c:pt>
              </c:numCache>
            </c:numRef>
          </c:val>
          <c:extLst>
            <c:ext xmlns:c16="http://schemas.microsoft.com/office/drawing/2014/chart" uri="{C3380CC4-5D6E-409C-BE32-E72D297353CC}">
              <c16:uniqueId val="{00000001-CE51-468B-8BA4-5FA1E757159E}"/>
            </c:ext>
          </c:extLst>
        </c:ser>
        <c:ser>
          <c:idx val="2"/>
          <c:order val="2"/>
          <c:tx>
            <c:strRef>
              <c:f>'26 ImpExp 1901 02 04 05'!$D$11:$D$12</c:f>
              <c:strCache>
                <c:ptCount val="2"/>
                <c:pt idx="0">
                  <c:v>Import</c:v>
                </c:pt>
                <c:pt idx="1">
                  <c:v>2012</c:v>
                </c:pt>
              </c:strCache>
            </c:strRef>
          </c:tx>
          <c:spPr>
            <a:solidFill>
              <a:schemeClr val="accent3"/>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05'!$D$13:$D$17</c:f>
              <c:numCache>
                <c:formatCode>#,##0</c:formatCode>
                <c:ptCount val="5"/>
                <c:pt idx="0">
                  <c:v>30244.322</c:v>
                </c:pt>
                <c:pt idx="1">
                  <c:v>47396.853999999999</c:v>
                </c:pt>
                <c:pt idx="2">
                  <c:v>20664.055</c:v>
                </c:pt>
                <c:pt idx="3">
                  <c:v>100814.083</c:v>
                </c:pt>
                <c:pt idx="4">
                  <c:v>199119.31400000001</c:v>
                </c:pt>
              </c:numCache>
            </c:numRef>
          </c:val>
          <c:extLst>
            <c:ext xmlns:c16="http://schemas.microsoft.com/office/drawing/2014/chart" uri="{C3380CC4-5D6E-409C-BE32-E72D297353CC}">
              <c16:uniqueId val="{00000002-CE51-468B-8BA4-5FA1E757159E}"/>
            </c:ext>
          </c:extLst>
        </c:ser>
        <c:ser>
          <c:idx val="3"/>
          <c:order val="3"/>
          <c:tx>
            <c:strRef>
              <c:f>'26 ImpExp 1901 02 04 05'!$E$11:$E$12</c:f>
              <c:strCache>
                <c:ptCount val="2"/>
                <c:pt idx="0">
                  <c:v>Import</c:v>
                </c:pt>
                <c:pt idx="1">
                  <c:v>2013</c:v>
                </c:pt>
              </c:strCache>
            </c:strRef>
          </c:tx>
          <c:spPr>
            <a:solidFill>
              <a:schemeClr val="accent4"/>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05'!$E$13:$E$17</c:f>
              <c:numCache>
                <c:formatCode>#,##0</c:formatCode>
                <c:ptCount val="5"/>
                <c:pt idx="0">
                  <c:v>32364.2</c:v>
                </c:pt>
                <c:pt idx="1">
                  <c:v>48455.188000000002</c:v>
                </c:pt>
                <c:pt idx="2">
                  <c:v>19717.269</c:v>
                </c:pt>
                <c:pt idx="3">
                  <c:v>104806.08100000001</c:v>
                </c:pt>
                <c:pt idx="4">
                  <c:v>205342.73800000001</c:v>
                </c:pt>
              </c:numCache>
            </c:numRef>
          </c:val>
          <c:extLst>
            <c:ext xmlns:c16="http://schemas.microsoft.com/office/drawing/2014/chart" uri="{C3380CC4-5D6E-409C-BE32-E72D297353CC}">
              <c16:uniqueId val="{00000003-CE51-468B-8BA4-5FA1E757159E}"/>
            </c:ext>
          </c:extLst>
        </c:ser>
        <c:ser>
          <c:idx val="4"/>
          <c:order val="4"/>
          <c:tx>
            <c:strRef>
              <c:f>'26 ImpExp 1901 02 04 05'!$F$11:$F$12</c:f>
              <c:strCache>
                <c:ptCount val="2"/>
                <c:pt idx="0">
                  <c:v>Import</c:v>
                </c:pt>
                <c:pt idx="1">
                  <c:v>2014</c:v>
                </c:pt>
              </c:strCache>
            </c:strRef>
          </c:tx>
          <c:spPr>
            <a:solidFill>
              <a:schemeClr val="accent5"/>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05'!$F$13:$F$17</c:f>
              <c:numCache>
                <c:formatCode>#,##0</c:formatCode>
                <c:ptCount val="5"/>
                <c:pt idx="0">
                  <c:v>33292.178</c:v>
                </c:pt>
                <c:pt idx="1">
                  <c:v>50670.008999999998</c:v>
                </c:pt>
                <c:pt idx="2">
                  <c:v>20429.631000000001</c:v>
                </c:pt>
                <c:pt idx="3">
                  <c:v>106987.114</c:v>
                </c:pt>
                <c:pt idx="4">
                  <c:v>211378.932</c:v>
                </c:pt>
              </c:numCache>
            </c:numRef>
          </c:val>
          <c:extLst>
            <c:ext xmlns:c16="http://schemas.microsoft.com/office/drawing/2014/chart" uri="{C3380CC4-5D6E-409C-BE32-E72D297353CC}">
              <c16:uniqueId val="{00000004-CE51-468B-8BA4-5FA1E757159E}"/>
            </c:ext>
          </c:extLst>
        </c:ser>
        <c:dLbls>
          <c:showLegendKey val="0"/>
          <c:showVal val="0"/>
          <c:showCatName val="0"/>
          <c:showSerName val="0"/>
          <c:showPercent val="0"/>
          <c:showBubbleSize val="0"/>
        </c:dLbls>
        <c:gapWidth val="219"/>
        <c:overlap val="-27"/>
        <c:axId val="541238192"/>
        <c:axId val="541238584"/>
      </c:barChart>
      <c:catAx>
        <c:axId val="54123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238584"/>
        <c:crosses val="autoZero"/>
        <c:auto val="1"/>
        <c:lblAlgn val="ctr"/>
        <c:lblOffset val="100"/>
        <c:noMultiLvlLbl val="0"/>
      </c:catAx>
      <c:valAx>
        <c:axId val="541238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238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'26 ImpExp 1901 02 04 05'!$G$11:$G$12</c:f>
              <c:strCache>
                <c:ptCount val="2"/>
                <c:pt idx="0">
                  <c:v>Export</c:v>
                </c:pt>
                <c:pt idx="1">
                  <c:v>2010</c:v>
                </c:pt>
              </c:strCache>
            </c:strRef>
          </c:tx>
          <c:spPr>
            <a:solidFill>
              <a:schemeClr val="accent1"/>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05'!$G$13:$G$17</c:f>
              <c:numCache>
                <c:formatCode>#,##0</c:formatCode>
                <c:ptCount val="5"/>
                <c:pt idx="0">
                  <c:v>93925.65</c:v>
                </c:pt>
                <c:pt idx="1">
                  <c:v>28875.608</c:v>
                </c:pt>
                <c:pt idx="2">
                  <c:v>12634.305</c:v>
                </c:pt>
                <c:pt idx="3">
                  <c:v>22002.942999999999</c:v>
                </c:pt>
                <c:pt idx="4">
                  <c:v>157438.50599999999</c:v>
                </c:pt>
              </c:numCache>
            </c:numRef>
          </c:val>
          <c:extLst>
            <c:ext xmlns:c16="http://schemas.microsoft.com/office/drawing/2014/chart" uri="{C3380CC4-5D6E-409C-BE32-E72D297353CC}">
              <c16:uniqueId val="{00000000-0730-4EA3-A5A7-EF747BEF03D5}"/>
            </c:ext>
          </c:extLst>
        </c:ser>
        <c:ser>
          <c:idx val="1"/>
          <c:order val="1"/>
          <c:tx>
            <c:strRef>
              <c:f>'26 ImpExp 1901 02 04 05'!$H$11:$H$12</c:f>
              <c:strCache>
                <c:ptCount val="2"/>
                <c:pt idx="0">
                  <c:v>Export</c:v>
                </c:pt>
                <c:pt idx="1">
                  <c:v>2011</c:v>
                </c:pt>
              </c:strCache>
            </c:strRef>
          </c:tx>
          <c:spPr>
            <a:solidFill>
              <a:schemeClr val="accent2"/>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05'!$H$13:$H$17</c:f>
              <c:numCache>
                <c:formatCode>#,##0</c:formatCode>
                <c:ptCount val="5"/>
                <c:pt idx="0">
                  <c:v>93108.644</c:v>
                </c:pt>
                <c:pt idx="1">
                  <c:v>32800.999000000003</c:v>
                </c:pt>
                <c:pt idx="2">
                  <c:v>14221.344999999999</c:v>
                </c:pt>
                <c:pt idx="3">
                  <c:v>21306.645</c:v>
                </c:pt>
                <c:pt idx="4">
                  <c:v>161437.633</c:v>
                </c:pt>
              </c:numCache>
            </c:numRef>
          </c:val>
          <c:extLst>
            <c:ext xmlns:c16="http://schemas.microsoft.com/office/drawing/2014/chart" uri="{C3380CC4-5D6E-409C-BE32-E72D297353CC}">
              <c16:uniqueId val="{00000001-0730-4EA3-A5A7-EF747BEF03D5}"/>
            </c:ext>
          </c:extLst>
        </c:ser>
        <c:ser>
          <c:idx val="2"/>
          <c:order val="2"/>
          <c:tx>
            <c:strRef>
              <c:f>'26 ImpExp 1901 02 04 05'!$I$11:$I$12</c:f>
              <c:strCache>
                <c:ptCount val="2"/>
                <c:pt idx="0">
                  <c:v>Export</c:v>
                </c:pt>
                <c:pt idx="1">
                  <c:v>2012</c:v>
                </c:pt>
              </c:strCache>
            </c:strRef>
          </c:tx>
          <c:spPr>
            <a:solidFill>
              <a:schemeClr val="accent3"/>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05'!$I$13:$I$17</c:f>
              <c:numCache>
                <c:formatCode>#,##0</c:formatCode>
                <c:ptCount val="5"/>
                <c:pt idx="0">
                  <c:v>98621.293000000005</c:v>
                </c:pt>
                <c:pt idx="1">
                  <c:v>32414.875</c:v>
                </c:pt>
                <c:pt idx="2">
                  <c:v>14101.984</c:v>
                </c:pt>
                <c:pt idx="3">
                  <c:v>20259.419000000002</c:v>
                </c:pt>
                <c:pt idx="4">
                  <c:v>165397.571</c:v>
                </c:pt>
              </c:numCache>
            </c:numRef>
          </c:val>
          <c:extLst>
            <c:ext xmlns:c16="http://schemas.microsoft.com/office/drawing/2014/chart" uri="{C3380CC4-5D6E-409C-BE32-E72D297353CC}">
              <c16:uniqueId val="{00000002-0730-4EA3-A5A7-EF747BEF03D5}"/>
            </c:ext>
          </c:extLst>
        </c:ser>
        <c:ser>
          <c:idx val="3"/>
          <c:order val="3"/>
          <c:tx>
            <c:strRef>
              <c:f>'26 ImpExp 1901 02 04 05'!$J$11:$J$12</c:f>
              <c:strCache>
                <c:ptCount val="2"/>
                <c:pt idx="0">
                  <c:v>Export</c:v>
                </c:pt>
                <c:pt idx="1">
                  <c:v>2013</c:v>
                </c:pt>
              </c:strCache>
            </c:strRef>
          </c:tx>
          <c:spPr>
            <a:solidFill>
              <a:schemeClr val="accent4"/>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05'!$J$13:$J$17</c:f>
              <c:numCache>
                <c:formatCode>#,##0</c:formatCode>
                <c:ptCount val="5"/>
                <c:pt idx="0">
                  <c:v>104158.524</c:v>
                </c:pt>
                <c:pt idx="1">
                  <c:v>34143.546000000002</c:v>
                </c:pt>
                <c:pt idx="2">
                  <c:v>14814.302</c:v>
                </c:pt>
                <c:pt idx="3">
                  <c:v>19151.165000000001</c:v>
                </c:pt>
                <c:pt idx="4">
                  <c:v>172267.53700000001</c:v>
                </c:pt>
              </c:numCache>
            </c:numRef>
          </c:val>
          <c:extLst>
            <c:ext xmlns:c16="http://schemas.microsoft.com/office/drawing/2014/chart" uri="{C3380CC4-5D6E-409C-BE32-E72D297353CC}">
              <c16:uniqueId val="{00000003-0730-4EA3-A5A7-EF747BEF03D5}"/>
            </c:ext>
          </c:extLst>
        </c:ser>
        <c:ser>
          <c:idx val="4"/>
          <c:order val="4"/>
          <c:tx>
            <c:strRef>
              <c:f>'26 ImpExp 1901 02 04 05'!$K$11:$K$12</c:f>
              <c:strCache>
                <c:ptCount val="2"/>
                <c:pt idx="0">
                  <c:v>Export</c:v>
                </c:pt>
                <c:pt idx="1">
                  <c:v>2014</c:v>
                </c:pt>
              </c:strCache>
            </c:strRef>
          </c:tx>
          <c:spPr>
            <a:solidFill>
              <a:schemeClr val="accent5"/>
            </a:solidFill>
            <a:ln>
              <a:noFill/>
            </a:ln>
            <a:effectLst/>
          </c:spPr>
          <c:invertIfNegative val="0"/>
          <c:cat>
            <c:strRef>
              <c:f>'26 ImpExp 1901 02 04 05'!$A$13:$A$17</c:f>
              <c:strCache>
                <c:ptCount val="5"/>
                <c:pt idx="0">
                  <c:v>1901</c:v>
                </c:pt>
                <c:pt idx="1">
                  <c:v>1902</c:v>
                </c:pt>
                <c:pt idx="2">
                  <c:v>1904</c:v>
                </c:pt>
                <c:pt idx="3">
                  <c:v>1905</c:v>
                </c:pt>
                <c:pt idx="4">
                  <c:v>Total</c:v>
                </c:pt>
              </c:strCache>
            </c:strRef>
          </c:cat>
          <c:val>
            <c:numRef>
              <c:f>'26 ImpExp 1901 02 04 05'!$K$13:$K$17</c:f>
              <c:numCache>
                <c:formatCode>#,##0</c:formatCode>
                <c:ptCount val="5"/>
                <c:pt idx="0">
                  <c:v>103088.44</c:v>
                </c:pt>
                <c:pt idx="1">
                  <c:v>33449.023999999998</c:v>
                </c:pt>
                <c:pt idx="2">
                  <c:v>14127.377</c:v>
                </c:pt>
                <c:pt idx="3">
                  <c:v>17758.078000000001</c:v>
                </c:pt>
                <c:pt idx="4">
                  <c:v>168422.91900000002</c:v>
                </c:pt>
              </c:numCache>
            </c:numRef>
          </c:val>
          <c:extLst>
            <c:ext xmlns:c16="http://schemas.microsoft.com/office/drawing/2014/chart" uri="{C3380CC4-5D6E-409C-BE32-E72D297353CC}">
              <c16:uniqueId val="{00000004-0730-4EA3-A5A7-EF747BEF03D5}"/>
            </c:ext>
          </c:extLst>
        </c:ser>
        <c:dLbls>
          <c:showLegendKey val="0"/>
          <c:showVal val="0"/>
          <c:showCatName val="0"/>
          <c:showSerName val="0"/>
          <c:showPercent val="0"/>
          <c:showBubbleSize val="0"/>
        </c:dLbls>
        <c:gapWidth val="219"/>
        <c:overlap val="-27"/>
        <c:axId val="541239368"/>
        <c:axId val="541239760"/>
      </c:barChart>
      <c:catAx>
        <c:axId val="541239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239760"/>
        <c:crosses val="autoZero"/>
        <c:auto val="1"/>
        <c:lblAlgn val="ctr"/>
        <c:lblOffset val="100"/>
        <c:noMultiLvlLbl val="0"/>
      </c:catAx>
      <c:valAx>
        <c:axId val="54123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239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01514574555633E-2"/>
          <c:y val="0.28262566751682805"/>
          <c:w val="0.89582770332518513"/>
          <c:h val="0.54624684068593909"/>
        </c:manualLayout>
      </c:layout>
      <c:lineChart>
        <c:grouping val="standard"/>
        <c:varyColors val="0"/>
        <c:ser>
          <c:idx val="0"/>
          <c:order val="0"/>
          <c:tx>
            <c:strRef>
              <c:f>'Bruttoproduzentenpreise alt'!$B$6</c:f>
              <c:strCache>
                <c:ptCount val="1"/>
                <c:pt idx="0">
                  <c:v>Top</c:v>
                </c:pt>
              </c:strCache>
            </c:strRef>
          </c:tx>
          <c:spPr>
            <a:ln w="15875">
              <a:solidFill>
                <a:schemeClr val="accent1"/>
              </a:solidFill>
            </a:ln>
          </c:spPr>
          <c:marker>
            <c:symbol val="circle"/>
            <c:size val="5"/>
            <c:spPr>
              <a:solidFill>
                <a:schemeClr val="accent1"/>
              </a:solidFill>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alt'!$C$6:$O$6</c:f>
              <c:numCache>
                <c:formatCode>0.0</c:formatCode>
                <c:ptCount val="13"/>
                <c:pt idx="0">
                  <c:v>62.391448252608605</c:v>
                </c:pt>
                <c:pt idx="1">
                  <c:v>61.938784825962728</c:v>
                </c:pt>
                <c:pt idx="2">
                  <c:v>56.358183087119023</c:v>
                </c:pt>
                <c:pt idx="3">
                  <c:v>53.989576581430939</c:v>
                </c:pt>
                <c:pt idx="4">
                  <c:v>56.308074796716895</c:v>
                </c:pt>
                <c:pt idx="5">
                  <c:v>61.155605726434473</c:v>
                </c:pt>
                <c:pt idx="6">
                  <c:v>59.213560050104576</c:v>
                </c:pt>
                <c:pt idx="7">
                  <c:v>48.056633450316127</c:v>
                </c:pt>
                <c:pt idx="8">
                  <c:v>51.600133845574142</c:v>
                </c:pt>
                <c:pt idx="9">
                  <c:v>51.178892577191277</c:v>
                </c:pt>
                <c:pt idx="10">
                  <c:v>53</c:v>
                </c:pt>
                <c:pt idx="11">
                  <c:v>51.015604987934815</c:v>
                </c:pt>
                <c:pt idx="12">
                  <c:v>50.484602523776843</c:v>
                </c:pt>
              </c:numCache>
            </c:numRef>
          </c:val>
          <c:smooth val="0"/>
          <c:extLst>
            <c:ext xmlns:c16="http://schemas.microsoft.com/office/drawing/2014/chart" uri="{C3380CC4-5D6E-409C-BE32-E72D297353CC}">
              <c16:uniqueId val="{00000000-8199-4C54-8E09-0F1863C28D09}"/>
            </c:ext>
          </c:extLst>
        </c:ser>
        <c:ser>
          <c:idx val="1"/>
          <c:order val="1"/>
          <c:tx>
            <c:strRef>
              <c:f>'Bruttoproduzentenpreise alt'!$B$7</c:f>
              <c:strCache>
                <c:ptCount val="1"/>
                <c:pt idx="0">
                  <c:v>Klasse I</c:v>
                </c:pt>
              </c:strCache>
            </c:strRef>
          </c:tx>
          <c:spPr>
            <a:ln w="15875"/>
          </c:spPr>
          <c:marker>
            <c:symbol val="circle"/>
            <c:size val="5"/>
          </c:marker>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alt'!$C$7:$O$7</c:f>
              <c:numCache>
                <c:formatCode>0.0</c:formatCode>
                <c:ptCount val="13"/>
                <c:pt idx="0">
                  <c:v>60.086852064228374</c:v>
                </c:pt>
                <c:pt idx="1">
                  <c:v>58.90828601276781</c:v>
                </c:pt>
                <c:pt idx="2">
                  <c:v>53.153831988417835</c:v>
                </c:pt>
                <c:pt idx="3">
                  <c:v>51.063240692219701</c:v>
                </c:pt>
                <c:pt idx="4">
                  <c:v>53.327287212502469</c:v>
                </c:pt>
                <c:pt idx="5">
                  <c:v>58.945965744512243</c:v>
                </c:pt>
                <c:pt idx="6">
                  <c:v>57.000484436672245</c:v>
                </c:pt>
                <c:pt idx="7">
                  <c:v>46.646748687678318</c:v>
                </c:pt>
                <c:pt idx="8">
                  <c:v>50.331905324496908</c:v>
                </c:pt>
                <c:pt idx="9">
                  <c:v>48.989473842090057</c:v>
                </c:pt>
                <c:pt idx="10">
                  <c:v>51.2</c:v>
                </c:pt>
                <c:pt idx="11">
                  <c:v>49.388765742997016</c:v>
                </c:pt>
                <c:pt idx="12">
                  <c:v>49.022199595739671</c:v>
                </c:pt>
              </c:numCache>
            </c:numRef>
          </c:val>
          <c:smooth val="0"/>
          <c:extLst>
            <c:ext xmlns:c16="http://schemas.microsoft.com/office/drawing/2014/chart" uri="{C3380CC4-5D6E-409C-BE32-E72D297353CC}">
              <c16:uniqueId val="{00000001-8199-4C54-8E09-0F1863C28D09}"/>
            </c:ext>
          </c:extLst>
        </c:ser>
        <c:ser>
          <c:idx val="2"/>
          <c:order val="2"/>
          <c:tx>
            <c:strRef>
              <c:f>'Bruttoproduzentenpreise alt'!$B$8</c:f>
              <c:strCache>
                <c:ptCount val="1"/>
                <c:pt idx="0">
                  <c:v>Klasse II</c:v>
                </c:pt>
              </c:strCache>
            </c:strRef>
          </c:tx>
          <c:spPr>
            <a:ln w="15875"/>
          </c:spPr>
          <c:marker>
            <c:symbol val="circle"/>
            <c:size val="5"/>
          </c:marker>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alt'!$C$8:$O$8</c:f>
              <c:numCache>
                <c:formatCode>0.0</c:formatCode>
                <c:ptCount val="13"/>
                <c:pt idx="0">
                  <c:v>50.87429577064016</c:v>
                </c:pt>
                <c:pt idx="1">
                  <c:v>51.985810390088112</c:v>
                </c:pt>
                <c:pt idx="2">
                  <c:v>49.387842114447515</c:v>
                </c:pt>
                <c:pt idx="3">
                  <c:v>47.831675319551735</c:v>
                </c:pt>
                <c:pt idx="4">
                  <c:v>49.083021419725483</c:v>
                </c:pt>
                <c:pt idx="5">
                  <c:v>54.292607149600812</c:v>
                </c:pt>
                <c:pt idx="6">
                  <c:v>53.127318763788523</c:v>
                </c:pt>
                <c:pt idx="7">
                  <c:v>42.63020101038159</c:v>
                </c:pt>
                <c:pt idx="8">
                  <c:v>47.53180441701145</c:v>
                </c:pt>
                <c:pt idx="9">
                  <c:v>46.41801112593771</c:v>
                </c:pt>
                <c:pt idx="10">
                  <c:v>49.2</c:v>
                </c:pt>
                <c:pt idx="11">
                  <c:v>48.627193595304504</c:v>
                </c:pt>
                <c:pt idx="12">
                  <c:v>47.835058019415207</c:v>
                </c:pt>
              </c:numCache>
            </c:numRef>
          </c:val>
          <c:smooth val="0"/>
          <c:extLst>
            <c:ext xmlns:c16="http://schemas.microsoft.com/office/drawing/2014/chart" uri="{C3380CC4-5D6E-409C-BE32-E72D297353CC}">
              <c16:uniqueId val="{00000002-8199-4C54-8E09-0F1863C28D09}"/>
            </c:ext>
          </c:extLst>
        </c:ser>
        <c:ser>
          <c:idx val="3"/>
          <c:order val="3"/>
          <c:tx>
            <c:strRef>
              <c:f>'Bruttoproduzentenpreise alt'!$B$9</c:f>
              <c:strCache>
                <c:ptCount val="1"/>
                <c:pt idx="0">
                  <c:v>Klasse III</c:v>
                </c:pt>
              </c:strCache>
            </c:strRef>
          </c:tx>
          <c:spPr>
            <a:ln w="15875"/>
          </c:spPr>
          <c:marker>
            <c:symbol val="circle"/>
            <c:size val="5"/>
          </c:marker>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alt'!$C$9:$O$9</c:f>
              <c:numCache>
                <c:formatCode>0.0</c:formatCode>
                <c:ptCount val="13"/>
                <c:pt idx="0">
                  <c:v>49.962151630480498</c:v>
                </c:pt>
                <c:pt idx="1">
                  <c:v>47.830113013788299</c:v>
                </c:pt>
                <c:pt idx="2">
                  <c:v>46.49490911757082</c:v>
                </c:pt>
                <c:pt idx="3">
                  <c:v>44.633279811838982</c:v>
                </c:pt>
                <c:pt idx="4">
                  <c:v>44.46011480080675</c:v>
                </c:pt>
                <c:pt idx="5">
                  <c:v>50.953340544141788</c:v>
                </c:pt>
                <c:pt idx="6">
                  <c:v>49.495997871329465</c:v>
                </c:pt>
                <c:pt idx="7">
                  <c:v>39.851199924390755</c:v>
                </c:pt>
                <c:pt idx="8">
                  <c:v>43.684866756203022</c:v>
                </c:pt>
                <c:pt idx="9">
                  <c:v>42.46206229216827</c:v>
                </c:pt>
                <c:pt idx="10">
                  <c:v>43.7</c:v>
                </c:pt>
                <c:pt idx="11">
                  <c:v>44.802706013499446</c:v>
                </c:pt>
                <c:pt idx="12">
                  <c:v>44.14</c:v>
                </c:pt>
              </c:numCache>
            </c:numRef>
          </c:val>
          <c:smooth val="0"/>
          <c:extLst>
            <c:ext xmlns:c16="http://schemas.microsoft.com/office/drawing/2014/chart" uri="{C3380CC4-5D6E-409C-BE32-E72D297353CC}">
              <c16:uniqueId val="{00000003-8199-4C54-8E09-0F1863C28D09}"/>
            </c:ext>
          </c:extLst>
        </c:ser>
        <c:dLbls>
          <c:showLegendKey val="0"/>
          <c:showVal val="0"/>
          <c:showCatName val="0"/>
          <c:showSerName val="0"/>
          <c:showPercent val="0"/>
          <c:showBubbleSize val="0"/>
        </c:dLbls>
        <c:marker val="1"/>
        <c:smooth val="0"/>
        <c:axId val="223917800"/>
        <c:axId val="226009792"/>
      </c:lineChart>
      <c:catAx>
        <c:axId val="223917800"/>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6009792"/>
        <c:crosses val="autoZero"/>
        <c:auto val="1"/>
        <c:lblAlgn val="ctr"/>
        <c:lblOffset val="100"/>
        <c:noMultiLvlLbl val="0"/>
      </c:catAx>
      <c:valAx>
        <c:axId val="226009792"/>
        <c:scaling>
          <c:orientation val="minMax"/>
          <c:min val="30"/>
        </c:scaling>
        <c:delete val="0"/>
        <c:axPos val="l"/>
        <c:majorGridlines>
          <c:spPr>
            <a:ln>
              <a:no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3917800"/>
        <c:crosses val="autoZero"/>
        <c:crossBetween val="between"/>
      </c:valAx>
    </c:plotArea>
    <c:legend>
      <c:legendPos val="b"/>
      <c:layout>
        <c:manualLayout>
          <c:xMode val="edge"/>
          <c:yMode val="edge"/>
          <c:x val="7.8898558732789972E-3"/>
          <c:y val="4.3957082876136144E-2"/>
          <c:w val="0.58932393977068653"/>
          <c:h val="5.803817611061757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'26 ImpExp 1901 02 04 05'!$B$38:$B$39</c:f>
              <c:strCache>
                <c:ptCount val="2"/>
                <c:pt idx="0">
                  <c:v>Import</c:v>
                </c:pt>
                <c:pt idx="1">
                  <c:v>2010</c:v>
                </c:pt>
              </c:strCache>
            </c:strRef>
          </c:tx>
          <c:spPr>
            <a:solidFill>
              <a:schemeClr val="accent1"/>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05'!$B$40:$B$44</c:f>
              <c:numCache>
                <c:formatCode>#,##0</c:formatCode>
                <c:ptCount val="5"/>
                <c:pt idx="0">
                  <c:v>98.625770000000003</c:v>
                </c:pt>
                <c:pt idx="1">
                  <c:v>109.74396299999999</c:v>
                </c:pt>
                <c:pt idx="2">
                  <c:v>102.059393</c:v>
                </c:pt>
                <c:pt idx="3">
                  <c:v>394.12280500000003</c:v>
                </c:pt>
                <c:pt idx="4">
                  <c:v>704.55193099999997</c:v>
                </c:pt>
              </c:numCache>
            </c:numRef>
          </c:val>
          <c:extLst>
            <c:ext xmlns:c16="http://schemas.microsoft.com/office/drawing/2014/chart" uri="{C3380CC4-5D6E-409C-BE32-E72D297353CC}">
              <c16:uniqueId val="{00000000-FE8B-492A-87B4-66B45C82BD6E}"/>
            </c:ext>
          </c:extLst>
        </c:ser>
        <c:ser>
          <c:idx val="1"/>
          <c:order val="1"/>
          <c:tx>
            <c:strRef>
              <c:f>'26 ImpExp 1901 02 04 05'!$C$38:$C$39</c:f>
              <c:strCache>
                <c:ptCount val="2"/>
                <c:pt idx="0">
                  <c:v>Import</c:v>
                </c:pt>
                <c:pt idx="1">
                  <c:v>2011</c:v>
                </c:pt>
              </c:strCache>
            </c:strRef>
          </c:tx>
          <c:spPr>
            <a:solidFill>
              <a:schemeClr val="accent2"/>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05'!$C$40:$C$44</c:f>
              <c:numCache>
                <c:formatCode>#,##0</c:formatCode>
                <c:ptCount val="5"/>
                <c:pt idx="0">
                  <c:v>94.344458000000003</c:v>
                </c:pt>
                <c:pt idx="1">
                  <c:v>103.881326</c:v>
                </c:pt>
                <c:pt idx="2">
                  <c:v>95.818071000000003</c:v>
                </c:pt>
                <c:pt idx="3">
                  <c:v>379.064798</c:v>
                </c:pt>
                <c:pt idx="4">
                  <c:v>673.108653</c:v>
                </c:pt>
              </c:numCache>
            </c:numRef>
          </c:val>
          <c:extLst>
            <c:ext xmlns:c16="http://schemas.microsoft.com/office/drawing/2014/chart" uri="{C3380CC4-5D6E-409C-BE32-E72D297353CC}">
              <c16:uniqueId val="{00000001-FE8B-492A-87B4-66B45C82BD6E}"/>
            </c:ext>
          </c:extLst>
        </c:ser>
        <c:ser>
          <c:idx val="2"/>
          <c:order val="2"/>
          <c:tx>
            <c:strRef>
              <c:f>'26 ImpExp 1901 02 04 05'!$D$38:$D$39</c:f>
              <c:strCache>
                <c:ptCount val="2"/>
                <c:pt idx="0">
                  <c:v>Import</c:v>
                </c:pt>
                <c:pt idx="1">
                  <c:v>2012</c:v>
                </c:pt>
              </c:strCache>
            </c:strRef>
          </c:tx>
          <c:spPr>
            <a:solidFill>
              <a:schemeClr val="accent3"/>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05'!$D$40:$D$44</c:f>
              <c:numCache>
                <c:formatCode>#,##0</c:formatCode>
                <c:ptCount val="5"/>
                <c:pt idx="0">
                  <c:v>98.854299999999995</c:v>
                </c:pt>
                <c:pt idx="1">
                  <c:v>111.280483</c:v>
                </c:pt>
                <c:pt idx="2">
                  <c:v>90.489311999999998</c:v>
                </c:pt>
                <c:pt idx="3">
                  <c:v>396.00735100000003</c:v>
                </c:pt>
                <c:pt idx="4">
                  <c:v>696.6314460000001</c:v>
                </c:pt>
              </c:numCache>
            </c:numRef>
          </c:val>
          <c:extLst>
            <c:ext xmlns:c16="http://schemas.microsoft.com/office/drawing/2014/chart" uri="{C3380CC4-5D6E-409C-BE32-E72D297353CC}">
              <c16:uniqueId val="{00000002-FE8B-492A-87B4-66B45C82BD6E}"/>
            </c:ext>
          </c:extLst>
        </c:ser>
        <c:ser>
          <c:idx val="3"/>
          <c:order val="3"/>
          <c:tx>
            <c:strRef>
              <c:f>'26 ImpExp 1901 02 04 05'!$E$38:$E$39</c:f>
              <c:strCache>
                <c:ptCount val="2"/>
                <c:pt idx="0">
                  <c:v>Import</c:v>
                </c:pt>
                <c:pt idx="1">
                  <c:v>2013</c:v>
                </c:pt>
              </c:strCache>
            </c:strRef>
          </c:tx>
          <c:spPr>
            <a:solidFill>
              <a:schemeClr val="accent4"/>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05'!$E$40:$E$44</c:f>
              <c:numCache>
                <c:formatCode>#,##0</c:formatCode>
                <c:ptCount val="5"/>
                <c:pt idx="0">
                  <c:v>115.07395200000001</c:v>
                </c:pt>
                <c:pt idx="1">
                  <c:v>118.139777</c:v>
                </c:pt>
                <c:pt idx="2">
                  <c:v>89.390051</c:v>
                </c:pt>
                <c:pt idx="3">
                  <c:v>434.70721700000001</c:v>
                </c:pt>
                <c:pt idx="4">
                  <c:v>757.31099700000004</c:v>
                </c:pt>
              </c:numCache>
            </c:numRef>
          </c:val>
          <c:extLst>
            <c:ext xmlns:c16="http://schemas.microsoft.com/office/drawing/2014/chart" uri="{C3380CC4-5D6E-409C-BE32-E72D297353CC}">
              <c16:uniqueId val="{00000003-FE8B-492A-87B4-66B45C82BD6E}"/>
            </c:ext>
          </c:extLst>
        </c:ser>
        <c:ser>
          <c:idx val="4"/>
          <c:order val="4"/>
          <c:tx>
            <c:strRef>
              <c:f>'26 ImpExp 1901 02 04 05'!$F$38:$F$39</c:f>
              <c:strCache>
                <c:ptCount val="2"/>
                <c:pt idx="0">
                  <c:v>Import</c:v>
                </c:pt>
                <c:pt idx="1">
                  <c:v>2014</c:v>
                </c:pt>
              </c:strCache>
            </c:strRef>
          </c:tx>
          <c:spPr>
            <a:solidFill>
              <a:schemeClr val="accent5"/>
            </a:solidFill>
            <a:ln>
              <a:noFill/>
            </a:ln>
            <a:effectLst/>
          </c:spPr>
          <c:invertIfNegative val="0"/>
          <c:cat>
            <c:strRef>
              <c:f>'26 ImpExp 1901 02 04 05'!$A$40:$A$44</c:f>
              <c:strCache>
                <c:ptCount val="5"/>
                <c:pt idx="0">
                  <c:v>1901</c:v>
                </c:pt>
                <c:pt idx="1">
                  <c:v>1902</c:v>
                </c:pt>
                <c:pt idx="2">
                  <c:v>1904</c:v>
                </c:pt>
                <c:pt idx="3">
                  <c:v>1905</c:v>
                </c:pt>
                <c:pt idx="4">
                  <c:v>Total</c:v>
                </c:pt>
              </c:strCache>
            </c:strRef>
          </c:cat>
          <c:val>
            <c:numRef>
              <c:f>'26 ImpExp 1901 02 04 05'!$F$40:$F$44</c:f>
              <c:numCache>
                <c:formatCode>#,##0</c:formatCode>
                <c:ptCount val="5"/>
                <c:pt idx="0">
                  <c:v>120.296909</c:v>
                </c:pt>
                <c:pt idx="1">
                  <c:v>121.15070900000001</c:v>
                </c:pt>
                <c:pt idx="2">
                  <c:v>88.755972999999997</c:v>
                </c:pt>
                <c:pt idx="3">
                  <c:v>447.07719900000001</c:v>
                </c:pt>
                <c:pt idx="4">
                  <c:v>777.28079000000002</c:v>
                </c:pt>
              </c:numCache>
            </c:numRef>
          </c:val>
          <c:extLst>
            <c:ext xmlns:c16="http://schemas.microsoft.com/office/drawing/2014/chart" uri="{C3380CC4-5D6E-409C-BE32-E72D297353CC}">
              <c16:uniqueId val="{00000004-FE8B-492A-87B4-66B45C82BD6E}"/>
            </c:ext>
          </c:extLst>
        </c:ser>
        <c:dLbls>
          <c:showLegendKey val="0"/>
          <c:showVal val="0"/>
          <c:showCatName val="0"/>
          <c:showSerName val="0"/>
          <c:showPercent val="0"/>
          <c:showBubbleSize val="0"/>
        </c:dLbls>
        <c:gapWidth val="219"/>
        <c:overlap val="-27"/>
        <c:axId val="541240544"/>
        <c:axId val="541240936"/>
      </c:barChart>
      <c:catAx>
        <c:axId val="54124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240936"/>
        <c:crosses val="autoZero"/>
        <c:auto val="1"/>
        <c:lblAlgn val="ctr"/>
        <c:lblOffset val="100"/>
        <c:noMultiLvlLbl val="0"/>
      </c:catAx>
      <c:valAx>
        <c:axId val="54124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24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'26 ImpExp 1901 02 04 05'!$B$47</c:f>
              <c:strCache>
                <c:ptCount val="1"/>
                <c:pt idx="0">
                  <c:v>2010</c:v>
                </c:pt>
              </c:strCache>
            </c:strRef>
          </c:tx>
          <c:spPr>
            <a:solidFill>
              <a:schemeClr val="accent1"/>
            </a:solidFill>
            <a:ln>
              <a:noFill/>
            </a:ln>
            <a:effectLst/>
          </c:spPr>
          <c:invertIfNegative val="0"/>
          <c:cat>
            <c:strRef>
              <c:f>'26 ImpExp 1901 02 04 05'!$A$48:$A$52</c:f>
              <c:strCache>
                <c:ptCount val="5"/>
                <c:pt idx="0">
                  <c:v>1901</c:v>
                </c:pt>
                <c:pt idx="1">
                  <c:v>1902</c:v>
                </c:pt>
                <c:pt idx="2">
                  <c:v>1904</c:v>
                </c:pt>
                <c:pt idx="3">
                  <c:v>1905</c:v>
                </c:pt>
                <c:pt idx="4">
                  <c:v>Total</c:v>
                </c:pt>
              </c:strCache>
            </c:strRef>
          </c:cat>
          <c:val>
            <c:numRef>
              <c:f>'26 ImpExp 1901 02 04 05'!$B$48:$B$52</c:f>
              <c:numCache>
                <c:formatCode>#,##0</c:formatCode>
                <c:ptCount val="5"/>
                <c:pt idx="0">
                  <c:v>262.41815800000001</c:v>
                </c:pt>
                <c:pt idx="1">
                  <c:v>-29.977764999999991</c:v>
                </c:pt>
                <c:pt idx="2">
                  <c:v>-59.864151</c:v>
                </c:pt>
                <c:pt idx="3">
                  <c:v>-207.83108100000004</c:v>
                </c:pt>
                <c:pt idx="4">
                  <c:v>-35.254838999999947</c:v>
                </c:pt>
              </c:numCache>
            </c:numRef>
          </c:val>
          <c:extLst>
            <c:ext xmlns:c16="http://schemas.microsoft.com/office/drawing/2014/chart" uri="{C3380CC4-5D6E-409C-BE32-E72D297353CC}">
              <c16:uniqueId val="{00000000-2D64-451A-91CC-457A65EE85DD}"/>
            </c:ext>
          </c:extLst>
        </c:ser>
        <c:ser>
          <c:idx val="1"/>
          <c:order val="1"/>
          <c:tx>
            <c:strRef>
              <c:f>'26 ImpExp 1901 02 04 05'!$C$47</c:f>
              <c:strCache>
                <c:ptCount val="1"/>
                <c:pt idx="0">
                  <c:v>2011</c:v>
                </c:pt>
              </c:strCache>
            </c:strRef>
          </c:tx>
          <c:spPr>
            <a:solidFill>
              <a:schemeClr val="accent2"/>
            </a:solidFill>
            <a:ln>
              <a:noFill/>
            </a:ln>
            <a:effectLst/>
          </c:spPr>
          <c:invertIfNegative val="0"/>
          <c:cat>
            <c:strRef>
              <c:f>'26 ImpExp 1901 02 04 05'!$A$48:$A$52</c:f>
              <c:strCache>
                <c:ptCount val="5"/>
                <c:pt idx="0">
                  <c:v>1901</c:v>
                </c:pt>
                <c:pt idx="1">
                  <c:v>1902</c:v>
                </c:pt>
                <c:pt idx="2">
                  <c:v>1904</c:v>
                </c:pt>
                <c:pt idx="3">
                  <c:v>1905</c:v>
                </c:pt>
                <c:pt idx="4">
                  <c:v>Total</c:v>
                </c:pt>
              </c:strCache>
            </c:strRef>
          </c:cat>
          <c:val>
            <c:numRef>
              <c:f>'26 ImpExp 1901 02 04 05'!$C$48:$C$52</c:f>
              <c:numCache>
                <c:formatCode>#,##0</c:formatCode>
                <c:ptCount val="5"/>
                <c:pt idx="0">
                  <c:v>258.33185900000001</c:v>
                </c:pt>
                <c:pt idx="1">
                  <c:v>-13.549878000000007</c:v>
                </c:pt>
                <c:pt idx="2">
                  <c:v>-53.194944000000007</c:v>
                </c:pt>
                <c:pt idx="3">
                  <c:v>-214.044692</c:v>
                </c:pt>
                <c:pt idx="4">
                  <c:v>-22.457655000000045</c:v>
                </c:pt>
              </c:numCache>
            </c:numRef>
          </c:val>
          <c:extLst>
            <c:ext xmlns:c16="http://schemas.microsoft.com/office/drawing/2014/chart" uri="{C3380CC4-5D6E-409C-BE32-E72D297353CC}">
              <c16:uniqueId val="{00000001-2D64-451A-91CC-457A65EE85DD}"/>
            </c:ext>
          </c:extLst>
        </c:ser>
        <c:ser>
          <c:idx val="2"/>
          <c:order val="2"/>
          <c:tx>
            <c:strRef>
              <c:f>'26 ImpExp 1901 02 04 05'!$D$47</c:f>
              <c:strCache>
                <c:ptCount val="1"/>
                <c:pt idx="0">
                  <c:v>2012</c:v>
                </c:pt>
              </c:strCache>
            </c:strRef>
          </c:tx>
          <c:spPr>
            <a:solidFill>
              <a:schemeClr val="accent3"/>
            </a:solidFill>
            <a:ln>
              <a:noFill/>
            </a:ln>
            <a:effectLst/>
          </c:spPr>
          <c:invertIfNegative val="0"/>
          <c:cat>
            <c:strRef>
              <c:f>'26 ImpExp 1901 02 04 05'!$A$48:$A$52</c:f>
              <c:strCache>
                <c:ptCount val="5"/>
                <c:pt idx="0">
                  <c:v>1901</c:v>
                </c:pt>
                <c:pt idx="1">
                  <c:v>1902</c:v>
                </c:pt>
                <c:pt idx="2">
                  <c:v>1904</c:v>
                </c:pt>
                <c:pt idx="3">
                  <c:v>1905</c:v>
                </c:pt>
                <c:pt idx="4">
                  <c:v>Total</c:v>
                </c:pt>
              </c:strCache>
            </c:strRef>
          </c:cat>
          <c:val>
            <c:numRef>
              <c:f>'26 ImpExp 1901 02 04 05'!$D$48:$D$52</c:f>
              <c:numCache>
                <c:formatCode>#,##0</c:formatCode>
                <c:ptCount val="5"/>
                <c:pt idx="0">
                  <c:v>284.65635499999996</c:v>
                </c:pt>
                <c:pt idx="1">
                  <c:v>-27.221381000000008</c:v>
                </c:pt>
                <c:pt idx="2">
                  <c:v>-44.597473000000001</c:v>
                </c:pt>
                <c:pt idx="3">
                  <c:v>-226.95099400000004</c:v>
                </c:pt>
                <c:pt idx="4">
                  <c:v>-14.113493000000062</c:v>
                </c:pt>
              </c:numCache>
            </c:numRef>
          </c:val>
          <c:extLst>
            <c:ext xmlns:c16="http://schemas.microsoft.com/office/drawing/2014/chart" uri="{C3380CC4-5D6E-409C-BE32-E72D297353CC}">
              <c16:uniqueId val="{00000002-2D64-451A-91CC-457A65EE85DD}"/>
            </c:ext>
          </c:extLst>
        </c:ser>
        <c:ser>
          <c:idx val="3"/>
          <c:order val="3"/>
          <c:tx>
            <c:strRef>
              <c:f>'26 ImpExp 1901 02 04 05'!$E$47</c:f>
              <c:strCache>
                <c:ptCount val="1"/>
                <c:pt idx="0">
                  <c:v>2013</c:v>
                </c:pt>
              </c:strCache>
            </c:strRef>
          </c:tx>
          <c:spPr>
            <a:solidFill>
              <a:schemeClr val="accent4"/>
            </a:solidFill>
            <a:ln>
              <a:noFill/>
            </a:ln>
            <a:effectLst/>
          </c:spPr>
          <c:invertIfNegative val="0"/>
          <c:cat>
            <c:strRef>
              <c:f>'26 ImpExp 1901 02 04 05'!$A$48:$A$52</c:f>
              <c:strCache>
                <c:ptCount val="5"/>
                <c:pt idx="0">
                  <c:v>1901</c:v>
                </c:pt>
                <c:pt idx="1">
                  <c:v>1902</c:v>
                </c:pt>
                <c:pt idx="2">
                  <c:v>1904</c:v>
                </c:pt>
                <c:pt idx="3">
                  <c:v>1905</c:v>
                </c:pt>
                <c:pt idx="4">
                  <c:v>Total</c:v>
                </c:pt>
              </c:strCache>
            </c:strRef>
          </c:cat>
          <c:val>
            <c:numRef>
              <c:f>'26 ImpExp 1901 02 04 05'!$E$48:$E$52</c:f>
              <c:numCache>
                <c:formatCode>#,##0</c:formatCode>
                <c:ptCount val="5"/>
                <c:pt idx="0">
                  <c:v>326.27199099999996</c:v>
                </c:pt>
                <c:pt idx="1">
                  <c:v>-29.632183999999995</c:v>
                </c:pt>
                <c:pt idx="2">
                  <c:v>-39.265175999999997</c:v>
                </c:pt>
                <c:pt idx="3">
                  <c:v>-264.35553700000003</c:v>
                </c:pt>
                <c:pt idx="4">
                  <c:v>-6.9809060000001182</c:v>
                </c:pt>
              </c:numCache>
            </c:numRef>
          </c:val>
          <c:extLst>
            <c:ext xmlns:c16="http://schemas.microsoft.com/office/drawing/2014/chart" uri="{C3380CC4-5D6E-409C-BE32-E72D297353CC}">
              <c16:uniqueId val="{00000003-2D64-451A-91CC-457A65EE85DD}"/>
            </c:ext>
          </c:extLst>
        </c:ser>
        <c:ser>
          <c:idx val="4"/>
          <c:order val="4"/>
          <c:tx>
            <c:strRef>
              <c:f>'26 ImpExp 1901 02 04 05'!$F$47</c:f>
              <c:strCache>
                <c:ptCount val="1"/>
                <c:pt idx="0">
                  <c:v>2014</c:v>
                </c:pt>
              </c:strCache>
            </c:strRef>
          </c:tx>
          <c:spPr>
            <a:solidFill>
              <a:schemeClr val="accent5"/>
            </a:solidFill>
            <a:ln>
              <a:noFill/>
            </a:ln>
            <a:effectLst/>
          </c:spPr>
          <c:invertIfNegative val="0"/>
          <c:cat>
            <c:strRef>
              <c:f>'26 ImpExp 1901 02 04 05'!$A$48:$A$52</c:f>
              <c:strCache>
                <c:ptCount val="5"/>
                <c:pt idx="0">
                  <c:v>1901</c:v>
                </c:pt>
                <c:pt idx="1">
                  <c:v>1902</c:v>
                </c:pt>
                <c:pt idx="2">
                  <c:v>1904</c:v>
                </c:pt>
                <c:pt idx="3">
                  <c:v>1905</c:v>
                </c:pt>
                <c:pt idx="4">
                  <c:v>Total</c:v>
                </c:pt>
              </c:strCache>
            </c:strRef>
          </c:cat>
          <c:val>
            <c:numRef>
              <c:f>'26 ImpExp 1901 02 04 05'!$F$48:$F$52</c:f>
              <c:numCache>
                <c:formatCode>#,##0</c:formatCode>
                <c:ptCount val="5"/>
                <c:pt idx="0">
                  <c:v>322.915661</c:v>
                </c:pt>
                <c:pt idx="1">
                  <c:v>-32.062599000000006</c:v>
                </c:pt>
                <c:pt idx="2">
                  <c:v>-38.973506</c:v>
                </c:pt>
                <c:pt idx="3">
                  <c:v>-284.11828200000002</c:v>
                </c:pt>
                <c:pt idx="4">
                  <c:v>-32.238725999999929</c:v>
                </c:pt>
              </c:numCache>
            </c:numRef>
          </c:val>
          <c:extLst>
            <c:ext xmlns:c16="http://schemas.microsoft.com/office/drawing/2014/chart" uri="{C3380CC4-5D6E-409C-BE32-E72D297353CC}">
              <c16:uniqueId val="{00000004-2D64-451A-91CC-457A65EE85DD}"/>
            </c:ext>
          </c:extLst>
        </c:ser>
        <c:dLbls>
          <c:showLegendKey val="0"/>
          <c:showVal val="0"/>
          <c:showCatName val="0"/>
          <c:showSerName val="0"/>
          <c:showPercent val="0"/>
          <c:showBubbleSize val="0"/>
        </c:dLbls>
        <c:gapWidth val="219"/>
        <c:overlap val="-27"/>
        <c:axId val="541241720"/>
        <c:axId val="541168528"/>
      </c:barChart>
      <c:catAx>
        <c:axId val="541241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168528"/>
        <c:crosses val="autoZero"/>
        <c:auto val="1"/>
        <c:lblAlgn val="ctr"/>
        <c:lblOffset val="100"/>
        <c:noMultiLvlLbl val="0"/>
      </c:catAx>
      <c:valAx>
        <c:axId val="541168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241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'26 ImpExp 1901 02 04 05'!$B$20</c:f>
              <c:strCache>
                <c:ptCount val="1"/>
                <c:pt idx="0">
                  <c:v>2010</c:v>
                </c:pt>
              </c:strCache>
            </c:strRef>
          </c:tx>
          <c:spPr>
            <a:solidFill>
              <a:schemeClr val="accent1"/>
            </a:solidFill>
            <a:ln>
              <a:noFill/>
            </a:ln>
            <a:effectLst/>
          </c:spPr>
          <c:invertIfNegative val="0"/>
          <c:cat>
            <c:strRef>
              <c:f>'26 ImpExp 1901 02 04 05'!$A$21:$A$25</c:f>
              <c:strCache>
                <c:ptCount val="5"/>
                <c:pt idx="0">
                  <c:v>1901</c:v>
                </c:pt>
                <c:pt idx="1">
                  <c:v>1902</c:v>
                </c:pt>
                <c:pt idx="2">
                  <c:v>1904</c:v>
                </c:pt>
                <c:pt idx="3">
                  <c:v>1905</c:v>
                </c:pt>
                <c:pt idx="4">
                  <c:v>Total</c:v>
                </c:pt>
              </c:strCache>
            </c:strRef>
          </c:cat>
          <c:val>
            <c:numRef>
              <c:f>'26 ImpExp 1901 02 04 05'!$B$21:$B$25</c:f>
              <c:numCache>
                <c:formatCode>#,##0</c:formatCode>
                <c:ptCount val="5"/>
                <c:pt idx="0">
                  <c:v>65855.633999999991</c:v>
                </c:pt>
                <c:pt idx="1">
                  <c:v>-16070.866999999998</c:v>
                </c:pt>
                <c:pt idx="2">
                  <c:v>-8346.6939999999995</c:v>
                </c:pt>
                <c:pt idx="3">
                  <c:v>-70211.850000000006</c:v>
                </c:pt>
                <c:pt idx="4">
                  <c:v>-28773.777000000002</c:v>
                </c:pt>
              </c:numCache>
            </c:numRef>
          </c:val>
          <c:extLst>
            <c:ext xmlns:c16="http://schemas.microsoft.com/office/drawing/2014/chart" uri="{C3380CC4-5D6E-409C-BE32-E72D297353CC}">
              <c16:uniqueId val="{00000000-BFF7-4771-B8A9-7F81CF646B7C}"/>
            </c:ext>
          </c:extLst>
        </c:ser>
        <c:ser>
          <c:idx val="1"/>
          <c:order val="1"/>
          <c:tx>
            <c:strRef>
              <c:f>'26 ImpExp 1901 02 04 05'!$C$20</c:f>
              <c:strCache>
                <c:ptCount val="1"/>
                <c:pt idx="0">
                  <c:v>2011</c:v>
                </c:pt>
              </c:strCache>
            </c:strRef>
          </c:tx>
          <c:spPr>
            <a:solidFill>
              <a:schemeClr val="accent2"/>
            </a:solidFill>
            <a:ln>
              <a:noFill/>
            </a:ln>
            <a:effectLst/>
          </c:spPr>
          <c:invertIfNegative val="0"/>
          <c:cat>
            <c:strRef>
              <c:f>'26 ImpExp 1901 02 04 05'!$A$21:$A$25</c:f>
              <c:strCache>
                <c:ptCount val="5"/>
                <c:pt idx="0">
                  <c:v>1901</c:v>
                </c:pt>
                <c:pt idx="1">
                  <c:v>1902</c:v>
                </c:pt>
                <c:pt idx="2">
                  <c:v>1904</c:v>
                </c:pt>
                <c:pt idx="3">
                  <c:v>1905</c:v>
                </c:pt>
                <c:pt idx="4">
                  <c:v>Total</c:v>
                </c:pt>
              </c:strCache>
            </c:strRef>
          </c:cat>
          <c:val>
            <c:numRef>
              <c:f>'26 ImpExp 1901 02 04 05'!$C$21:$C$25</c:f>
              <c:numCache>
                <c:formatCode>#,##0</c:formatCode>
                <c:ptCount val="5"/>
                <c:pt idx="0">
                  <c:v>64550.120999999999</c:v>
                </c:pt>
                <c:pt idx="1">
                  <c:v>-12518.189999999995</c:v>
                </c:pt>
                <c:pt idx="2">
                  <c:v>-6954.4450000000015</c:v>
                </c:pt>
                <c:pt idx="3">
                  <c:v>-73897.197999999989</c:v>
                </c:pt>
                <c:pt idx="4">
                  <c:v>-28819.712</c:v>
                </c:pt>
              </c:numCache>
            </c:numRef>
          </c:val>
          <c:extLst>
            <c:ext xmlns:c16="http://schemas.microsoft.com/office/drawing/2014/chart" uri="{C3380CC4-5D6E-409C-BE32-E72D297353CC}">
              <c16:uniqueId val="{00000001-BFF7-4771-B8A9-7F81CF646B7C}"/>
            </c:ext>
          </c:extLst>
        </c:ser>
        <c:ser>
          <c:idx val="2"/>
          <c:order val="2"/>
          <c:tx>
            <c:strRef>
              <c:f>'26 ImpExp 1901 02 04 05'!$D$20</c:f>
              <c:strCache>
                <c:ptCount val="1"/>
                <c:pt idx="0">
                  <c:v>2012</c:v>
                </c:pt>
              </c:strCache>
            </c:strRef>
          </c:tx>
          <c:spPr>
            <a:solidFill>
              <a:schemeClr val="accent3"/>
            </a:solidFill>
            <a:ln>
              <a:noFill/>
            </a:ln>
            <a:effectLst/>
          </c:spPr>
          <c:invertIfNegative val="0"/>
          <c:cat>
            <c:strRef>
              <c:f>'26 ImpExp 1901 02 04 05'!$A$21:$A$25</c:f>
              <c:strCache>
                <c:ptCount val="5"/>
                <c:pt idx="0">
                  <c:v>1901</c:v>
                </c:pt>
                <c:pt idx="1">
                  <c:v>1902</c:v>
                </c:pt>
                <c:pt idx="2">
                  <c:v>1904</c:v>
                </c:pt>
                <c:pt idx="3">
                  <c:v>1905</c:v>
                </c:pt>
                <c:pt idx="4">
                  <c:v>Total</c:v>
                </c:pt>
              </c:strCache>
            </c:strRef>
          </c:cat>
          <c:val>
            <c:numRef>
              <c:f>'26 ImpExp 1901 02 04 05'!$D$21:$D$25</c:f>
              <c:numCache>
                <c:formatCode>#,##0</c:formatCode>
                <c:ptCount val="5"/>
                <c:pt idx="0">
                  <c:v>68376.971000000005</c:v>
                </c:pt>
                <c:pt idx="1">
                  <c:v>-14981.978999999999</c:v>
                </c:pt>
                <c:pt idx="2">
                  <c:v>-6562.0709999999999</c:v>
                </c:pt>
                <c:pt idx="3">
                  <c:v>-80554.66399999999</c:v>
                </c:pt>
                <c:pt idx="4">
                  <c:v>-33721.743000000017</c:v>
                </c:pt>
              </c:numCache>
            </c:numRef>
          </c:val>
          <c:extLst>
            <c:ext xmlns:c16="http://schemas.microsoft.com/office/drawing/2014/chart" uri="{C3380CC4-5D6E-409C-BE32-E72D297353CC}">
              <c16:uniqueId val="{00000002-BFF7-4771-B8A9-7F81CF646B7C}"/>
            </c:ext>
          </c:extLst>
        </c:ser>
        <c:ser>
          <c:idx val="3"/>
          <c:order val="3"/>
          <c:tx>
            <c:strRef>
              <c:f>'26 ImpExp 1901 02 04 05'!$E$20</c:f>
              <c:strCache>
                <c:ptCount val="1"/>
                <c:pt idx="0">
                  <c:v>2013</c:v>
                </c:pt>
              </c:strCache>
            </c:strRef>
          </c:tx>
          <c:spPr>
            <a:solidFill>
              <a:schemeClr val="accent4"/>
            </a:solidFill>
            <a:ln>
              <a:noFill/>
            </a:ln>
            <a:effectLst/>
          </c:spPr>
          <c:invertIfNegative val="0"/>
          <c:cat>
            <c:strRef>
              <c:f>'26 ImpExp 1901 02 04 05'!$A$21:$A$25</c:f>
              <c:strCache>
                <c:ptCount val="5"/>
                <c:pt idx="0">
                  <c:v>1901</c:v>
                </c:pt>
                <c:pt idx="1">
                  <c:v>1902</c:v>
                </c:pt>
                <c:pt idx="2">
                  <c:v>1904</c:v>
                </c:pt>
                <c:pt idx="3">
                  <c:v>1905</c:v>
                </c:pt>
                <c:pt idx="4">
                  <c:v>Total</c:v>
                </c:pt>
              </c:strCache>
            </c:strRef>
          </c:cat>
          <c:val>
            <c:numRef>
              <c:f>'26 ImpExp 1901 02 04 05'!$E$21:$E$25</c:f>
              <c:numCache>
                <c:formatCode>#,##0</c:formatCode>
                <c:ptCount val="5"/>
                <c:pt idx="0">
                  <c:v>71794.324000000008</c:v>
                </c:pt>
                <c:pt idx="1">
                  <c:v>-14311.642</c:v>
                </c:pt>
                <c:pt idx="2">
                  <c:v>-4902.9670000000006</c:v>
                </c:pt>
                <c:pt idx="3">
                  <c:v>-85654.915999999997</c:v>
                </c:pt>
                <c:pt idx="4">
                  <c:v>-33075.201000000001</c:v>
                </c:pt>
              </c:numCache>
            </c:numRef>
          </c:val>
          <c:extLst>
            <c:ext xmlns:c16="http://schemas.microsoft.com/office/drawing/2014/chart" uri="{C3380CC4-5D6E-409C-BE32-E72D297353CC}">
              <c16:uniqueId val="{00000003-BFF7-4771-B8A9-7F81CF646B7C}"/>
            </c:ext>
          </c:extLst>
        </c:ser>
        <c:ser>
          <c:idx val="4"/>
          <c:order val="4"/>
          <c:tx>
            <c:strRef>
              <c:f>'26 ImpExp 1901 02 04 05'!$F$20</c:f>
              <c:strCache>
                <c:ptCount val="1"/>
                <c:pt idx="0">
                  <c:v>2014</c:v>
                </c:pt>
              </c:strCache>
            </c:strRef>
          </c:tx>
          <c:spPr>
            <a:solidFill>
              <a:schemeClr val="accent5"/>
            </a:solidFill>
            <a:ln>
              <a:noFill/>
            </a:ln>
            <a:effectLst/>
          </c:spPr>
          <c:invertIfNegative val="0"/>
          <c:cat>
            <c:strRef>
              <c:f>'26 ImpExp 1901 02 04 05'!$A$21:$A$25</c:f>
              <c:strCache>
                <c:ptCount val="5"/>
                <c:pt idx="0">
                  <c:v>1901</c:v>
                </c:pt>
                <c:pt idx="1">
                  <c:v>1902</c:v>
                </c:pt>
                <c:pt idx="2">
                  <c:v>1904</c:v>
                </c:pt>
                <c:pt idx="3">
                  <c:v>1905</c:v>
                </c:pt>
                <c:pt idx="4">
                  <c:v>Total</c:v>
                </c:pt>
              </c:strCache>
            </c:strRef>
          </c:cat>
          <c:val>
            <c:numRef>
              <c:f>'26 ImpExp 1901 02 04 05'!$F$21:$F$25</c:f>
              <c:numCache>
                <c:formatCode>#,##0</c:formatCode>
                <c:ptCount val="5"/>
                <c:pt idx="0">
                  <c:v>69796.262000000002</c:v>
                </c:pt>
                <c:pt idx="1">
                  <c:v>-17220.985000000001</c:v>
                </c:pt>
                <c:pt idx="2">
                  <c:v>-6302.2540000000008</c:v>
                </c:pt>
                <c:pt idx="3">
                  <c:v>-89229.035999999993</c:v>
                </c:pt>
                <c:pt idx="4">
                  <c:v>-42956.012999999977</c:v>
                </c:pt>
              </c:numCache>
            </c:numRef>
          </c:val>
          <c:extLst>
            <c:ext xmlns:c16="http://schemas.microsoft.com/office/drawing/2014/chart" uri="{C3380CC4-5D6E-409C-BE32-E72D297353CC}">
              <c16:uniqueId val="{00000004-BFF7-4771-B8A9-7F81CF646B7C}"/>
            </c:ext>
          </c:extLst>
        </c:ser>
        <c:dLbls>
          <c:showLegendKey val="0"/>
          <c:showVal val="0"/>
          <c:showCatName val="0"/>
          <c:showSerName val="0"/>
          <c:showPercent val="0"/>
          <c:showBubbleSize val="0"/>
        </c:dLbls>
        <c:gapWidth val="219"/>
        <c:overlap val="-27"/>
        <c:axId val="541169312"/>
        <c:axId val="541169704"/>
      </c:barChart>
      <c:catAx>
        <c:axId val="54116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169704"/>
        <c:crosses val="autoZero"/>
        <c:auto val="1"/>
        <c:lblAlgn val="ctr"/>
        <c:lblOffset val="100"/>
        <c:noMultiLvlLbl val="0"/>
      </c:catAx>
      <c:valAx>
        <c:axId val="541169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116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56586518051054E-2"/>
          <c:y val="0.19627310118621752"/>
          <c:w val="0.956943413481949"/>
          <c:h val="0.46949724227663708"/>
        </c:manualLayout>
      </c:layout>
      <c:barChart>
        <c:barDir val="col"/>
        <c:grouping val="clustered"/>
        <c:varyColors val="0"/>
        <c:ser>
          <c:idx val="0"/>
          <c:order val="0"/>
          <c:tx>
            <c:strRef>
              <c:f>'27 ImpExp 1901.1019 2096 Tab'!$Q$19</c:f>
              <c:strCache>
                <c:ptCount val="1"/>
                <c:pt idx="0">
                  <c:v>Einfuhr 2006/07</c:v>
                </c:pt>
              </c:strCache>
            </c:strRef>
          </c:tx>
          <c:spPr>
            <a:solidFill>
              <a:schemeClr val="accent1"/>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 ImpExp 1901.1019 2096 Tab'!$P$20:$P$21</c:f>
              <c:strCache>
                <c:ptCount val="2"/>
                <c:pt idx="0">
                  <c:v>Kindernahrungsmittel in Aufmachung für den Einzelverkauf (1901.1019)</c:v>
                </c:pt>
                <c:pt idx="1">
                  <c:v>Teiglinge (1901.2096)</c:v>
                </c:pt>
              </c:strCache>
            </c:strRef>
          </c:cat>
          <c:val>
            <c:numRef>
              <c:f>'27 ImpExp 1901.1019 2096 Tab'!$Q$20:$Q$21</c:f>
              <c:numCache>
                <c:formatCode>#,##0.0</c:formatCode>
                <c:ptCount val="2"/>
                <c:pt idx="0">
                  <c:v>13.692434</c:v>
                </c:pt>
                <c:pt idx="1">
                  <c:v>5.1962159999999997</c:v>
                </c:pt>
              </c:numCache>
            </c:numRef>
          </c:val>
          <c:extLst>
            <c:ext xmlns:c16="http://schemas.microsoft.com/office/drawing/2014/chart" uri="{C3380CC4-5D6E-409C-BE32-E72D297353CC}">
              <c16:uniqueId val="{00000000-CAE9-468F-84A5-7951A4326C1D}"/>
            </c:ext>
          </c:extLst>
        </c:ser>
        <c:ser>
          <c:idx val="1"/>
          <c:order val="1"/>
          <c:tx>
            <c:strRef>
              <c:f>'27 ImpExp 1901.1019 2096 Tab'!$R$19</c:f>
              <c:strCache>
                <c:ptCount val="1"/>
                <c:pt idx="0">
                  <c:v>Einfuhr 2012/13</c:v>
                </c:pt>
              </c:strCache>
            </c:strRef>
          </c:tx>
          <c:spPr>
            <a:solidFill>
              <a:schemeClr val="tx2"/>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 ImpExp 1901.1019 2096 Tab'!$P$20:$P$21</c:f>
              <c:strCache>
                <c:ptCount val="2"/>
                <c:pt idx="0">
                  <c:v>Kindernahrungsmittel in Aufmachung für den Einzelverkauf (1901.1019)</c:v>
                </c:pt>
                <c:pt idx="1">
                  <c:v>Teiglinge (1901.2096)</c:v>
                </c:pt>
              </c:strCache>
            </c:strRef>
          </c:cat>
          <c:val>
            <c:numRef>
              <c:f>'27 ImpExp 1901.1019 2096 Tab'!$R$20:$R$21</c:f>
              <c:numCache>
                <c:formatCode>#,##0.0</c:formatCode>
                <c:ptCount val="2"/>
                <c:pt idx="0">
                  <c:v>15.6053465</c:v>
                </c:pt>
                <c:pt idx="1">
                  <c:v>9.3120615000000004</c:v>
                </c:pt>
              </c:numCache>
            </c:numRef>
          </c:val>
          <c:extLst>
            <c:ext xmlns:c16="http://schemas.microsoft.com/office/drawing/2014/chart" uri="{C3380CC4-5D6E-409C-BE32-E72D297353CC}">
              <c16:uniqueId val="{00000001-CAE9-468F-84A5-7951A4326C1D}"/>
            </c:ext>
          </c:extLst>
        </c:ser>
        <c:ser>
          <c:idx val="2"/>
          <c:order val="2"/>
          <c:tx>
            <c:strRef>
              <c:f>'27 ImpExp 1901.1019 2096 Tab'!$S$19</c:f>
              <c:strCache>
                <c:ptCount val="1"/>
              </c:strCache>
            </c:strRef>
          </c:tx>
          <c:invertIfNegative val="0"/>
          <c:cat>
            <c:strRef>
              <c:f>'27 ImpExp 1901.1019 2096 Tab'!$P$20:$P$21</c:f>
              <c:strCache>
                <c:ptCount val="2"/>
                <c:pt idx="0">
                  <c:v>Kindernahrungsmittel in Aufmachung für den Einzelverkauf (1901.1019)</c:v>
                </c:pt>
                <c:pt idx="1">
                  <c:v>Teiglinge (1901.2096)</c:v>
                </c:pt>
              </c:strCache>
            </c:strRef>
          </c:cat>
          <c:val>
            <c:numRef>
              <c:f>'27 ImpExp 1901.1019 2096 Tab'!$S$20:$S$21</c:f>
              <c:numCache>
                <c:formatCode>#,##0.0</c:formatCode>
                <c:ptCount val="2"/>
              </c:numCache>
            </c:numRef>
          </c:val>
          <c:extLst>
            <c:ext xmlns:c16="http://schemas.microsoft.com/office/drawing/2014/chart" uri="{C3380CC4-5D6E-409C-BE32-E72D297353CC}">
              <c16:uniqueId val="{00000002-CAE9-468F-84A5-7951A4326C1D}"/>
            </c:ext>
          </c:extLst>
        </c:ser>
        <c:ser>
          <c:idx val="3"/>
          <c:order val="3"/>
          <c:tx>
            <c:strRef>
              <c:f>'27 ImpExp 1901.1019 2096 Tab'!$T$19</c:f>
              <c:strCache>
                <c:ptCount val="1"/>
                <c:pt idx="0">
                  <c:v>Ausfuhr 2006/07</c:v>
                </c:pt>
              </c:strCache>
            </c:strRef>
          </c:tx>
          <c:spPr>
            <a:solidFill>
              <a:schemeClr val="accent2">
                <a:lumMod val="60000"/>
                <a:lumOff val="40000"/>
              </a:schemeClr>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 ImpExp 1901.1019 2096 Tab'!$P$20:$P$21</c:f>
              <c:strCache>
                <c:ptCount val="2"/>
                <c:pt idx="0">
                  <c:v>Kindernahrungsmittel in Aufmachung für den Einzelverkauf (1901.1019)</c:v>
                </c:pt>
                <c:pt idx="1">
                  <c:v>Teiglinge (1901.2096)</c:v>
                </c:pt>
              </c:strCache>
            </c:strRef>
          </c:cat>
          <c:val>
            <c:numRef>
              <c:f>'27 ImpExp 1901.1019 2096 Tab'!$T$20:$T$21</c:f>
              <c:numCache>
                <c:formatCode>#,##0.0</c:formatCode>
                <c:ptCount val="2"/>
                <c:pt idx="0">
                  <c:v>9.4756354999999992</c:v>
                </c:pt>
                <c:pt idx="1">
                  <c:v>115.4366215</c:v>
                </c:pt>
              </c:numCache>
            </c:numRef>
          </c:val>
          <c:extLst>
            <c:ext xmlns:c16="http://schemas.microsoft.com/office/drawing/2014/chart" uri="{C3380CC4-5D6E-409C-BE32-E72D297353CC}">
              <c16:uniqueId val="{00000003-CAE9-468F-84A5-7951A4326C1D}"/>
            </c:ext>
          </c:extLst>
        </c:ser>
        <c:ser>
          <c:idx val="4"/>
          <c:order val="4"/>
          <c:tx>
            <c:strRef>
              <c:f>'27 ImpExp 1901.1019 2096 Tab'!$U$19</c:f>
              <c:strCache>
                <c:ptCount val="1"/>
                <c:pt idx="0">
                  <c:v>Ausfuhr 2012/13</c:v>
                </c:pt>
              </c:strCache>
            </c:strRef>
          </c:tx>
          <c:spPr>
            <a:solidFill>
              <a:schemeClr val="accent2"/>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 ImpExp 1901.1019 2096 Tab'!$P$20:$P$21</c:f>
              <c:strCache>
                <c:ptCount val="2"/>
                <c:pt idx="0">
                  <c:v>Kindernahrungsmittel in Aufmachung für den Einzelverkauf (1901.1019)</c:v>
                </c:pt>
                <c:pt idx="1">
                  <c:v>Teiglinge (1901.2096)</c:v>
                </c:pt>
              </c:strCache>
            </c:strRef>
          </c:cat>
          <c:val>
            <c:numRef>
              <c:f>'27 ImpExp 1901.1019 2096 Tab'!$U$20:$U$21</c:f>
              <c:numCache>
                <c:formatCode>#,##0.0</c:formatCode>
                <c:ptCount val="2"/>
                <c:pt idx="0">
                  <c:v>219.24023149999999</c:v>
                </c:pt>
                <c:pt idx="1">
                  <c:v>109.6408295</c:v>
                </c:pt>
              </c:numCache>
            </c:numRef>
          </c:val>
          <c:extLst>
            <c:ext xmlns:c16="http://schemas.microsoft.com/office/drawing/2014/chart" uri="{C3380CC4-5D6E-409C-BE32-E72D297353CC}">
              <c16:uniqueId val="{00000004-CAE9-468F-84A5-7951A4326C1D}"/>
            </c:ext>
          </c:extLst>
        </c:ser>
        <c:dLbls>
          <c:showLegendKey val="0"/>
          <c:showVal val="0"/>
          <c:showCatName val="0"/>
          <c:showSerName val="0"/>
          <c:showPercent val="0"/>
          <c:showBubbleSize val="0"/>
        </c:dLbls>
        <c:gapWidth val="150"/>
        <c:axId val="540904920"/>
        <c:axId val="540905312"/>
      </c:barChart>
      <c:catAx>
        <c:axId val="5409049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0905312"/>
        <c:crosses val="autoZero"/>
        <c:auto val="1"/>
        <c:lblAlgn val="ctr"/>
        <c:lblOffset val="100"/>
        <c:noMultiLvlLbl val="0"/>
      </c:catAx>
      <c:valAx>
        <c:axId val="540905312"/>
        <c:scaling>
          <c:orientation val="minMax"/>
        </c:scaling>
        <c:delete val="0"/>
        <c:axPos val="l"/>
        <c:majorGridlines>
          <c:spPr>
            <a:ln>
              <a:noFill/>
            </a:ln>
          </c:spPr>
        </c:majorGridlines>
        <c:numFmt formatCode="#,##0" sourceLinked="0"/>
        <c:majorTickMark val="out"/>
        <c:minorTickMark val="none"/>
        <c:tickLblPos val="nextTo"/>
        <c:txPr>
          <a:bodyPr/>
          <a:lstStyle/>
          <a:p>
            <a:pPr>
              <a:defRPr sz="300"/>
            </a:pPr>
            <a:endParaRPr lang="de-DE"/>
          </a:p>
        </c:txPr>
        <c:crossAx val="540904920"/>
        <c:crosses val="autoZero"/>
        <c:crossBetween val="between"/>
      </c:valAx>
    </c:plotArea>
    <c:legend>
      <c:legendPos val="b"/>
      <c:legendEntry>
        <c:idx val="2"/>
        <c:delete val="1"/>
      </c:legendEntry>
      <c:layout>
        <c:manualLayout>
          <c:xMode val="edge"/>
          <c:yMode val="edge"/>
          <c:x val="4.9956777749812338E-2"/>
          <c:y val="0.826929136711266"/>
          <c:w val="0.92248756574402646"/>
          <c:h val="5.8561034508104931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726822586952836E-2"/>
          <c:y val="0.17428462147972482"/>
          <c:w val="0.95070028881090651"/>
          <c:h val="0.56987288062141028"/>
        </c:manualLayout>
      </c:layout>
      <c:barChart>
        <c:barDir val="col"/>
        <c:grouping val="clustered"/>
        <c:varyColors val="0"/>
        <c:ser>
          <c:idx val="0"/>
          <c:order val="0"/>
          <c:tx>
            <c:strRef>
              <c:f>'28 ImpExp1901 1019 2096 Abb'!$B$3</c:f>
              <c:strCache>
                <c:ptCount val="1"/>
                <c:pt idx="0">
                  <c:v>Einfuhr</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 ImpExp1901 1019 2096 Abb'!$A$4:$A$5</c:f>
              <c:strCache>
                <c:ptCount val="2"/>
                <c:pt idx="0">
                  <c:v>1901.1019                                                               Kindernahrungsmittel in Aufmachung für den Einzelverkauf</c:v>
                </c:pt>
                <c:pt idx="1">
                  <c:v>1901.2096                                                 Teiglinge</c:v>
                </c:pt>
              </c:strCache>
            </c:strRef>
          </c:cat>
          <c:val>
            <c:numRef>
              <c:f>'28 ImpExp1901 1019 2096 Abb'!$B$4:$B$5</c:f>
              <c:numCache>
                <c:formatCode>#,##0</c:formatCode>
                <c:ptCount val="2"/>
                <c:pt idx="0">
                  <c:v>2277.9270000000001</c:v>
                </c:pt>
                <c:pt idx="1">
                  <c:v>3579.8355000000001</c:v>
                </c:pt>
              </c:numCache>
            </c:numRef>
          </c:val>
          <c:extLst>
            <c:ext xmlns:c16="http://schemas.microsoft.com/office/drawing/2014/chart" uri="{C3380CC4-5D6E-409C-BE32-E72D297353CC}">
              <c16:uniqueId val="{00000000-FA45-49D0-9149-BB185AEE7F63}"/>
            </c:ext>
          </c:extLst>
        </c:ser>
        <c:ser>
          <c:idx val="1"/>
          <c:order val="1"/>
          <c:tx>
            <c:strRef>
              <c:f>'28 ImpExp1901 1019 2096 Abb'!$C$3</c:f>
              <c:strCache>
                <c:ptCount val="1"/>
                <c:pt idx="0">
                  <c:v>Ausfuhr</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 ImpExp1901 1019 2096 Abb'!$A$4:$A$5</c:f>
              <c:strCache>
                <c:ptCount val="2"/>
                <c:pt idx="0">
                  <c:v>1901.1019                                                               Kindernahrungsmittel in Aufmachung für den Einzelverkauf</c:v>
                </c:pt>
                <c:pt idx="1">
                  <c:v>1901.2096                                                 Teiglinge</c:v>
                </c:pt>
              </c:strCache>
            </c:strRef>
          </c:cat>
          <c:val>
            <c:numRef>
              <c:f>'28 ImpExp1901 1019 2096 Abb'!$C$4:$C$5</c:f>
              <c:numCache>
                <c:formatCode>#,##0</c:formatCode>
                <c:ptCount val="2"/>
                <c:pt idx="0">
                  <c:v>33485.464999999997</c:v>
                </c:pt>
                <c:pt idx="1">
                  <c:v>45301.653999999995</c:v>
                </c:pt>
              </c:numCache>
            </c:numRef>
          </c:val>
          <c:extLst>
            <c:ext xmlns:c16="http://schemas.microsoft.com/office/drawing/2014/chart" uri="{C3380CC4-5D6E-409C-BE32-E72D297353CC}">
              <c16:uniqueId val="{00000001-FA45-49D0-9149-BB185AEE7F63}"/>
            </c:ext>
          </c:extLst>
        </c:ser>
        <c:ser>
          <c:idx val="2"/>
          <c:order val="2"/>
          <c:tx>
            <c:strRef>
              <c:f>'28 ImpExp1901 1019 2096 Abb'!$D$3</c:f>
              <c:strCache>
                <c:ptCount val="1"/>
                <c:pt idx="0">
                  <c:v>Handelsbilanz</c:v>
                </c:pt>
              </c:strCache>
            </c:strRef>
          </c:tx>
          <c:spPr>
            <a:solidFill>
              <a:schemeClr val="bg1">
                <a:lumMod val="75000"/>
              </a:schemeClr>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 ImpExp1901 1019 2096 Abb'!$A$4:$A$5</c:f>
              <c:strCache>
                <c:ptCount val="2"/>
                <c:pt idx="0">
                  <c:v>1901.1019                                                               Kindernahrungsmittel in Aufmachung für den Einzelverkauf</c:v>
                </c:pt>
                <c:pt idx="1">
                  <c:v>1901.2096                                                 Teiglinge</c:v>
                </c:pt>
              </c:strCache>
            </c:strRef>
          </c:cat>
          <c:val>
            <c:numRef>
              <c:f>'28 ImpExp1901 1019 2096 Abb'!$D$4:$D$5</c:f>
              <c:numCache>
                <c:formatCode>#,##0</c:formatCode>
                <c:ptCount val="2"/>
                <c:pt idx="0">
                  <c:v>31207.537999999997</c:v>
                </c:pt>
                <c:pt idx="1">
                  <c:v>41721.818499999994</c:v>
                </c:pt>
              </c:numCache>
            </c:numRef>
          </c:val>
          <c:extLst>
            <c:ext xmlns:c16="http://schemas.microsoft.com/office/drawing/2014/chart" uri="{C3380CC4-5D6E-409C-BE32-E72D297353CC}">
              <c16:uniqueId val="{00000002-FA45-49D0-9149-BB185AEE7F63}"/>
            </c:ext>
          </c:extLst>
        </c:ser>
        <c:dLbls>
          <c:showLegendKey val="0"/>
          <c:showVal val="1"/>
          <c:showCatName val="0"/>
          <c:showSerName val="0"/>
          <c:showPercent val="0"/>
          <c:showBubbleSize val="0"/>
        </c:dLbls>
        <c:gapWidth val="150"/>
        <c:overlap val="-25"/>
        <c:axId val="540906096"/>
        <c:axId val="540906488"/>
      </c:barChart>
      <c:catAx>
        <c:axId val="540906096"/>
        <c:scaling>
          <c:orientation val="minMax"/>
        </c:scaling>
        <c:delete val="0"/>
        <c:axPos val="b"/>
        <c:numFmt formatCode="General" sourceLinked="1"/>
        <c:majorTickMark val="none"/>
        <c:minorTickMark val="none"/>
        <c:tickLblPos val="nextTo"/>
        <c:txPr>
          <a:bodyPr anchor="t" anchorCtr="0"/>
          <a:lstStyle/>
          <a:p>
            <a:pPr>
              <a:defRPr>
                <a:latin typeface="Arial" panose="020B0604020202020204" pitchFamily="34" charset="0"/>
                <a:cs typeface="Arial" panose="020B0604020202020204" pitchFamily="34" charset="0"/>
              </a:defRPr>
            </a:pPr>
            <a:endParaRPr lang="de-DE"/>
          </a:p>
        </c:txPr>
        <c:crossAx val="540906488"/>
        <c:crosses val="autoZero"/>
        <c:auto val="1"/>
        <c:lblAlgn val="ctr"/>
        <c:lblOffset val="100"/>
        <c:noMultiLvlLbl val="0"/>
      </c:catAx>
      <c:valAx>
        <c:axId val="540906488"/>
        <c:scaling>
          <c:orientation val="minMax"/>
        </c:scaling>
        <c:delete val="1"/>
        <c:axPos val="l"/>
        <c:numFmt formatCode="#,##0" sourceLinked="1"/>
        <c:majorTickMark val="out"/>
        <c:minorTickMark val="none"/>
        <c:tickLblPos val="nextTo"/>
        <c:crossAx val="540906096"/>
        <c:crosses val="autoZero"/>
        <c:crossBetween val="between"/>
      </c:valAx>
    </c:plotArea>
    <c:legend>
      <c:legendPos val="t"/>
      <c:layout>
        <c:manualLayout>
          <c:xMode val="edge"/>
          <c:yMode val="edge"/>
          <c:x val="5.1330294502262362E-2"/>
          <c:y val="0.22015087912167797"/>
          <c:w val="0.4906098343206472"/>
          <c:h val="6.4209181918885833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49855594546754E-2"/>
          <c:y val="0.1671829802177352"/>
          <c:w val="0.95070028881090651"/>
          <c:h val="0.56987288062141028"/>
        </c:manualLayout>
      </c:layout>
      <c:barChart>
        <c:barDir val="col"/>
        <c:grouping val="clustered"/>
        <c:varyColors val="0"/>
        <c:ser>
          <c:idx val="0"/>
          <c:order val="0"/>
          <c:tx>
            <c:strRef>
              <c:f>'28 ImpExp1901 1019 2096 Abb'!$B$3</c:f>
              <c:strCache>
                <c:ptCount val="1"/>
                <c:pt idx="0">
                  <c:v>Einfuhr</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 ImpExp1901 1019 2096 Abb'!$A$10:$A$11</c:f>
              <c:strCache>
                <c:ptCount val="2"/>
                <c:pt idx="0">
                  <c:v>1901.1019                                                               Kindernahrungsmittel in Aufmachung für den Einzelverkauf</c:v>
                </c:pt>
                <c:pt idx="1">
                  <c:v>1901.2096                                                 Teiglinge</c:v>
                </c:pt>
              </c:strCache>
            </c:strRef>
          </c:cat>
          <c:val>
            <c:numRef>
              <c:f>'28 ImpExp1901 1019 2096 Abb'!$B$10:$B$11</c:f>
              <c:numCache>
                <c:formatCode>0.0</c:formatCode>
                <c:ptCount val="2"/>
                <c:pt idx="0">
                  <c:v>15.6053465</c:v>
                </c:pt>
                <c:pt idx="1">
                  <c:v>9.3120615000000004</c:v>
                </c:pt>
              </c:numCache>
            </c:numRef>
          </c:val>
          <c:extLst>
            <c:ext xmlns:c16="http://schemas.microsoft.com/office/drawing/2014/chart" uri="{C3380CC4-5D6E-409C-BE32-E72D297353CC}">
              <c16:uniqueId val="{00000000-2C79-4DBA-BAB7-34D1E50CF1F7}"/>
            </c:ext>
          </c:extLst>
        </c:ser>
        <c:ser>
          <c:idx val="1"/>
          <c:order val="1"/>
          <c:tx>
            <c:strRef>
              <c:f>'28 ImpExp1901 1019 2096 Abb'!$C$3</c:f>
              <c:strCache>
                <c:ptCount val="1"/>
                <c:pt idx="0">
                  <c:v>Ausfuhr</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 ImpExp1901 1019 2096 Abb'!$A$10:$A$11</c:f>
              <c:strCache>
                <c:ptCount val="2"/>
                <c:pt idx="0">
                  <c:v>1901.1019                                                               Kindernahrungsmittel in Aufmachung für den Einzelverkauf</c:v>
                </c:pt>
                <c:pt idx="1">
                  <c:v>1901.2096                                                 Teiglinge</c:v>
                </c:pt>
              </c:strCache>
            </c:strRef>
          </c:cat>
          <c:val>
            <c:numRef>
              <c:f>'28 ImpExp1901 1019 2096 Abb'!$C$10:$C$11</c:f>
              <c:numCache>
                <c:formatCode>0.0</c:formatCode>
                <c:ptCount val="2"/>
                <c:pt idx="0">
                  <c:v>219.24023149999999</c:v>
                </c:pt>
                <c:pt idx="1">
                  <c:v>109.6408295</c:v>
                </c:pt>
              </c:numCache>
            </c:numRef>
          </c:val>
          <c:extLst>
            <c:ext xmlns:c16="http://schemas.microsoft.com/office/drawing/2014/chart" uri="{C3380CC4-5D6E-409C-BE32-E72D297353CC}">
              <c16:uniqueId val="{00000001-2C79-4DBA-BAB7-34D1E50CF1F7}"/>
            </c:ext>
          </c:extLst>
        </c:ser>
        <c:ser>
          <c:idx val="2"/>
          <c:order val="2"/>
          <c:tx>
            <c:strRef>
              <c:f>'28 ImpExp1901 1019 2096 Abb'!$D$3</c:f>
              <c:strCache>
                <c:ptCount val="1"/>
                <c:pt idx="0">
                  <c:v>Handelsbilanz</c:v>
                </c:pt>
              </c:strCache>
            </c:strRef>
          </c:tx>
          <c:spPr>
            <a:solidFill>
              <a:schemeClr val="bg1">
                <a:lumMod val="75000"/>
              </a:schemeClr>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 ImpExp1901 1019 2096 Abb'!$A$10:$A$11</c:f>
              <c:strCache>
                <c:ptCount val="2"/>
                <c:pt idx="0">
                  <c:v>1901.1019                                                               Kindernahrungsmittel in Aufmachung für den Einzelverkauf</c:v>
                </c:pt>
                <c:pt idx="1">
                  <c:v>1901.2096                                                 Teiglinge</c:v>
                </c:pt>
              </c:strCache>
            </c:strRef>
          </c:cat>
          <c:val>
            <c:numRef>
              <c:f>'28 ImpExp1901 1019 2096 Abb'!$D$10:$D$11</c:f>
              <c:numCache>
                <c:formatCode>0.0</c:formatCode>
                <c:ptCount val="2"/>
                <c:pt idx="0">
                  <c:v>203.634885</c:v>
                </c:pt>
                <c:pt idx="1">
                  <c:v>100.328768</c:v>
                </c:pt>
              </c:numCache>
            </c:numRef>
          </c:val>
          <c:extLst>
            <c:ext xmlns:c16="http://schemas.microsoft.com/office/drawing/2014/chart" uri="{C3380CC4-5D6E-409C-BE32-E72D297353CC}">
              <c16:uniqueId val="{00000002-2C79-4DBA-BAB7-34D1E50CF1F7}"/>
            </c:ext>
          </c:extLst>
        </c:ser>
        <c:dLbls>
          <c:showLegendKey val="0"/>
          <c:showVal val="1"/>
          <c:showCatName val="0"/>
          <c:showSerName val="0"/>
          <c:showPercent val="0"/>
          <c:showBubbleSize val="0"/>
        </c:dLbls>
        <c:gapWidth val="150"/>
        <c:overlap val="-25"/>
        <c:axId val="540907272"/>
        <c:axId val="540907664"/>
      </c:barChart>
      <c:catAx>
        <c:axId val="540907272"/>
        <c:scaling>
          <c:orientation val="minMax"/>
        </c:scaling>
        <c:delete val="0"/>
        <c:axPos val="b"/>
        <c:numFmt formatCode="General" sourceLinked="1"/>
        <c:majorTickMark val="none"/>
        <c:minorTickMark val="none"/>
        <c:tickLblPos val="nextTo"/>
        <c:txPr>
          <a:bodyPr anchor="t" anchorCtr="0"/>
          <a:lstStyle/>
          <a:p>
            <a:pPr>
              <a:defRPr>
                <a:latin typeface="Arial" panose="020B0604020202020204" pitchFamily="34" charset="0"/>
                <a:cs typeface="Arial" panose="020B0604020202020204" pitchFamily="34" charset="0"/>
              </a:defRPr>
            </a:pPr>
            <a:endParaRPr lang="de-DE"/>
          </a:p>
        </c:txPr>
        <c:crossAx val="540907664"/>
        <c:crosses val="autoZero"/>
        <c:auto val="1"/>
        <c:lblAlgn val="ctr"/>
        <c:lblOffset val="100"/>
        <c:noMultiLvlLbl val="0"/>
      </c:catAx>
      <c:valAx>
        <c:axId val="540907664"/>
        <c:scaling>
          <c:orientation val="minMax"/>
        </c:scaling>
        <c:delete val="1"/>
        <c:axPos val="l"/>
        <c:numFmt formatCode="0.0" sourceLinked="1"/>
        <c:majorTickMark val="out"/>
        <c:minorTickMark val="none"/>
        <c:tickLblPos val="nextTo"/>
        <c:crossAx val="540907272"/>
        <c:crosses val="autoZero"/>
        <c:crossBetween val="between"/>
      </c:valAx>
    </c:plotArea>
    <c:legend>
      <c:legendPos val="t"/>
      <c:layout>
        <c:manualLayout>
          <c:xMode val="edge"/>
          <c:yMode val="edge"/>
          <c:x val="0.49491994853221311"/>
          <c:y val="0.23790498227665199"/>
          <c:w val="0.4906098343206472"/>
          <c:h val="6.4209181918885833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13154810712876E-2"/>
          <c:y val="0.2313808629010671"/>
          <c:w val="0.85953856831725817"/>
          <c:h val="0.58578345223328232"/>
        </c:manualLayout>
      </c:layout>
      <c:barChart>
        <c:barDir val="col"/>
        <c:grouping val="clustered"/>
        <c:varyColors val="0"/>
        <c:ser>
          <c:idx val="0"/>
          <c:order val="0"/>
          <c:tx>
            <c:strRef>
              <c:f>CH_Verbrauch_Speiseöl!$B$44</c:f>
              <c:strCache>
                <c:ptCount val="1"/>
                <c:pt idx="0">
                  <c:v>Ø 2003/04</c:v>
                </c:pt>
              </c:strCache>
            </c:strRef>
          </c:tx>
          <c:spPr>
            <a:solidFill>
              <a:schemeClr val="bg1">
                <a:lumMod val="75000"/>
              </a:schemeClr>
            </a:solidFill>
            <a:ln w="28575">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CH_Verbrauch_Speiseöl!$C$43:$G$43</c:f>
              <c:strCache>
                <c:ptCount val="5"/>
                <c:pt idx="0">
                  <c:v>Sonnenblumen</c:v>
                </c:pt>
                <c:pt idx="1">
                  <c:v>Raps</c:v>
                </c:pt>
                <c:pt idx="2">
                  <c:v>Palm</c:v>
                </c:pt>
                <c:pt idx="3">
                  <c:v>Oliven</c:v>
                </c:pt>
                <c:pt idx="4">
                  <c:v>übrige</c:v>
                </c:pt>
              </c:strCache>
            </c:strRef>
          </c:cat>
          <c:val>
            <c:numRef>
              <c:f>CH_Verbrauch_Speiseöl!$C$44:$G$44</c:f>
              <c:numCache>
                <c:formatCode>#,##0</c:formatCode>
                <c:ptCount val="5"/>
                <c:pt idx="0">
                  <c:v>45127.112999999998</c:v>
                </c:pt>
                <c:pt idx="1">
                  <c:v>21442.054499999998</c:v>
                </c:pt>
                <c:pt idx="2">
                  <c:v>16981.510499999997</c:v>
                </c:pt>
                <c:pt idx="3">
                  <c:v>9141.2635000000009</c:v>
                </c:pt>
                <c:pt idx="4">
                  <c:v>20109.558499999999</c:v>
                </c:pt>
              </c:numCache>
            </c:numRef>
          </c:val>
          <c:extLst>
            <c:ext xmlns:c16="http://schemas.microsoft.com/office/drawing/2014/chart" uri="{C3380CC4-5D6E-409C-BE32-E72D297353CC}">
              <c16:uniqueId val="{00000000-E092-427A-86B4-1B14EF64B06E}"/>
            </c:ext>
          </c:extLst>
        </c:ser>
        <c:ser>
          <c:idx val="1"/>
          <c:order val="1"/>
          <c:tx>
            <c:strRef>
              <c:f>CH_Verbrauch_Speiseöl!$B$45</c:f>
              <c:strCache>
                <c:ptCount val="1"/>
                <c:pt idx="0">
                  <c:v>Ø 2016/17</c:v>
                </c:pt>
              </c:strCache>
            </c:strRef>
          </c:tx>
          <c:spPr>
            <a:solidFill>
              <a:schemeClr val="tx1">
                <a:lumMod val="65000"/>
                <a:lumOff val="35000"/>
              </a:schemeClr>
            </a:solidFill>
            <a:ln w="28575">
              <a:noFill/>
            </a:ln>
          </c:spPr>
          <c:invertIfNegative val="0"/>
          <c:dLbls>
            <c:dLbl>
              <c:idx val="0"/>
              <c:layout>
                <c:manualLayout>
                  <c:x val="1.5216357584403251E-2"/>
                  <c:y val="-6.785409552894939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092-427A-86B4-1B14EF64B06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CH_Verbrauch_Speiseöl!$C$43:$G$43</c:f>
              <c:strCache>
                <c:ptCount val="5"/>
                <c:pt idx="0">
                  <c:v>Sonnenblumen</c:v>
                </c:pt>
                <c:pt idx="1">
                  <c:v>Raps</c:v>
                </c:pt>
                <c:pt idx="2">
                  <c:v>Palm</c:v>
                </c:pt>
                <c:pt idx="3">
                  <c:v>Oliven</c:v>
                </c:pt>
                <c:pt idx="4">
                  <c:v>übrige</c:v>
                </c:pt>
              </c:strCache>
            </c:strRef>
          </c:cat>
          <c:val>
            <c:numRef>
              <c:f>CH_Verbrauch_Speiseöl!$C$45:$G$45</c:f>
              <c:numCache>
                <c:formatCode>#,##0</c:formatCode>
                <c:ptCount val="5"/>
                <c:pt idx="0">
                  <c:v>45651.5</c:v>
                </c:pt>
                <c:pt idx="1">
                  <c:v>34851.5</c:v>
                </c:pt>
                <c:pt idx="2">
                  <c:v>22077.5</c:v>
                </c:pt>
                <c:pt idx="3">
                  <c:v>17283.5</c:v>
                </c:pt>
                <c:pt idx="4">
                  <c:v>16561.5</c:v>
                </c:pt>
              </c:numCache>
            </c:numRef>
          </c:val>
          <c:extLst>
            <c:ext xmlns:c16="http://schemas.microsoft.com/office/drawing/2014/chart" uri="{C3380CC4-5D6E-409C-BE32-E72D297353CC}">
              <c16:uniqueId val="{00000002-E092-427A-86B4-1B14EF64B06E}"/>
            </c:ext>
          </c:extLst>
        </c:ser>
        <c:dLbls>
          <c:dLblPos val="outEnd"/>
          <c:showLegendKey val="0"/>
          <c:showVal val="1"/>
          <c:showCatName val="0"/>
          <c:showSerName val="0"/>
          <c:showPercent val="0"/>
          <c:showBubbleSize val="0"/>
        </c:dLbls>
        <c:gapWidth val="150"/>
        <c:axId val="540908448"/>
        <c:axId val="227714744"/>
      </c:barChart>
      <c:catAx>
        <c:axId val="540908448"/>
        <c:scaling>
          <c:orientation val="minMax"/>
        </c:scaling>
        <c:delete val="0"/>
        <c:axPos val="b"/>
        <c:numFmt formatCode="General" sourceLinked="0"/>
        <c:majorTickMark val="out"/>
        <c:minorTickMark val="none"/>
        <c:tickLblPos val="nextTo"/>
        <c:spPr>
          <a:noFill/>
        </c:spPr>
        <c:txPr>
          <a:bodyPr/>
          <a:lstStyle/>
          <a:p>
            <a:pPr>
              <a:defRPr>
                <a:solidFill>
                  <a:schemeClr val="tx1"/>
                </a:solidFill>
                <a:latin typeface="Arial" panose="020B0604020202020204" pitchFamily="34" charset="0"/>
                <a:cs typeface="Arial" panose="020B0604020202020204" pitchFamily="34" charset="0"/>
              </a:defRPr>
            </a:pPr>
            <a:endParaRPr lang="de-DE"/>
          </a:p>
        </c:txPr>
        <c:crossAx val="227714744"/>
        <c:crosses val="autoZero"/>
        <c:auto val="1"/>
        <c:lblAlgn val="ctr"/>
        <c:lblOffset val="100"/>
        <c:noMultiLvlLbl val="0"/>
      </c:catAx>
      <c:valAx>
        <c:axId val="227714744"/>
        <c:scaling>
          <c:orientation val="minMax"/>
        </c:scaling>
        <c:delete val="0"/>
        <c:axPos val="l"/>
        <c:numFmt formatCode="#,##0" sourceLinked="1"/>
        <c:majorTickMark val="out"/>
        <c:minorTickMark val="none"/>
        <c:tickLblPos val="low"/>
        <c:crossAx val="540908448"/>
        <c:crosses val="autoZero"/>
        <c:crossBetween val="between"/>
      </c:valAx>
    </c:plotArea>
    <c:legend>
      <c:legendPos val="t"/>
      <c:layout>
        <c:manualLayout>
          <c:xMode val="edge"/>
          <c:yMode val="edge"/>
          <c:x val="1.3680643699851353E-2"/>
          <c:y val="0.13310452688259328"/>
          <c:w val="0.29668632362466818"/>
          <c:h val="4.9712476662066726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a:pPr>
            <a:r>
              <a:rPr lang="en-US" sz="1400">
                <a:latin typeface="Arial" panose="020B0604020202020204" pitchFamily="34" charset="0"/>
                <a:cs typeface="Arial" panose="020B0604020202020204" pitchFamily="34" charset="0"/>
              </a:rPr>
              <a:t>Weichweizen Nr. 2</a:t>
            </a:r>
          </a:p>
          <a:p>
            <a:pPr algn="l">
              <a:defRPr/>
            </a:pPr>
            <a:r>
              <a:rPr lang="en-US" sz="1400">
                <a:latin typeface="Arial" panose="020B0604020202020204" pitchFamily="34" charset="0"/>
                <a:cs typeface="Arial" panose="020B0604020202020204" pitchFamily="34" charset="0"/>
              </a:rPr>
              <a:t>Börsennotierungen MATIF (Paris</a:t>
            </a:r>
            <a:r>
              <a:rPr lang="en-US"/>
              <a:t>)</a:t>
            </a:r>
          </a:p>
        </c:rich>
      </c:tx>
      <c:layout>
        <c:manualLayout>
          <c:xMode val="edge"/>
          <c:yMode val="edge"/>
          <c:x val="5.8299126543608269E-2"/>
          <c:y val="1.9027484143763214E-2"/>
        </c:manualLayout>
      </c:layout>
      <c:overlay val="0"/>
      <c:spPr>
        <a:noFill/>
        <a:ln w="25400">
          <a:noFill/>
        </a:ln>
      </c:spPr>
    </c:title>
    <c:autoTitleDeleted val="0"/>
    <c:plotArea>
      <c:layout>
        <c:manualLayout>
          <c:layoutTarget val="inner"/>
          <c:xMode val="edge"/>
          <c:yMode val="edge"/>
          <c:x val="7.847280093058992E-2"/>
          <c:y val="0.19454728571190757"/>
          <c:w val="0.86421444762708644"/>
          <c:h val="0.55969335012444932"/>
        </c:manualLayout>
      </c:layout>
      <c:lineChart>
        <c:grouping val="standard"/>
        <c:varyColors val="0"/>
        <c:ser>
          <c:idx val="0"/>
          <c:order val="0"/>
          <c:tx>
            <c:strRef>
              <c:f>[2]Daten!$B$2</c:f>
              <c:strCache>
                <c:ptCount val="1"/>
                <c:pt idx="0">
                  <c:v>Notierung Weizen in Euro/t</c:v>
                </c:pt>
              </c:strCache>
            </c:strRef>
          </c:tx>
          <c:spPr>
            <a:ln>
              <a:solidFill>
                <a:schemeClr val="accent3">
                  <a:lumMod val="60000"/>
                  <a:lumOff val="40000"/>
                </a:schemeClr>
              </a:solidFill>
            </a:ln>
          </c:spPr>
          <c:marker>
            <c:symbol val="none"/>
          </c:marker>
          <c:cat>
            <c:numRef>
              <c:f>[2]Daten!$A$3:$A$2947</c:f>
              <c:numCache>
                <c:formatCode>General</c:formatCode>
                <c:ptCount val="2945"/>
                <c:pt idx="0">
                  <c:v>37988</c:v>
                </c:pt>
                <c:pt idx="1">
                  <c:v>37991</c:v>
                </c:pt>
                <c:pt idx="2">
                  <c:v>37992</c:v>
                </c:pt>
                <c:pt idx="3">
                  <c:v>37993</c:v>
                </c:pt>
                <c:pt idx="4">
                  <c:v>37994</c:v>
                </c:pt>
                <c:pt idx="5">
                  <c:v>37995</c:v>
                </c:pt>
                <c:pt idx="6">
                  <c:v>37998</c:v>
                </c:pt>
                <c:pt idx="7">
                  <c:v>37999</c:v>
                </c:pt>
                <c:pt idx="8">
                  <c:v>38000</c:v>
                </c:pt>
                <c:pt idx="9">
                  <c:v>38001</c:v>
                </c:pt>
                <c:pt idx="10">
                  <c:v>38002</c:v>
                </c:pt>
                <c:pt idx="11">
                  <c:v>38005</c:v>
                </c:pt>
                <c:pt idx="12">
                  <c:v>38006</c:v>
                </c:pt>
                <c:pt idx="13">
                  <c:v>38007</c:v>
                </c:pt>
                <c:pt idx="14">
                  <c:v>38008</c:v>
                </c:pt>
                <c:pt idx="15">
                  <c:v>38009</c:v>
                </c:pt>
                <c:pt idx="16">
                  <c:v>38012</c:v>
                </c:pt>
                <c:pt idx="17">
                  <c:v>38013</c:v>
                </c:pt>
                <c:pt idx="18">
                  <c:v>38014</c:v>
                </c:pt>
                <c:pt idx="19">
                  <c:v>38015</c:v>
                </c:pt>
                <c:pt idx="20">
                  <c:v>38016</c:v>
                </c:pt>
                <c:pt idx="21">
                  <c:v>38019</c:v>
                </c:pt>
                <c:pt idx="22">
                  <c:v>38020</c:v>
                </c:pt>
                <c:pt idx="23">
                  <c:v>38021</c:v>
                </c:pt>
                <c:pt idx="24">
                  <c:v>38022</c:v>
                </c:pt>
                <c:pt idx="25">
                  <c:v>38023</c:v>
                </c:pt>
                <c:pt idx="26">
                  <c:v>38026</c:v>
                </c:pt>
                <c:pt idx="27">
                  <c:v>38027</c:v>
                </c:pt>
                <c:pt idx="28">
                  <c:v>38028</c:v>
                </c:pt>
                <c:pt idx="29">
                  <c:v>38029</c:v>
                </c:pt>
                <c:pt idx="30">
                  <c:v>38030</c:v>
                </c:pt>
                <c:pt idx="31">
                  <c:v>38033</c:v>
                </c:pt>
                <c:pt idx="32">
                  <c:v>38034</c:v>
                </c:pt>
                <c:pt idx="33">
                  <c:v>38035</c:v>
                </c:pt>
                <c:pt idx="34">
                  <c:v>38036</c:v>
                </c:pt>
                <c:pt idx="35">
                  <c:v>38037</c:v>
                </c:pt>
                <c:pt idx="36">
                  <c:v>38040</c:v>
                </c:pt>
                <c:pt idx="37">
                  <c:v>38041</c:v>
                </c:pt>
                <c:pt idx="38">
                  <c:v>38042</c:v>
                </c:pt>
                <c:pt idx="39">
                  <c:v>38043</c:v>
                </c:pt>
                <c:pt idx="40">
                  <c:v>38044</c:v>
                </c:pt>
                <c:pt idx="41">
                  <c:v>38047</c:v>
                </c:pt>
                <c:pt idx="42">
                  <c:v>38048</c:v>
                </c:pt>
                <c:pt idx="43">
                  <c:v>38049</c:v>
                </c:pt>
                <c:pt idx="44">
                  <c:v>38050</c:v>
                </c:pt>
                <c:pt idx="45">
                  <c:v>38051</c:v>
                </c:pt>
                <c:pt idx="46">
                  <c:v>38054</c:v>
                </c:pt>
                <c:pt idx="47">
                  <c:v>38055</c:v>
                </c:pt>
                <c:pt idx="48">
                  <c:v>38056</c:v>
                </c:pt>
                <c:pt idx="49">
                  <c:v>38057</c:v>
                </c:pt>
                <c:pt idx="50">
                  <c:v>38058</c:v>
                </c:pt>
                <c:pt idx="51">
                  <c:v>38061</c:v>
                </c:pt>
                <c:pt idx="52">
                  <c:v>38062</c:v>
                </c:pt>
                <c:pt idx="53">
                  <c:v>38063</c:v>
                </c:pt>
                <c:pt idx="54">
                  <c:v>38064</c:v>
                </c:pt>
                <c:pt idx="55">
                  <c:v>38065</c:v>
                </c:pt>
                <c:pt idx="56">
                  <c:v>38068</c:v>
                </c:pt>
                <c:pt idx="57">
                  <c:v>38069</c:v>
                </c:pt>
                <c:pt idx="58">
                  <c:v>38070</c:v>
                </c:pt>
                <c:pt idx="59">
                  <c:v>38071</c:v>
                </c:pt>
                <c:pt idx="60">
                  <c:v>38072</c:v>
                </c:pt>
                <c:pt idx="61">
                  <c:v>38075</c:v>
                </c:pt>
                <c:pt idx="62">
                  <c:v>38076</c:v>
                </c:pt>
                <c:pt idx="63">
                  <c:v>38077</c:v>
                </c:pt>
                <c:pt idx="64">
                  <c:v>38078</c:v>
                </c:pt>
                <c:pt idx="65">
                  <c:v>38079</c:v>
                </c:pt>
                <c:pt idx="66">
                  <c:v>38082</c:v>
                </c:pt>
                <c:pt idx="67">
                  <c:v>38083</c:v>
                </c:pt>
                <c:pt idx="68">
                  <c:v>38084</c:v>
                </c:pt>
                <c:pt idx="69">
                  <c:v>38085</c:v>
                </c:pt>
                <c:pt idx="70">
                  <c:v>38090</c:v>
                </c:pt>
                <c:pt idx="71">
                  <c:v>38091</c:v>
                </c:pt>
                <c:pt idx="72">
                  <c:v>38092</c:v>
                </c:pt>
                <c:pt idx="73">
                  <c:v>38093</c:v>
                </c:pt>
                <c:pt idx="74">
                  <c:v>38096</c:v>
                </c:pt>
                <c:pt idx="75">
                  <c:v>38097</c:v>
                </c:pt>
                <c:pt idx="76">
                  <c:v>38098</c:v>
                </c:pt>
                <c:pt idx="77">
                  <c:v>38099</c:v>
                </c:pt>
                <c:pt idx="78">
                  <c:v>38100</c:v>
                </c:pt>
                <c:pt idx="79">
                  <c:v>38103</c:v>
                </c:pt>
                <c:pt idx="80">
                  <c:v>38104</c:v>
                </c:pt>
                <c:pt idx="81">
                  <c:v>38105</c:v>
                </c:pt>
                <c:pt idx="82">
                  <c:v>38106</c:v>
                </c:pt>
                <c:pt idx="83">
                  <c:v>38107</c:v>
                </c:pt>
                <c:pt idx="84">
                  <c:v>38110</c:v>
                </c:pt>
                <c:pt idx="85">
                  <c:v>38111</c:v>
                </c:pt>
                <c:pt idx="86">
                  <c:v>38112</c:v>
                </c:pt>
                <c:pt idx="87">
                  <c:v>38113</c:v>
                </c:pt>
                <c:pt idx="88">
                  <c:v>38114</c:v>
                </c:pt>
                <c:pt idx="89">
                  <c:v>38117</c:v>
                </c:pt>
                <c:pt idx="90">
                  <c:v>38118</c:v>
                </c:pt>
                <c:pt idx="91">
                  <c:v>38119</c:v>
                </c:pt>
                <c:pt idx="92">
                  <c:v>38120</c:v>
                </c:pt>
                <c:pt idx="93">
                  <c:v>38121</c:v>
                </c:pt>
                <c:pt idx="94">
                  <c:v>38124</c:v>
                </c:pt>
                <c:pt idx="95">
                  <c:v>38125</c:v>
                </c:pt>
                <c:pt idx="96">
                  <c:v>38126</c:v>
                </c:pt>
                <c:pt idx="97">
                  <c:v>38127</c:v>
                </c:pt>
                <c:pt idx="98">
                  <c:v>38128</c:v>
                </c:pt>
                <c:pt idx="99">
                  <c:v>38131</c:v>
                </c:pt>
                <c:pt idx="100">
                  <c:v>38132</c:v>
                </c:pt>
                <c:pt idx="101">
                  <c:v>38133</c:v>
                </c:pt>
                <c:pt idx="102">
                  <c:v>38134</c:v>
                </c:pt>
                <c:pt idx="103">
                  <c:v>38135</c:v>
                </c:pt>
                <c:pt idx="104">
                  <c:v>38138</c:v>
                </c:pt>
                <c:pt idx="105">
                  <c:v>38139</c:v>
                </c:pt>
                <c:pt idx="106">
                  <c:v>38140</c:v>
                </c:pt>
                <c:pt idx="107">
                  <c:v>38141</c:v>
                </c:pt>
                <c:pt idx="108">
                  <c:v>38142</c:v>
                </c:pt>
                <c:pt idx="109">
                  <c:v>38145</c:v>
                </c:pt>
                <c:pt idx="110">
                  <c:v>38146</c:v>
                </c:pt>
                <c:pt idx="111">
                  <c:v>38147</c:v>
                </c:pt>
                <c:pt idx="112">
                  <c:v>38148</c:v>
                </c:pt>
                <c:pt idx="113">
                  <c:v>38149</c:v>
                </c:pt>
                <c:pt idx="114">
                  <c:v>38152</c:v>
                </c:pt>
                <c:pt idx="115">
                  <c:v>38153</c:v>
                </c:pt>
                <c:pt idx="116">
                  <c:v>38154</c:v>
                </c:pt>
                <c:pt idx="117">
                  <c:v>38155</c:v>
                </c:pt>
                <c:pt idx="118">
                  <c:v>38156</c:v>
                </c:pt>
                <c:pt idx="119">
                  <c:v>38159</c:v>
                </c:pt>
                <c:pt idx="120">
                  <c:v>38160</c:v>
                </c:pt>
                <c:pt idx="121">
                  <c:v>38161</c:v>
                </c:pt>
                <c:pt idx="122">
                  <c:v>38162</c:v>
                </c:pt>
                <c:pt idx="123">
                  <c:v>38163</c:v>
                </c:pt>
                <c:pt idx="124">
                  <c:v>38166</c:v>
                </c:pt>
                <c:pt idx="125">
                  <c:v>38167</c:v>
                </c:pt>
                <c:pt idx="126">
                  <c:v>38168</c:v>
                </c:pt>
                <c:pt idx="127">
                  <c:v>38169</c:v>
                </c:pt>
                <c:pt idx="128">
                  <c:v>38170</c:v>
                </c:pt>
                <c:pt idx="129">
                  <c:v>38173</c:v>
                </c:pt>
                <c:pt idx="130">
                  <c:v>38174</c:v>
                </c:pt>
                <c:pt idx="131">
                  <c:v>38175</c:v>
                </c:pt>
                <c:pt idx="132">
                  <c:v>38176</c:v>
                </c:pt>
                <c:pt idx="133">
                  <c:v>38177</c:v>
                </c:pt>
                <c:pt idx="134">
                  <c:v>38180</c:v>
                </c:pt>
                <c:pt idx="135">
                  <c:v>38181</c:v>
                </c:pt>
                <c:pt idx="136">
                  <c:v>38182</c:v>
                </c:pt>
                <c:pt idx="137">
                  <c:v>38183</c:v>
                </c:pt>
                <c:pt idx="138">
                  <c:v>38184</c:v>
                </c:pt>
                <c:pt idx="139">
                  <c:v>38187</c:v>
                </c:pt>
                <c:pt idx="140">
                  <c:v>38188</c:v>
                </c:pt>
                <c:pt idx="141">
                  <c:v>38189</c:v>
                </c:pt>
                <c:pt idx="142">
                  <c:v>38190</c:v>
                </c:pt>
                <c:pt idx="143">
                  <c:v>38191</c:v>
                </c:pt>
                <c:pt idx="144">
                  <c:v>38194</c:v>
                </c:pt>
                <c:pt idx="145">
                  <c:v>38195</c:v>
                </c:pt>
                <c:pt idx="146">
                  <c:v>38196</c:v>
                </c:pt>
                <c:pt idx="147">
                  <c:v>38197</c:v>
                </c:pt>
                <c:pt idx="148">
                  <c:v>38198</c:v>
                </c:pt>
                <c:pt idx="149">
                  <c:v>38201</c:v>
                </c:pt>
                <c:pt idx="150">
                  <c:v>38202</c:v>
                </c:pt>
                <c:pt idx="151">
                  <c:v>38203</c:v>
                </c:pt>
                <c:pt idx="152">
                  <c:v>38204</c:v>
                </c:pt>
                <c:pt idx="153">
                  <c:v>38205</c:v>
                </c:pt>
                <c:pt idx="154">
                  <c:v>38208</c:v>
                </c:pt>
                <c:pt idx="155">
                  <c:v>38209</c:v>
                </c:pt>
                <c:pt idx="156">
                  <c:v>38210</c:v>
                </c:pt>
                <c:pt idx="157">
                  <c:v>38211</c:v>
                </c:pt>
                <c:pt idx="158">
                  <c:v>38212</c:v>
                </c:pt>
                <c:pt idx="159">
                  <c:v>38215</c:v>
                </c:pt>
                <c:pt idx="160">
                  <c:v>38216</c:v>
                </c:pt>
                <c:pt idx="161">
                  <c:v>38217</c:v>
                </c:pt>
                <c:pt idx="162">
                  <c:v>38218</c:v>
                </c:pt>
                <c:pt idx="163">
                  <c:v>38219</c:v>
                </c:pt>
                <c:pt idx="164">
                  <c:v>38222</c:v>
                </c:pt>
                <c:pt idx="165">
                  <c:v>38223</c:v>
                </c:pt>
                <c:pt idx="166">
                  <c:v>38224</c:v>
                </c:pt>
                <c:pt idx="167">
                  <c:v>38225</c:v>
                </c:pt>
                <c:pt idx="168">
                  <c:v>38226</c:v>
                </c:pt>
                <c:pt idx="169">
                  <c:v>38229</c:v>
                </c:pt>
                <c:pt idx="170">
                  <c:v>38230</c:v>
                </c:pt>
                <c:pt idx="171">
                  <c:v>38231</c:v>
                </c:pt>
                <c:pt idx="172">
                  <c:v>38232</c:v>
                </c:pt>
                <c:pt idx="173">
                  <c:v>38233</c:v>
                </c:pt>
                <c:pt idx="174">
                  <c:v>38236</c:v>
                </c:pt>
                <c:pt idx="175">
                  <c:v>38237</c:v>
                </c:pt>
                <c:pt idx="176">
                  <c:v>38238</c:v>
                </c:pt>
                <c:pt idx="177">
                  <c:v>38239</c:v>
                </c:pt>
                <c:pt idx="178">
                  <c:v>38240</c:v>
                </c:pt>
                <c:pt idx="179">
                  <c:v>38243</c:v>
                </c:pt>
                <c:pt idx="180">
                  <c:v>38244</c:v>
                </c:pt>
                <c:pt idx="181">
                  <c:v>38245</c:v>
                </c:pt>
                <c:pt idx="182">
                  <c:v>38246</c:v>
                </c:pt>
                <c:pt idx="183">
                  <c:v>38247</c:v>
                </c:pt>
                <c:pt idx="184">
                  <c:v>38250</c:v>
                </c:pt>
                <c:pt idx="185">
                  <c:v>38251</c:v>
                </c:pt>
                <c:pt idx="186">
                  <c:v>38252</c:v>
                </c:pt>
                <c:pt idx="187">
                  <c:v>38253</c:v>
                </c:pt>
                <c:pt idx="188">
                  <c:v>38254</c:v>
                </c:pt>
                <c:pt idx="189">
                  <c:v>38257</c:v>
                </c:pt>
                <c:pt idx="190">
                  <c:v>38258</c:v>
                </c:pt>
                <c:pt idx="191">
                  <c:v>38259</c:v>
                </c:pt>
                <c:pt idx="192">
                  <c:v>38260</c:v>
                </c:pt>
                <c:pt idx="193">
                  <c:v>38261</c:v>
                </c:pt>
                <c:pt idx="194">
                  <c:v>38264</c:v>
                </c:pt>
                <c:pt idx="195">
                  <c:v>38265</c:v>
                </c:pt>
                <c:pt idx="196">
                  <c:v>38266</c:v>
                </c:pt>
                <c:pt idx="197">
                  <c:v>38267</c:v>
                </c:pt>
                <c:pt idx="198">
                  <c:v>38268</c:v>
                </c:pt>
                <c:pt idx="199">
                  <c:v>38271</c:v>
                </c:pt>
                <c:pt idx="200">
                  <c:v>38272</c:v>
                </c:pt>
                <c:pt idx="201">
                  <c:v>38273</c:v>
                </c:pt>
                <c:pt idx="202">
                  <c:v>38274</c:v>
                </c:pt>
                <c:pt idx="203">
                  <c:v>38275</c:v>
                </c:pt>
                <c:pt idx="204">
                  <c:v>38278</c:v>
                </c:pt>
                <c:pt idx="205">
                  <c:v>38279</c:v>
                </c:pt>
                <c:pt idx="206">
                  <c:v>38280</c:v>
                </c:pt>
                <c:pt idx="207">
                  <c:v>38281</c:v>
                </c:pt>
                <c:pt idx="208">
                  <c:v>38282</c:v>
                </c:pt>
                <c:pt idx="209">
                  <c:v>38285</c:v>
                </c:pt>
                <c:pt idx="210">
                  <c:v>38286</c:v>
                </c:pt>
                <c:pt idx="211">
                  <c:v>38287</c:v>
                </c:pt>
                <c:pt idx="212">
                  <c:v>38288</c:v>
                </c:pt>
                <c:pt idx="213">
                  <c:v>38289</c:v>
                </c:pt>
                <c:pt idx="214">
                  <c:v>38292</c:v>
                </c:pt>
                <c:pt idx="215">
                  <c:v>38293</c:v>
                </c:pt>
                <c:pt idx="216">
                  <c:v>38294</c:v>
                </c:pt>
                <c:pt idx="217">
                  <c:v>38295</c:v>
                </c:pt>
                <c:pt idx="218">
                  <c:v>38296</c:v>
                </c:pt>
                <c:pt idx="219">
                  <c:v>38299</c:v>
                </c:pt>
                <c:pt idx="220">
                  <c:v>38300</c:v>
                </c:pt>
                <c:pt idx="221">
                  <c:v>38301</c:v>
                </c:pt>
                <c:pt idx="222">
                  <c:v>38302</c:v>
                </c:pt>
                <c:pt idx="223">
                  <c:v>38303</c:v>
                </c:pt>
                <c:pt idx="224">
                  <c:v>38306</c:v>
                </c:pt>
                <c:pt idx="225">
                  <c:v>38307</c:v>
                </c:pt>
                <c:pt idx="226">
                  <c:v>38308</c:v>
                </c:pt>
                <c:pt idx="227">
                  <c:v>38309</c:v>
                </c:pt>
                <c:pt idx="228">
                  <c:v>38310</c:v>
                </c:pt>
                <c:pt idx="229">
                  <c:v>38313</c:v>
                </c:pt>
                <c:pt idx="230">
                  <c:v>38314</c:v>
                </c:pt>
                <c:pt idx="231">
                  <c:v>38315</c:v>
                </c:pt>
                <c:pt idx="232">
                  <c:v>38316</c:v>
                </c:pt>
                <c:pt idx="233">
                  <c:v>38317</c:v>
                </c:pt>
                <c:pt idx="234">
                  <c:v>38320</c:v>
                </c:pt>
                <c:pt idx="235">
                  <c:v>38321</c:v>
                </c:pt>
                <c:pt idx="236">
                  <c:v>38322</c:v>
                </c:pt>
                <c:pt idx="237">
                  <c:v>38323</c:v>
                </c:pt>
                <c:pt idx="238">
                  <c:v>38324</c:v>
                </c:pt>
                <c:pt idx="239">
                  <c:v>38327</c:v>
                </c:pt>
                <c:pt idx="240">
                  <c:v>38328</c:v>
                </c:pt>
                <c:pt idx="241">
                  <c:v>38329</c:v>
                </c:pt>
                <c:pt idx="242">
                  <c:v>38330</c:v>
                </c:pt>
                <c:pt idx="243">
                  <c:v>38331</c:v>
                </c:pt>
                <c:pt idx="244">
                  <c:v>38334</c:v>
                </c:pt>
                <c:pt idx="245">
                  <c:v>38335</c:v>
                </c:pt>
                <c:pt idx="246">
                  <c:v>38336</c:v>
                </c:pt>
                <c:pt idx="247">
                  <c:v>38337</c:v>
                </c:pt>
                <c:pt idx="248">
                  <c:v>38338</c:v>
                </c:pt>
                <c:pt idx="249">
                  <c:v>38341</c:v>
                </c:pt>
                <c:pt idx="250">
                  <c:v>38342</c:v>
                </c:pt>
                <c:pt idx="251">
                  <c:v>38343</c:v>
                </c:pt>
                <c:pt idx="252">
                  <c:v>38344</c:v>
                </c:pt>
                <c:pt idx="253">
                  <c:v>38345</c:v>
                </c:pt>
                <c:pt idx="254">
                  <c:v>38348</c:v>
                </c:pt>
                <c:pt idx="255">
                  <c:v>38349</c:v>
                </c:pt>
                <c:pt idx="256">
                  <c:v>38350</c:v>
                </c:pt>
                <c:pt idx="257">
                  <c:v>38351</c:v>
                </c:pt>
                <c:pt idx="258">
                  <c:v>38352</c:v>
                </c:pt>
                <c:pt idx="259">
                  <c:v>38355</c:v>
                </c:pt>
                <c:pt idx="260">
                  <c:v>38356</c:v>
                </c:pt>
                <c:pt idx="261">
                  <c:v>38357</c:v>
                </c:pt>
                <c:pt idx="262">
                  <c:v>38358</c:v>
                </c:pt>
                <c:pt idx="263">
                  <c:v>38359</c:v>
                </c:pt>
                <c:pt idx="264">
                  <c:v>38362</c:v>
                </c:pt>
                <c:pt idx="265">
                  <c:v>38363</c:v>
                </c:pt>
                <c:pt idx="266">
                  <c:v>38364</c:v>
                </c:pt>
                <c:pt idx="267">
                  <c:v>38365</c:v>
                </c:pt>
                <c:pt idx="268">
                  <c:v>38366</c:v>
                </c:pt>
                <c:pt idx="269">
                  <c:v>38369</c:v>
                </c:pt>
                <c:pt idx="270">
                  <c:v>38370</c:v>
                </c:pt>
                <c:pt idx="271">
                  <c:v>38371</c:v>
                </c:pt>
                <c:pt idx="272">
                  <c:v>38372</c:v>
                </c:pt>
                <c:pt idx="273">
                  <c:v>38373</c:v>
                </c:pt>
                <c:pt idx="274">
                  <c:v>38376</c:v>
                </c:pt>
                <c:pt idx="275">
                  <c:v>38377</c:v>
                </c:pt>
                <c:pt idx="276">
                  <c:v>38378</c:v>
                </c:pt>
                <c:pt idx="277">
                  <c:v>38379</c:v>
                </c:pt>
                <c:pt idx="278">
                  <c:v>38380</c:v>
                </c:pt>
                <c:pt idx="279">
                  <c:v>38383</c:v>
                </c:pt>
                <c:pt idx="280">
                  <c:v>38384</c:v>
                </c:pt>
                <c:pt idx="281">
                  <c:v>38385</c:v>
                </c:pt>
                <c:pt idx="282">
                  <c:v>38386</c:v>
                </c:pt>
                <c:pt idx="283">
                  <c:v>38387</c:v>
                </c:pt>
                <c:pt idx="284">
                  <c:v>38390</c:v>
                </c:pt>
                <c:pt idx="285">
                  <c:v>38391</c:v>
                </c:pt>
                <c:pt idx="286">
                  <c:v>38392</c:v>
                </c:pt>
                <c:pt idx="287">
                  <c:v>38393</c:v>
                </c:pt>
                <c:pt idx="288">
                  <c:v>38394</c:v>
                </c:pt>
                <c:pt idx="289">
                  <c:v>38397</c:v>
                </c:pt>
                <c:pt idx="290">
                  <c:v>38398</c:v>
                </c:pt>
                <c:pt idx="291">
                  <c:v>38399</c:v>
                </c:pt>
                <c:pt idx="292">
                  <c:v>38400</c:v>
                </c:pt>
                <c:pt idx="293">
                  <c:v>38401</c:v>
                </c:pt>
                <c:pt idx="294">
                  <c:v>38404</c:v>
                </c:pt>
                <c:pt idx="295">
                  <c:v>38405</c:v>
                </c:pt>
                <c:pt idx="296">
                  <c:v>38406</c:v>
                </c:pt>
                <c:pt idx="297">
                  <c:v>38407</c:v>
                </c:pt>
                <c:pt idx="298">
                  <c:v>38408</c:v>
                </c:pt>
                <c:pt idx="299">
                  <c:v>38411</c:v>
                </c:pt>
                <c:pt idx="300">
                  <c:v>38412</c:v>
                </c:pt>
                <c:pt idx="301">
                  <c:v>38413</c:v>
                </c:pt>
                <c:pt idx="302">
                  <c:v>38414</c:v>
                </c:pt>
                <c:pt idx="303">
                  <c:v>38415</c:v>
                </c:pt>
                <c:pt idx="304">
                  <c:v>38418</c:v>
                </c:pt>
                <c:pt idx="305">
                  <c:v>38419</c:v>
                </c:pt>
                <c:pt idx="306">
                  <c:v>38420</c:v>
                </c:pt>
                <c:pt idx="307">
                  <c:v>38421</c:v>
                </c:pt>
                <c:pt idx="308">
                  <c:v>38422</c:v>
                </c:pt>
                <c:pt idx="309">
                  <c:v>38425</c:v>
                </c:pt>
                <c:pt idx="310">
                  <c:v>38426</c:v>
                </c:pt>
                <c:pt idx="311">
                  <c:v>38427</c:v>
                </c:pt>
                <c:pt idx="312">
                  <c:v>38428</c:v>
                </c:pt>
                <c:pt idx="313">
                  <c:v>38429</c:v>
                </c:pt>
                <c:pt idx="314">
                  <c:v>38432</c:v>
                </c:pt>
                <c:pt idx="315">
                  <c:v>38433</c:v>
                </c:pt>
                <c:pt idx="316">
                  <c:v>38434</c:v>
                </c:pt>
                <c:pt idx="317">
                  <c:v>38435</c:v>
                </c:pt>
                <c:pt idx="318">
                  <c:v>38440</c:v>
                </c:pt>
                <c:pt idx="319">
                  <c:v>38441</c:v>
                </c:pt>
                <c:pt idx="320">
                  <c:v>38442</c:v>
                </c:pt>
                <c:pt idx="321">
                  <c:v>38443</c:v>
                </c:pt>
                <c:pt idx="322">
                  <c:v>38446</c:v>
                </c:pt>
                <c:pt idx="323">
                  <c:v>38447</c:v>
                </c:pt>
                <c:pt idx="324">
                  <c:v>38448</c:v>
                </c:pt>
                <c:pt idx="325">
                  <c:v>38449</c:v>
                </c:pt>
                <c:pt idx="326">
                  <c:v>38450</c:v>
                </c:pt>
                <c:pt idx="327">
                  <c:v>38453</c:v>
                </c:pt>
                <c:pt idx="328">
                  <c:v>38454</c:v>
                </c:pt>
                <c:pt idx="329">
                  <c:v>38455</c:v>
                </c:pt>
                <c:pt idx="330">
                  <c:v>38456</c:v>
                </c:pt>
                <c:pt idx="331">
                  <c:v>38457</c:v>
                </c:pt>
                <c:pt idx="332">
                  <c:v>38460</c:v>
                </c:pt>
                <c:pt idx="333">
                  <c:v>38461</c:v>
                </c:pt>
                <c:pt idx="334">
                  <c:v>38462</c:v>
                </c:pt>
                <c:pt idx="335">
                  <c:v>38463</c:v>
                </c:pt>
                <c:pt idx="336">
                  <c:v>38464</c:v>
                </c:pt>
                <c:pt idx="337">
                  <c:v>38467</c:v>
                </c:pt>
                <c:pt idx="338">
                  <c:v>38468</c:v>
                </c:pt>
                <c:pt idx="339">
                  <c:v>38469</c:v>
                </c:pt>
                <c:pt idx="340">
                  <c:v>38470</c:v>
                </c:pt>
                <c:pt idx="341">
                  <c:v>38471</c:v>
                </c:pt>
                <c:pt idx="342">
                  <c:v>38474</c:v>
                </c:pt>
                <c:pt idx="343">
                  <c:v>38475</c:v>
                </c:pt>
                <c:pt idx="344">
                  <c:v>38476</c:v>
                </c:pt>
                <c:pt idx="345">
                  <c:v>38477</c:v>
                </c:pt>
                <c:pt idx="346">
                  <c:v>38478</c:v>
                </c:pt>
                <c:pt idx="347">
                  <c:v>38481</c:v>
                </c:pt>
                <c:pt idx="348">
                  <c:v>38482</c:v>
                </c:pt>
                <c:pt idx="349">
                  <c:v>38483</c:v>
                </c:pt>
                <c:pt idx="350">
                  <c:v>38484</c:v>
                </c:pt>
                <c:pt idx="351">
                  <c:v>38485</c:v>
                </c:pt>
                <c:pt idx="352">
                  <c:v>38488</c:v>
                </c:pt>
                <c:pt idx="353">
                  <c:v>38489</c:v>
                </c:pt>
                <c:pt idx="354">
                  <c:v>38490</c:v>
                </c:pt>
                <c:pt idx="355">
                  <c:v>38491</c:v>
                </c:pt>
                <c:pt idx="356">
                  <c:v>38492</c:v>
                </c:pt>
                <c:pt idx="357">
                  <c:v>38495</c:v>
                </c:pt>
                <c:pt idx="358">
                  <c:v>38496</c:v>
                </c:pt>
                <c:pt idx="359">
                  <c:v>38497</c:v>
                </c:pt>
                <c:pt idx="360">
                  <c:v>38498</c:v>
                </c:pt>
                <c:pt idx="361">
                  <c:v>38499</c:v>
                </c:pt>
                <c:pt idx="362">
                  <c:v>38502</c:v>
                </c:pt>
                <c:pt idx="363">
                  <c:v>38503</c:v>
                </c:pt>
                <c:pt idx="364">
                  <c:v>38504</c:v>
                </c:pt>
                <c:pt idx="365">
                  <c:v>38505</c:v>
                </c:pt>
                <c:pt idx="366">
                  <c:v>38506</c:v>
                </c:pt>
                <c:pt idx="367">
                  <c:v>38509</c:v>
                </c:pt>
                <c:pt idx="368">
                  <c:v>38510</c:v>
                </c:pt>
                <c:pt idx="369">
                  <c:v>38511</c:v>
                </c:pt>
                <c:pt idx="370">
                  <c:v>38512</c:v>
                </c:pt>
                <c:pt idx="371">
                  <c:v>38513</c:v>
                </c:pt>
                <c:pt idx="372">
                  <c:v>38516</c:v>
                </c:pt>
                <c:pt idx="373">
                  <c:v>38517</c:v>
                </c:pt>
                <c:pt idx="374">
                  <c:v>38518</c:v>
                </c:pt>
                <c:pt idx="375">
                  <c:v>38519</c:v>
                </c:pt>
                <c:pt idx="376">
                  <c:v>38520</c:v>
                </c:pt>
                <c:pt idx="377">
                  <c:v>38523</c:v>
                </c:pt>
                <c:pt idx="378">
                  <c:v>38524</c:v>
                </c:pt>
                <c:pt idx="379">
                  <c:v>38525</c:v>
                </c:pt>
                <c:pt idx="380">
                  <c:v>38526</c:v>
                </c:pt>
                <c:pt idx="381">
                  <c:v>38527</c:v>
                </c:pt>
                <c:pt idx="382">
                  <c:v>38530</c:v>
                </c:pt>
                <c:pt idx="383">
                  <c:v>38531</c:v>
                </c:pt>
                <c:pt idx="384">
                  <c:v>38532</c:v>
                </c:pt>
                <c:pt idx="385">
                  <c:v>38533</c:v>
                </c:pt>
                <c:pt idx="386">
                  <c:v>38534</c:v>
                </c:pt>
                <c:pt idx="387">
                  <c:v>38537</c:v>
                </c:pt>
                <c:pt idx="388">
                  <c:v>38538</c:v>
                </c:pt>
                <c:pt idx="389">
                  <c:v>38539</c:v>
                </c:pt>
                <c:pt idx="390">
                  <c:v>38540</c:v>
                </c:pt>
                <c:pt idx="391">
                  <c:v>38541</c:v>
                </c:pt>
                <c:pt idx="392">
                  <c:v>38544</c:v>
                </c:pt>
                <c:pt idx="393">
                  <c:v>38545</c:v>
                </c:pt>
                <c:pt idx="394">
                  <c:v>38546</c:v>
                </c:pt>
                <c:pt idx="395">
                  <c:v>38547</c:v>
                </c:pt>
                <c:pt idx="396">
                  <c:v>38548</c:v>
                </c:pt>
                <c:pt idx="397">
                  <c:v>38551</c:v>
                </c:pt>
                <c:pt idx="398">
                  <c:v>38552</c:v>
                </c:pt>
                <c:pt idx="399">
                  <c:v>38553</c:v>
                </c:pt>
                <c:pt idx="400">
                  <c:v>38554</c:v>
                </c:pt>
                <c:pt idx="401">
                  <c:v>38555</c:v>
                </c:pt>
                <c:pt idx="402">
                  <c:v>38558</c:v>
                </c:pt>
                <c:pt idx="403">
                  <c:v>38559</c:v>
                </c:pt>
                <c:pt idx="404">
                  <c:v>38560</c:v>
                </c:pt>
                <c:pt idx="405">
                  <c:v>38561</c:v>
                </c:pt>
                <c:pt idx="406">
                  <c:v>38562</c:v>
                </c:pt>
                <c:pt idx="407">
                  <c:v>38565</c:v>
                </c:pt>
                <c:pt idx="408">
                  <c:v>38566</c:v>
                </c:pt>
                <c:pt idx="409">
                  <c:v>38567</c:v>
                </c:pt>
                <c:pt idx="410">
                  <c:v>38568</c:v>
                </c:pt>
                <c:pt idx="411">
                  <c:v>38569</c:v>
                </c:pt>
                <c:pt idx="412">
                  <c:v>38572</c:v>
                </c:pt>
                <c:pt idx="413">
                  <c:v>38573</c:v>
                </c:pt>
                <c:pt idx="414">
                  <c:v>38574</c:v>
                </c:pt>
                <c:pt idx="415">
                  <c:v>38575</c:v>
                </c:pt>
                <c:pt idx="416">
                  <c:v>38576</c:v>
                </c:pt>
                <c:pt idx="417">
                  <c:v>38579</c:v>
                </c:pt>
                <c:pt idx="418">
                  <c:v>38580</c:v>
                </c:pt>
                <c:pt idx="419">
                  <c:v>38581</c:v>
                </c:pt>
                <c:pt idx="420">
                  <c:v>38582</c:v>
                </c:pt>
                <c:pt idx="421">
                  <c:v>38583</c:v>
                </c:pt>
                <c:pt idx="422">
                  <c:v>38586</c:v>
                </c:pt>
                <c:pt idx="423">
                  <c:v>38587</c:v>
                </c:pt>
                <c:pt idx="424">
                  <c:v>38588</c:v>
                </c:pt>
                <c:pt idx="425">
                  <c:v>38589</c:v>
                </c:pt>
                <c:pt idx="426">
                  <c:v>38590</c:v>
                </c:pt>
                <c:pt idx="427">
                  <c:v>38593</c:v>
                </c:pt>
                <c:pt idx="428">
                  <c:v>38594</c:v>
                </c:pt>
                <c:pt idx="429">
                  <c:v>38595</c:v>
                </c:pt>
                <c:pt idx="430">
                  <c:v>38596</c:v>
                </c:pt>
                <c:pt idx="431">
                  <c:v>38597</c:v>
                </c:pt>
                <c:pt idx="432">
                  <c:v>38600</c:v>
                </c:pt>
                <c:pt idx="433">
                  <c:v>38601</c:v>
                </c:pt>
                <c:pt idx="434">
                  <c:v>38602</c:v>
                </c:pt>
                <c:pt idx="435">
                  <c:v>38603</c:v>
                </c:pt>
                <c:pt idx="436">
                  <c:v>38604</c:v>
                </c:pt>
                <c:pt idx="437">
                  <c:v>38607</c:v>
                </c:pt>
                <c:pt idx="438">
                  <c:v>38608</c:v>
                </c:pt>
                <c:pt idx="439">
                  <c:v>38609</c:v>
                </c:pt>
                <c:pt idx="440">
                  <c:v>38610</c:v>
                </c:pt>
                <c:pt idx="441">
                  <c:v>38611</c:v>
                </c:pt>
                <c:pt idx="442">
                  <c:v>38614</c:v>
                </c:pt>
                <c:pt idx="443">
                  <c:v>38615</c:v>
                </c:pt>
                <c:pt idx="444">
                  <c:v>38616</c:v>
                </c:pt>
                <c:pt idx="445">
                  <c:v>38617</c:v>
                </c:pt>
                <c:pt idx="446">
                  <c:v>38618</c:v>
                </c:pt>
                <c:pt idx="447">
                  <c:v>38621</c:v>
                </c:pt>
                <c:pt idx="448">
                  <c:v>38622</c:v>
                </c:pt>
                <c:pt idx="449">
                  <c:v>38623</c:v>
                </c:pt>
                <c:pt idx="450">
                  <c:v>38624</c:v>
                </c:pt>
                <c:pt idx="451">
                  <c:v>38625</c:v>
                </c:pt>
                <c:pt idx="452">
                  <c:v>38628</c:v>
                </c:pt>
                <c:pt idx="453">
                  <c:v>38629</c:v>
                </c:pt>
                <c:pt idx="454">
                  <c:v>38630</c:v>
                </c:pt>
                <c:pt idx="455">
                  <c:v>38631</c:v>
                </c:pt>
                <c:pt idx="456">
                  <c:v>38632</c:v>
                </c:pt>
                <c:pt idx="457">
                  <c:v>38635</c:v>
                </c:pt>
                <c:pt idx="458">
                  <c:v>38636</c:v>
                </c:pt>
                <c:pt idx="459">
                  <c:v>38637</c:v>
                </c:pt>
                <c:pt idx="460">
                  <c:v>38638</c:v>
                </c:pt>
                <c:pt idx="461">
                  <c:v>38639</c:v>
                </c:pt>
                <c:pt idx="462">
                  <c:v>38642</c:v>
                </c:pt>
                <c:pt idx="463">
                  <c:v>38643</c:v>
                </c:pt>
                <c:pt idx="464">
                  <c:v>38644</c:v>
                </c:pt>
                <c:pt idx="465">
                  <c:v>38645</c:v>
                </c:pt>
                <c:pt idx="466">
                  <c:v>38646</c:v>
                </c:pt>
                <c:pt idx="467">
                  <c:v>38649</c:v>
                </c:pt>
                <c:pt idx="468">
                  <c:v>38650</c:v>
                </c:pt>
                <c:pt idx="469">
                  <c:v>38651</c:v>
                </c:pt>
                <c:pt idx="470">
                  <c:v>38652</c:v>
                </c:pt>
                <c:pt idx="471">
                  <c:v>38653</c:v>
                </c:pt>
                <c:pt idx="472">
                  <c:v>38656</c:v>
                </c:pt>
                <c:pt idx="473">
                  <c:v>38657</c:v>
                </c:pt>
                <c:pt idx="474">
                  <c:v>38658</c:v>
                </c:pt>
                <c:pt idx="475">
                  <c:v>38659</c:v>
                </c:pt>
                <c:pt idx="476">
                  <c:v>38660</c:v>
                </c:pt>
                <c:pt idx="477">
                  <c:v>38663</c:v>
                </c:pt>
                <c:pt idx="478">
                  <c:v>38664</c:v>
                </c:pt>
                <c:pt idx="479">
                  <c:v>38665</c:v>
                </c:pt>
                <c:pt idx="480">
                  <c:v>38666</c:v>
                </c:pt>
                <c:pt idx="481">
                  <c:v>38667</c:v>
                </c:pt>
                <c:pt idx="482">
                  <c:v>38670</c:v>
                </c:pt>
                <c:pt idx="483">
                  <c:v>38671</c:v>
                </c:pt>
                <c:pt idx="484">
                  <c:v>38672</c:v>
                </c:pt>
                <c:pt idx="485">
                  <c:v>38673</c:v>
                </c:pt>
                <c:pt idx="486">
                  <c:v>38674</c:v>
                </c:pt>
                <c:pt idx="487">
                  <c:v>38677</c:v>
                </c:pt>
                <c:pt idx="488">
                  <c:v>38678</c:v>
                </c:pt>
                <c:pt idx="489">
                  <c:v>38679</c:v>
                </c:pt>
                <c:pt idx="490">
                  <c:v>38680</c:v>
                </c:pt>
                <c:pt idx="491">
                  <c:v>38681</c:v>
                </c:pt>
                <c:pt idx="492">
                  <c:v>38684</c:v>
                </c:pt>
                <c:pt idx="493">
                  <c:v>38685</c:v>
                </c:pt>
                <c:pt idx="494">
                  <c:v>38686</c:v>
                </c:pt>
                <c:pt idx="495">
                  <c:v>38687</c:v>
                </c:pt>
                <c:pt idx="496">
                  <c:v>38688</c:v>
                </c:pt>
                <c:pt idx="497">
                  <c:v>38691</c:v>
                </c:pt>
                <c:pt idx="498">
                  <c:v>38692</c:v>
                </c:pt>
                <c:pt idx="499">
                  <c:v>38693</c:v>
                </c:pt>
                <c:pt idx="500">
                  <c:v>38694</c:v>
                </c:pt>
                <c:pt idx="501">
                  <c:v>38695</c:v>
                </c:pt>
                <c:pt idx="502">
                  <c:v>38698</c:v>
                </c:pt>
                <c:pt idx="503">
                  <c:v>38699</c:v>
                </c:pt>
                <c:pt idx="504">
                  <c:v>38700</c:v>
                </c:pt>
                <c:pt idx="505">
                  <c:v>38701</c:v>
                </c:pt>
                <c:pt idx="506">
                  <c:v>38702</c:v>
                </c:pt>
                <c:pt idx="507">
                  <c:v>38705</c:v>
                </c:pt>
                <c:pt idx="508">
                  <c:v>38706</c:v>
                </c:pt>
                <c:pt idx="509">
                  <c:v>38707</c:v>
                </c:pt>
                <c:pt idx="510">
                  <c:v>38708</c:v>
                </c:pt>
                <c:pt idx="511">
                  <c:v>38709</c:v>
                </c:pt>
                <c:pt idx="512">
                  <c:v>38713</c:v>
                </c:pt>
                <c:pt idx="513">
                  <c:v>38714</c:v>
                </c:pt>
                <c:pt idx="514">
                  <c:v>38715</c:v>
                </c:pt>
                <c:pt idx="515">
                  <c:v>38716</c:v>
                </c:pt>
                <c:pt idx="516">
                  <c:v>38719</c:v>
                </c:pt>
                <c:pt idx="517">
                  <c:v>38720</c:v>
                </c:pt>
                <c:pt idx="518">
                  <c:v>38721</c:v>
                </c:pt>
                <c:pt idx="519">
                  <c:v>38722</c:v>
                </c:pt>
                <c:pt idx="520">
                  <c:v>38723</c:v>
                </c:pt>
                <c:pt idx="521">
                  <c:v>38726</c:v>
                </c:pt>
                <c:pt idx="522">
                  <c:v>38727</c:v>
                </c:pt>
                <c:pt idx="523">
                  <c:v>38728</c:v>
                </c:pt>
                <c:pt idx="524">
                  <c:v>38729</c:v>
                </c:pt>
                <c:pt idx="525">
                  <c:v>38730</c:v>
                </c:pt>
                <c:pt idx="526">
                  <c:v>38733</c:v>
                </c:pt>
                <c:pt idx="527">
                  <c:v>38734</c:v>
                </c:pt>
                <c:pt idx="528">
                  <c:v>38735</c:v>
                </c:pt>
                <c:pt idx="529">
                  <c:v>38736</c:v>
                </c:pt>
                <c:pt idx="530">
                  <c:v>38737</c:v>
                </c:pt>
                <c:pt idx="531">
                  <c:v>38740</c:v>
                </c:pt>
                <c:pt idx="532">
                  <c:v>38741</c:v>
                </c:pt>
                <c:pt idx="533">
                  <c:v>38742</c:v>
                </c:pt>
                <c:pt idx="534">
                  <c:v>38743</c:v>
                </c:pt>
                <c:pt idx="535">
                  <c:v>38744</c:v>
                </c:pt>
                <c:pt idx="536">
                  <c:v>38747</c:v>
                </c:pt>
                <c:pt idx="537">
                  <c:v>38748</c:v>
                </c:pt>
                <c:pt idx="538">
                  <c:v>38749</c:v>
                </c:pt>
                <c:pt idx="539">
                  <c:v>38750</c:v>
                </c:pt>
                <c:pt idx="540">
                  <c:v>38751</c:v>
                </c:pt>
                <c:pt idx="541">
                  <c:v>38754</c:v>
                </c:pt>
                <c:pt idx="542">
                  <c:v>38755</c:v>
                </c:pt>
                <c:pt idx="543">
                  <c:v>38756</c:v>
                </c:pt>
                <c:pt idx="544">
                  <c:v>38757</c:v>
                </c:pt>
                <c:pt idx="545">
                  <c:v>38758</c:v>
                </c:pt>
                <c:pt idx="546">
                  <c:v>38761</c:v>
                </c:pt>
                <c:pt idx="547">
                  <c:v>38762</c:v>
                </c:pt>
                <c:pt idx="548">
                  <c:v>38763</c:v>
                </c:pt>
                <c:pt idx="549">
                  <c:v>38764</c:v>
                </c:pt>
                <c:pt idx="550">
                  <c:v>38765</c:v>
                </c:pt>
                <c:pt idx="551">
                  <c:v>38768</c:v>
                </c:pt>
                <c:pt idx="552">
                  <c:v>38769</c:v>
                </c:pt>
                <c:pt idx="553">
                  <c:v>38770</c:v>
                </c:pt>
                <c:pt idx="554">
                  <c:v>38771</c:v>
                </c:pt>
                <c:pt idx="555">
                  <c:v>38772</c:v>
                </c:pt>
                <c:pt idx="556">
                  <c:v>38775</c:v>
                </c:pt>
                <c:pt idx="557">
                  <c:v>38776</c:v>
                </c:pt>
                <c:pt idx="558">
                  <c:v>38777</c:v>
                </c:pt>
                <c:pt idx="559">
                  <c:v>38778</c:v>
                </c:pt>
                <c:pt idx="560">
                  <c:v>38779</c:v>
                </c:pt>
                <c:pt idx="561">
                  <c:v>38782</c:v>
                </c:pt>
                <c:pt idx="562">
                  <c:v>38783</c:v>
                </c:pt>
                <c:pt idx="563">
                  <c:v>38784</c:v>
                </c:pt>
                <c:pt idx="564">
                  <c:v>38785</c:v>
                </c:pt>
                <c:pt idx="565">
                  <c:v>38786</c:v>
                </c:pt>
                <c:pt idx="566">
                  <c:v>38789</c:v>
                </c:pt>
                <c:pt idx="567">
                  <c:v>38790</c:v>
                </c:pt>
                <c:pt idx="568">
                  <c:v>38791</c:v>
                </c:pt>
                <c:pt idx="569">
                  <c:v>38792</c:v>
                </c:pt>
                <c:pt idx="570">
                  <c:v>38793</c:v>
                </c:pt>
                <c:pt idx="571">
                  <c:v>38796</c:v>
                </c:pt>
                <c:pt idx="572">
                  <c:v>38797</c:v>
                </c:pt>
                <c:pt idx="573">
                  <c:v>38798</c:v>
                </c:pt>
                <c:pt idx="574">
                  <c:v>38799</c:v>
                </c:pt>
                <c:pt idx="575">
                  <c:v>38800</c:v>
                </c:pt>
                <c:pt idx="576">
                  <c:v>38803</c:v>
                </c:pt>
                <c:pt idx="577">
                  <c:v>38804</c:v>
                </c:pt>
                <c:pt idx="578">
                  <c:v>38805</c:v>
                </c:pt>
                <c:pt idx="579">
                  <c:v>38806</c:v>
                </c:pt>
                <c:pt idx="580">
                  <c:v>38807</c:v>
                </c:pt>
                <c:pt idx="581">
                  <c:v>38810</c:v>
                </c:pt>
                <c:pt idx="582">
                  <c:v>38811</c:v>
                </c:pt>
                <c:pt idx="583">
                  <c:v>38813</c:v>
                </c:pt>
                <c:pt idx="584">
                  <c:v>38814</c:v>
                </c:pt>
                <c:pt idx="585">
                  <c:v>38817</c:v>
                </c:pt>
                <c:pt idx="586">
                  <c:v>38818</c:v>
                </c:pt>
                <c:pt idx="587">
                  <c:v>38819</c:v>
                </c:pt>
                <c:pt idx="588">
                  <c:v>38820</c:v>
                </c:pt>
                <c:pt idx="589">
                  <c:v>38825</c:v>
                </c:pt>
                <c:pt idx="590">
                  <c:v>38826</c:v>
                </c:pt>
                <c:pt idx="591">
                  <c:v>38827</c:v>
                </c:pt>
                <c:pt idx="592">
                  <c:v>38828</c:v>
                </c:pt>
                <c:pt idx="593">
                  <c:v>38831</c:v>
                </c:pt>
                <c:pt idx="594">
                  <c:v>38832</c:v>
                </c:pt>
                <c:pt idx="595">
                  <c:v>38833</c:v>
                </c:pt>
                <c:pt idx="596">
                  <c:v>38834</c:v>
                </c:pt>
                <c:pt idx="597">
                  <c:v>38835</c:v>
                </c:pt>
                <c:pt idx="598">
                  <c:v>38839</c:v>
                </c:pt>
                <c:pt idx="599">
                  <c:v>38840</c:v>
                </c:pt>
                <c:pt idx="600">
                  <c:v>38841</c:v>
                </c:pt>
                <c:pt idx="601">
                  <c:v>38842</c:v>
                </c:pt>
                <c:pt idx="602">
                  <c:v>38845</c:v>
                </c:pt>
                <c:pt idx="603">
                  <c:v>38846</c:v>
                </c:pt>
                <c:pt idx="604">
                  <c:v>38847</c:v>
                </c:pt>
                <c:pt idx="605">
                  <c:v>38848</c:v>
                </c:pt>
                <c:pt idx="606">
                  <c:v>38849</c:v>
                </c:pt>
                <c:pt idx="607">
                  <c:v>38852</c:v>
                </c:pt>
                <c:pt idx="608">
                  <c:v>38853</c:v>
                </c:pt>
                <c:pt idx="609">
                  <c:v>38854</c:v>
                </c:pt>
                <c:pt idx="610">
                  <c:v>38855</c:v>
                </c:pt>
                <c:pt idx="611">
                  <c:v>38856</c:v>
                </c:pt>
                <c:pt idx="612">
                  <c:v>38859</c:v>
                </c:pt>
                <c:pt idx="613">
                  <c:v>38860</c:v>
                </c:pt>
                <c:pt idx="614">
                  <c:v>38861</c:v>
                </c:pt>
                <c:pt idx="615">
                  <c:v>38862</c:v>
                </c:pt>
                <c:pt idx="616">
                  <c:v>38863</c:v>
                </c:pt>
                <c:pt idx="617">
                  <c:v>38866</c:v>
                </c:pt>
                <c:pt idx="618">
                  <c:v>38867</c:v>
                </c:pt>
                <c:pt idx="619">
                  <c:v>38868</c:v>
                </c:pt>
                <c:pt idx="620">
                  <c:v>38869</c:v>
                </c:pt>
                <c:pt idx="621">
                  <c:v>38870</c:v>
                </c:pt>
                <c:pt idx="622">
                  <c:v>38873</c:v>
                </c:pt>
                <c:pt idx="623">
                  <c:v>38874</c:v>
                </c:pt>
                <c:pt idx="624">
                  <c:v>38875</c:v>
                </c:pt>
                <c:pt idx="625">
                  <c:v>38876</c:v>
                </c:pt>
                <c:pt idx="626">
                  <c:v>38877</c:v>
                </c:pt>
                <c:pt idx="627">
                  <c:v>38880</c:v>
                </c:pt>
                <c:pt idx="628">
                  <c:v>38881</c:v>
                </c:pt>
                <c:pt idx="629">
                  <c:v>38882</c:v>
                </c:pt>
                <c:pt idx="630">
                  <c:v>38883</c:v>
                </c:pt>
                <c:pt idx="631">
                  <c:v>38884</c:v>
                </c:pt>
                <c:pt idx="632">
                  <c:v>38887</c:v>
                </c:pt>
                <c:pt idx="633">
                  <c:v>38888</c:v>
                </c:pt>
                <c:pt idx="634">
                  <c:v>38889</c:v>
                </c:pt>
                <c:pt idx="635">
                  <c:v>38890</c:v>
                </c:pt>
                <c:pt idx="636">
                  <c:v>38891</c:v>
                </c:pt>
                <c:pt idx="637">
                  <c:v>38894</c:v>
                </c:pt>
                <c:pt idx="638">
                  <c:v>38895</c:v>
                </c:pt>
                <c:pt idx="639">
                  <c:v>38896</c:v>
                </c:pt>
                <c:pt idx="640">
                  <c:v>38897</c:v>
                </c:pt>
                <c:pt idx="641">
                  <c:v>38898</c:v>
                </c:pt>
                <c:pt idx="642">
                  <c:v>38901</c:v>
                </c:pt>
                <c:pt idx="643">
                  <c:v>38902</c:v>
                </c:pt>
                <c:pt idx="644">
                  <c:v>38903</c:v>
                </c:pt>
                <c:pt idx="645">
                  <c:v>38904</c:v>
                </c:pt>
                <c:pt idx="646">
                  <c:v>38905</c:v>
                </c:pt>
                <c:pt idx="647">
                  <c:v>38908</c:v>
                </c:pt>
                <c:pt idx="648">
                  <c:v>38909</c:v>
                </c:pt>
                <c:pt idx="649">
                  <c:v>38910</c:v>
                </c:pt>
                <c:pt idx="650">
                  <c:v>38911</c:v>
                </c:pt>
                <c:pt idx="651">
                  <c:v>38912</c:v>
                </c:pt>
                <c:pt idx="652">
                  <c:v>38915</c:v>
                </c:pt>
                <c:pt idx="653">
                  <c:v>38916</c:v>
                </c:pt>
                <c:pt idx="654">
                  <c:v>38917</c:v>
                </c:pt>
                <c:pt idx="655">
                  <c:v>38918</c:v>
                </c:pt>
                <c:pt idx="656">
                  <c:v>38919</c:v>
                </c:pt>
                <c:pt idx="657">
                  <c:v>38922</c:v>
                </c:pt>
                <c:pt idx="658">
                  <c:v>38923</c:v>
                </c:pt>
                <c:pt idx="659">
                  <c:v>38924</c:v>
                </c:pt>
                <c:pt idx="660">
                  <c:v>38925</c:v>
                </c:pt>
                <c:pt idx="661">
                  <c:v>38926</c:v>
                </c:pt>
                <c:pt idx="662">
                  <c:v>38929</c:v>
                </c:pt>
                <c:pt idx="663">
                  <c:v>38930</c:v>
                </c:pt>
                <c:pt idx="664">
                  <c:v>38931</c:v>
                </c:pt>
                <c:pt idx="665">
                  <c:v>38932</c:v>
                </c:pt>
                <c:pt idx="666">
                  <c:v>38933</c:v>
                </c:pt>
                <c:pt idx="667">
                  <c:v>38936</c:v>
                </c:pt>
                <c:pt idx="668">
                  <c:v>38937</c:v>
                </c:pt>
                <c:pt idx="669">
                  <c:v>38938</c:v>
                </c:pt>
                <c:pt idx="670">
                  <c:v>38939</c:v>
                </c:pt>
                <c:pt idx="671">
                  <c:v>38940</c:v>
                </c:pt>
                <c:pt idx="672">
                  <c:v>38943</c:v>
                </c:pt>
                <c:pt idx="673">
                  <c:v>38944</c:v>
                </c:pt>
                <c:pt idx="674">
                  <c:v>38945</c:v>
                </c:pt>
                <c:pt idx="675">
                  <c:v>38946</c:v>
                </c:pt>
                <c:pt idx="676">
                  <c:v>38947</c:v>
                </c:pt>
                <c:pt idx="677">
                  <c:v>38950</c:v>
                </c:pt>
                <c:pt idx="678">
                  <c:v>38951</c:v>
                </c:pt>
                <c:pt idx="679">
                  <c:v>38952</c:v>
                </c:pt>
                <c:pt idx="680">
                  <c:v>38953</c:v>
                </c:pt>
                <c:pt idx="681">
                  <c:v>38954</c:v>
                </c:pt>
                <c:pt idx="682">
                  <c:v>38957</c:v>
                </c:pt>
                <c:pt idx="683">
                  <c:v>38958</c:v>
                </c:pt>
                <c:pt idx="684">
                  <c:v>38959</c:v>
                </c:pt>
                <c:pt idx="685">
                  <c:v>38960</c:v>
                </c:pt>
                <c:pt idx="686">
                  <c:v>38961</c:v>
                </c:pt>
                <c:pt idx="687">
                  <c:v>38964</c:v>
                </c:pt>
                <c:pt idx="688">
                  <c:v>38965</c:v>
                </c:pt>
                <c:pt idx="689">
                  <c:v>38966</c:v>
                </c:pt>
                <c:pt idx="690">
                  <c:v>38967</c:v>
                </c:pt>
                <c:pt idx="691">
                  <c:v>38968</c:v>
                </c:pt>
                <c:pt idx="692">
                  <c:v>38971</c:v>
                </c:pt>
                <c:pt idx="693">
                  <c:v>38972</c:v>
                </c:pt>
                <c:pt idx="694">
                  <c:v>38973</c:v>
                </c:pt>
                <c:pt idx="695">
                  <c:v>38974</c:v>
                </c:pt>
                <c:pt idx="696">
                  <c:v>38975</c:v>
                </c:pt>
                <c:pt idx="697">
                  <c:v>38978</c:v>
                </c:pt>
                <c:pt idx="698">
                  <c:v>38979</c:v>
                </c:pt>
                <c:pt idx="699">
                  <c:v>38980</c:v>
                </c:pt>
                <c:pt idx="700">
                  <c:v>38981</c:v>
                </c:pt>
                <c:pt idx="701">
                  <c:v>38982</c:v>
                </c:pt>
                <c:pt idx="702">
                  <c:v>38985</c:v>
                </c:pt>
                <c:pt idx="703">
                  <c:v>38986</c:v>
                </c:pt>
                <c:pt idx="704">
                  <c:v>38987</c:v>
                </c:pt>
                <c:pt idx="705">
                  <c:v>38988</c:v>
                </c:pt>
                <c:pt idx="706">
                  <c:v>38989</c:v>
                </c:pt>
                <c:pt idx="707">
                  <c:v>38992</c:v>
                </c:pt>
                <c:pt idx="708">
                  <c:v>38993</c:v>
                </c:pt>
                <c:pt idx="709">
                  <c:v>38994</c:v>
                </c:pt>
                <c:pt idx="710">
                  <c:v>38995</c:v>
                </c:pt>
                <c:pt idx="711">
                  <c:v>38996</c:v>
                </c:pt>
                <c:pt idx="712">
                  <c:v>38999</c:v>
                </c:pt>
                <c:pt idx="713">
                  <c:v>39000</c:v>
                </c:pt>
                <c:pt idx="714">
                  <c:v>39001</c:v>
                </c:pt>
                <c:pt idx="715">
                  <c:v>39002</c:v>
                </c:pt>
                <c:pt idx="716">
                  <c:v>39003</c:v>
                </c:pt>
                <c:pt idx="717">
                  <c:v>39006</c:v>
                </c:pt>
                <c:pt idx="718">
                  <c:v>39007</c:v>
                </c:pt>
                <c:pt idx="719">
                  <c:v>39008</c:v>
                </c:pt>
                <c:pt idx="720">
                  <c:v>39009</c:v>
                </c:pt>
                <c:pt idx="721">
                  <c:v>39010</c:v>
                </c:pt>
                <c:pt idx="722">
                  <c:v>39013</c:v>
                </c:pt>
                <c:pt idx="723">
                  <c:v>39014</c:v>
                </c:pt>
                <c:pt idx="724">
                  <c:v>39015</c:v>
                </c:pt>
                <c:pt idx="725">
                  <c:v>39016</c:v>
                </c:pt>
                <c:pt idx="726">
                  <c:v>39017</c:v>
                </c:pt>
                <c:pt idx="727">
                  <c:v>39020</c:v>
                </c:pt>
                <c:pt idx="728">
                  <c:v>39021</c:v>
                </c:pt>
                <c:pt idx="729">
                  <c:v>39022</c:v>
                </c:pt>
                <c:pt idx="730">
                  <c:v>39023</c:v>
                </c:pt>
                <c:pt idx="731">
                  <c:v>39024</c:v>
                </c:pt>
                <c:pt idx="732">
                  <c:v>39027</c:v>
                </c:pt>
                <c:pt idx="733">
                  <c:v>39028</c:v>
                </c:pt>
                <c:pt idx="734">
                  <c:v>39029</c:v>
                </c:pt>
                <c:pt idx="735">
                  <c:v>39030</c:v>
                </c:pt>
                <c:pt idx="736">
                  <c:v>39031</c:v>
                </c:pt>
                <c:pt idx="737">
                  <c:v>39034</c:v>
                </c:pt>
                <c:pt idx="738">
                  <c:v>39035</c:v>
                </c:pt>
                <c:pt idx="739">
                  <c:v>39036</c:v>
                </c:pt>
                <c:pt idx="740">
                  <c:v>39037</c:v>
                </c:pt>
                <c:pt idx="741">
                  <c:v>39038</c:v>
                </c:pt>
                <c:pt idx="742">
                  <c:v>39041</c:v>
                </c:pt>
                <c:pt idx="743">
                  <c:v>39042</c:v>
                </c:pt>
                <c:pt idx="744">
                  <c:v>39043</c:v>
                </c:pt>
                <c:pt idx="745">
                  <c:v>39044</c:v>
                </c:pt>
                <c:pt idx="746">
                  <c:v>39045</c:v>
                </c:pt>
                <c:pt idx="747">
                  <c:v>39048</c:v>
                </c:pt>
                <c:pt idx="748">
                  <c:v>39049</c:v>
                </c:pt>
                <c:pt idx="749">
                  <c:v>39050</c:v>
                </c:pt>
                <c:pt idx="750">
                  <c:v>39051</c:v>
                </c:pt>
                <c:pt idx="751">
                  <c:v>39052</c:v>
                </c:pt>
                <c:pt idx="752">
                  <c:v>39055</c:v>
                </c:pt>
                <c:pt idx="753">
                  <c:v>39056</c:v>
                </c:pt>
                <c:pt idx="754">
                  <c:v>39057</c:v>
                </c:pt>
                <c:pt idx="755">
                  <c:v>39058</c:v>
                </c:pt>
                <c:pt idx="756">
                  <c:v>39059</c:v>
                </c:pt>
                <c:pt idx="757">
                  <c:v>39062</c:v>
                </c:pt>
                <c:pt idx="758">
                  <c:v>39063</c:v>
                </c:pt>
                <c:pt idx="759">
                  <c:v>39064</c:v>
                </c:pt>
                <c:pt idx="760">
                  <c:v>39065</c:v>
                </c:pt>
                <c:pt idx="761">
                  <c:v>39066</c:v>
                </c:pt>
                <c:pt idx="762">
                  <c:v>39069</c:v>
                </c:pt>
                <c:pt idx="763">
                  <c:v>39070</c:v>
                </c:pt>
                <c:pt idx="764">
                  <c:v>39071</c:v>
                </c:pt>
                <c:pt idx="765">
                  <c:v>39072</c:v>
                </c:pt>
                <c:pt idx="766">
                  <c:v>39073</c:v>
                </c:pt>
                <c:pt idx="767">
                  <c:v>39078</c:v>
                </c:pt>
                <c:pt idx="768">
                  <c:v>39079</c:v>
                </c:pt>
                <c:pt idx="769">
                  <c:v>39080</c:v>
                </c:pt>
                <c:pt idx="770">
                  <c:v>39084</c:v>
                </c:pt>
                <c:pt idx="771">
                  <c:v>39085</c:v>
                </c:pt>
                <c:pt idx="772">
                  <c:v>39086</c:v>
                </c:pt>
                <c:pt idx="773">
                  <c:v>39087</c:v>
                </c:pt>
                <c:pt idx="774">
                  <c:v>39090</c:v>
                </c:pt>
                <c:pt idx="775">
                  <c:v>39091</c:v>
                </c:pt>
                <c:pt idx="776">
                  <c:v>39092</c:v>
                </c:pt>
                <c:pt idx="777">
                  <c:v>39093</c:v>
                </c:pt>
                <c:pt idx="778">
                  <c:v>39094</c:v>
                </c:pt>
                <c:pt idx="779">
                  <c:v>39097</c:v>
                </c:pt>
                <c:pt idx="780">
                  <c:v>39098</c:v>
                </c:pt>
                <c:pt idx="781">
                  <c:v>39099</c:v>
                </c:pt>
                <c:pt idx="782">
                  <c:v>39100</c:v>
                </c:pt>
                <c:pt idx="783">
                  <c:v>39101</c:v>
                </c:pt>
                <c:pt idx="784">
                  <c:v>39104</c:v>
                </c:pt>
                <c:pt idx="785">
                  <c:v>39105</c:v>
                </c:pt>
                <c:pt idx="786">
                  <c:v>39106</c:v>
                </c:pt>
                <c:pt idx="787">
                  <c:v>39107</c:v>
                </c:pt>
                <c:pt idx="788">
                  <c:v>39108</c:v>
                </c:pt>
                <c:pt idx="789">
                  <c:v>39111</c:v>
                </c:pt>
                <c:pt idx="790">
                  <c:v>39112</c:v>
                </c:pt>
                <c:pt idx="791">
                  <c:v>39113</c:v>
                </c:pt>
                <c:pt idx="792">
                  <c:v>39114</c:v>
                </c:pt>
                <c:pt idx="793">
                  <c:v>39115</c:v>
                </c:pt>
                <c:pt idx="794">
                  <c:v>39118</c:v>
                </c:pt>
                <c:pt idx="795">
                  <c:v>39119</c:v>
                </c:pt>
                <c:pt idx="796">
                  <c:v>39120</c:v>
                </c:pt>
                <c:pt idx="797">
                  <c:v>39121</c:v>
                </c:pt>
                <c:pt idx="798">
                  <c:v>39122</c:v>
                </c:pt>
                <c:pt idx="799">
                  <c:v>39125</c:v>
                </c:pt>
                <c:pt idx="800">
                  <c:v>39126</c:v>
                </c:pt>
                <c:pt idx="801">
                  <c:v>39127</c:v>
                </c:pt>
                <c:pt idx="802">
                  <c:v>39128</c:v>
                </c:pt>
                <c:pt idx="803">
                  <c:v>39129</c:v>
                </c:pt>
                <c:pt idx="804">
                  <c:v>39132</c:v>
                </c:pt>
                <c:pt idx="805">
                  <c:v>39133</c:v>
                </c:pt>
                <c:pt idx="806">
                  <c:v>39134</c:v>
                </c:pt>
                <c:pt idx="807">
                  <c:v>39135</c:v>
                </c:pt>
                <c:pt idx="808">
                  <c:v>39136</c:v>
                </c:pt>
                <c:pt idx="809">
                  <c:v>39139</c:v>
                </c:pt>
                <c:pt idx="810">
                  <c:v>39140</c:v>
                </c:pt>
                <c:pt idx="811">
                  <c:v>39141</c:v>
                </c:pt>
                <c:pt idx="812">
                  <c:v>39142</c:v>
                </c:pt>
                <c:pt idx="813">
                  <c:v>39143</c:v>
                </c:pt>
                <c:pt idx="814">
                  <c:v>39146</c:v>
                </c:pt>
                <c:pt idx="815">
                  <c:v>39147</c:v>
                </c:pt>
                <c:pt idx="816">
                  <c:v>39148</c:v>
                </c:pt>
                <c:pt idx="817">
                  <c:v>39149</c:v>
                </c:pt>
                <c:pt idx="818">
                  <c:v>39150</c:v>
                </c:pt>
                <c:pt idx="819">
                  <c:v>39153</c:v>
                </c:pt>
                <c:pt idx="820">
                  <c:v>39154</c:v>
                </c:pt>
                <c:pt idx="821">
                  <c:v>39155</c:v>
                </c:pt>
                <c:pt idx="822">
                  <c:v>39156</c:v>
                </c:pt>
                <c:pt idx="823">
                  <c:v>39157</c:v>
                </c:pt>
                <c:pt idx="824">
                  <c:v>39160</c:v>
                </c:pt>
                <c:pt idx="825">
                  <c:v>39161</c:v>
                </c:pt>
                <c:pt idx="826">
                  <c:v>39162</c:v>
                </c:pt>
                <c:pt idx="827">
                  <c:v>39163</c:v>
                </c:pt>
                <c:pt idx="828">
                  <c:v>39164</c:v>
                </c:pt>
                <c:pt idx="829">
                  <c:v>39167</c:v>
                </c:pt>
                <c:pt idx="830">
                  <c:v>39168</c:v>
                </c:pt>
                <c:pt idx="831">
                  <c:v>39169</c:v>
                </c:pt>
                <c:pt idx="832">
                  <c:v>39170</c:v>
                </c:pt>
                <c:pt idx="833">
                  <c:v>39171</c:v>
                </c:pt>
                <c:pt idx="834">
                  <c:v>39174</c:v>
                </c:pt>
                <c:pt idx="835">
                  <c:v>39175</c:v>
                </c:pt>
                <c:pt idx="836">
                  <c:v>39176</c:v>
                </c:pt>
                <c:pt idx="837">
                  <c:v>39177</c:v>
                </c:pt>
                <c:pt idx="838">
                  <c:v>39182</c:v>
                </c:pt>
                <c:pt idx="839">
                  <c:v>39183</c:v>
                </c:pt>
                <c:pt idx="840">
                  <c:v>39184</c:v>
                </c:pt>
                <c:pt idx="841">
                  <c:v>39185</c:v>
                </c:pt>
                <c:pt idx="842">
                  <c:v>39188</c:v>
                </c:pt>
                <c:pt idx="843">
                  <c:v>39189</c:v>
                </c:pt>
                <c:pt idx="844">
                  <c:v>39190</c:v>
                </c:pt>
                <c:pt idx="845">
                  <c:v>39191</c:v>
                </c:pt>
                <c:pt idx="846">
                  <c:v>39192</c:v>
                </c:pt>
                <c:pt idx="847">
                  <c:v>39195</c:v>
                </c:pt>
                <c:pt idx="848">
                  <c:v>39196</c:v>
                </c:pt>
                <c:pt idx="849">
                  <c:v>39197</c:v>
                </c:pt>
                <c:pt idx="850">
                  <c:v>39198</c:v>
                </c:pt>
                <c:pt idx="851">
                  <c:v>39199</c:v>
                </c:pt>
                <c:pt idx="852">
                  <c:v>39202</c:v>
                </c:pt>
                <c:pt idx="853">
                  <c:v>39204</c:v>
                </c:pt>
                <c:pt idx="854">
                  <c:v>39205</c:v>
                </c:pt>
                <c:pt idx="855">
                  <c:v>39206</c:v>
                </c:pt>
                <c:pt idx="856">
                  <c:v>39209</c:v>
                </c:pt>
                <c:pt idx="857">
                  <c:v>39210</c:v>
                </c:pt>
                <c:pt idx="858">
                  <c:v>39211</c:v>
                </c:pt>
                <c:pt idx="859">
                  <c:v>39212</c:v>
                </c:pt>
                <c:pt idx="860">
                  <c:v>39213</c:v>
                </c:pt>
                <c:pt idx="861">
                  <c:v>39216</c:v>
                </c:pt>
                <c:pt idx="862">
                  <c:v>39217</c:v>
                </c:pt>
                <c:pt idx="863">
                  <c:v>39218</c:v>
                </c:pt>
                <c:pt idx="864">
                  <c:v>39219</c:v>
                </c:pt>
                <c:pt idx="865">
                  <c:v>39220</c:v>
                </c:pt>
                <c:pt idx="866">
                  <c:v>39223</c:v>
                </c:pt>
                <c:pt idx="867">
                  <c:v>39224</c:v>
                </c:pt>
                <c:pt idx="868">
                  <c:v>39225</c:v>
                </c:pt>
                <c:pt idx="869">
                  <c:v>39226</c:v>
                </c:pt>
                <c:pt idx="870">
                  <c:v>39227</c:v>
                </c:pt>
                <c:pt idx="871">
                  <c:v>39230</c:v>
                </c:pt>
                <c:pt idx="872">
                  <c:v>39231</c:v>
                </c:pt>
                <c:pt idx="873">
                  <c:v>39232</c:v>
                </c:pt>
                <c:pt idx="874">
                  <c:v>39233</c:v>
                </c:pt>
                <c:pt idx="875">
                  <c:v>39234</c:v>
                </c:pt>
                <c:pt idx="876">
                  <c:v>39237</c:v>
                </c:pt>
                <c:pt idx="877">
                  <c:v>39238</c:v>
                </c:pt>
                <c:pt idx="878">
                  <c:v>39239</c:v>
                </c:pt>
                <c:pt idx="879">
                  <c:v>39240</c:v>
                </c:pt>
                <c:pt idx="880">
                  <c:v>39241</c:v>
                </c:pt>
                <c:pt idx="881">
                  <c:v>39244</c:v>
                </c:pt>
                <c:pt idx="882">
                  <c:v>39245</c:v>
                </c:pt>
                <c:pt idx="883">
                  <c:v>39246</c:v>
                </c:pt>
                <c:pt idx="884">
                  <c:v>39247</c:v>
                </c:pt>
                <c:pt idx="885">
                  <c:v>39248</c:v>
                </c:pt>
                <c:pt idx="886">
                  <c:v>39251</c:v>
                </c:pt>
                <c:pt idx="887">
                  <c:v>39252</c:v>
                </c:pt>
                <c:pt idx="888">
                  <c:v>39253</c:v>
                </c:pt>
                <c:pt idx="889">
                  <c:v>39254</c:v>
                </c:pt>
                <c:pt idx="890">
                  <c:v>39255</c:v>
                </c:pt>
                <c:pt idx="891">
                  <c:v>39258</c:v>
                </c:pt>
                <c:pt idx="892">
                  <c:v>39259</c:v>
                </c:pt>
                <c:pt idx="893">
                  <c:v>39260</c:v>
                </c:pt>
                <c:pt idx="894">
                  <c:v>39261</c:v>
                </c:pt>
                <c:pt idx="895">
                  <c:v>39262</c:v>
                </c:pt>
                <c:pt idx="896">
                  <c:v>39265</c:v>
                </c:pt>
                <c:pt idx="897">
                  <c:v>39266</c:v>
                </c:pt>
                <c:pt idx="898">
                  <c:v>39267</c:v>
                </c:pt>
                <c:pt idx="899">
                  <c:v>39268</c:v>
                </c:pt>
                <c:pt idx="900">
                  <c:v>39269</c:v>
                </c:pt>
                <c:pt idx="901">
                  <c:v>39272</c:v>
                </c:pt>
                <c:pt idx="902">
                  <c:v>39273</c:v>
                </c:pt>
                <c:pt idx="903">
                  <c:v>39274</c:v>
                </c:pt>
                <c:pt idx="904">
                  <c:v>39275</c:v>
                </c:pt>
                <c:pt idx="905">
                  <c:v>39276</c:v>
                </c:pt>
                <c:pt idx="906">
                  <c:v>39279</c:v>
                </c:pt>
                <c:pt idx="907">
                  <c:v>39280</c:v>
                </c:pt>
                <c:pt idx="908">
                  <c:v>39281</c:v>
                </c:pt>
                <c:pt idx="909">
                  <c:v>39282</c:v>
                </c:pt>
                <c:pt idx="910">
                  <c:v>39283</c:v>
                </c:pt>
                <c:pt idx="911">
                  <c:v>39286</c:v>
                </c:pt>
                <c:pt idx="912">
                  <c:v>39287</c:v>
                </c:pt>
                <c:pt idx="913">
                  <c:v>39288</c:v>
                </c:pt>
                <c:pt idx="914">
                  <c:v>39289</c:v>
                </c:pt>
                <c:pt idx="915">
                  <c:v>39290</c:v>
                </c:pt>
                <c:pt idx="916">
                  <c:v>39293</c:v>
                </c:pt>
                <c:pt idx="917">
                  <c:v>39294</c:v>
                </c:pt>
                <c:pt idx="918">
                  <c:v>39295</c:v>
                </c:pt>
                <c:pt idx="919">
                  <c:v>39296</c:v>
                </c:pt>
                <c:pt idx="920">
                  <c:v>39297</c:v>
                </c:pt>
                <c:pt idx="921">
                  <c:v>39300</c:v>
                </c:pt>
                <c:pt idx="922">
                  <c:v>39301</c:v>
                </c:pt>
                <c:pt idx="923">
                  <c:v>39302</c:v>
                </c:pt>
                <c:pt idx="924">
                  <c:v>39303</c:v>
                </c:pt>
                <c:pt idx="925">
                  <c:v>39304</c:v>
                </c:pt>
                <c:pt idx="926">
                  <c:v>39307</c:v>
                </c:pt>
                <c:pt idx="927">
                  <c:v>39308</c:v>
                </c:pt>
                <c:pt idx="928">
                  <c:v>39309</c:v>
                </c:pt>
                <c:pt idx="929">
                  <c:v>39310</c:v>
                </c:pt>
                <c:pt idx="930">
                  <c:v>39311</c:v>
                </c:pt>
                <c:pt idx="931">
                  <c:v>39314</c:v>
                </c:pt>
                <c:pt idx="932">
                  <c:v>39315</c:v>
                </c:pt>
                <c:pt idx="933">
                  <c:v>39316</c:v>
                </c:pt>
                <c:pt idx="934">
                  <c:v>39317</c:v>
                </c:pt>
                <c:pt idx="935">
                  <c:v>39318</c:v>
                </c:pt>
                <c:pt idx="936">
                  <c:v>39321</c:v>
                </c:pt>
                <c:pt idx="937">
                  <c:v>39322</c:v>
                </c:pt>
                <c:pt idx="938">
                  <c:v>39323</c:v>
                </c:pt>
                <c:pt idx="939">
                  <c:v>39324</c:v>
                </c:pt>
                <c:pt idx="940">
                  <c:v>39325</c:v>
                </c:pt>
                <c:pt idx="941">
                  <c:v>39328</c:v>
                </c:pt>
                <c:pt idx="942">
                  <c:v>39329</c:v>
                </c:pt>
                <c:pt idx="943">
                  <c:v>39330</c:v>
                </c:pt>
                <c:pt idx="944">
                  <c:v>39331</c:v>
                </c:pt>
                <c:pt idx="945">
                  <c:v>39332</c:v>
                </c:pt>
                <c:pt idx="946">
                  <c:v>39335</c:v>
                </c:pt>
                <c:pt idx="947">
                  <c:v>39336</c:v>
                </c:pt>
                <c:pt idx="948">
                  <c:v>39337</c:v>
                </c:pt>
                <c:pt idx="949">
                  <c:v>39338</c:v>
                </c:pt>
                <c:pt idx="950">
                  <c:v>39339</c:v>
                </c:pt>
                <c:pt idx="951">
                  <c:v>39342</c:v>
                </c:pt>
                <c:pt idx="952">
                  <c:v>39343</c:v>
                </c:pt>
                <c:pt idx="953">
                  <c:v>39344</c:v>
                </c:pt>
                <c:pt idx="954">
                  <c:v>39345</c:v>
                </c:pt>
                <c:pt idx="955">
                  <c:v>39346</c:v>
                </c:pt>
                <c:pt idx="956">
                  <c:v>39349</c:v>
                </c:pt>
                <c:pt idx="957">
                  <c:v>39350</c:v>
                </c:pt>
                <c:pt idx="958">
                  <c:v>39351</c:v>
                </c:pt>
                <c:pt idx="959">
                  <c:v>39352</c:v>
                </c:pt>
                <c:pt idx="960">
                  <c:v>39353</c:v>
                </c:pt>
                <c:pt idx="961">
                  <c:v>39356</c:v>
                </c:pt>
                <c:pt idx="962">
                  <c:v>39357</c:v>
                </c:pt>
                <c:pt idx="963">
                  <c:v>39358</c:v>
                </c:pt>
                <c:pt idx="964">
                  <c:v>39359</c:v>
                </c:pt>
                <c:pt idx="965">
                  <c:v>39360</c:v>
                </c:pt>
                <c:pt idx="966">
                  <c:v>39363</c:v>
                </c:pt>
                <c:pt idx="967">
                  <c:v>39364</c:v>
                </c:pt>
                <c:pt idx="968">
                  <c:v>39365</c:v>
                </c:pt>
                <c:pt idx="969">
                  <c:v>39366</c:v>
                </c:pt>
                <c:pt idx="970">
                  <c:v>39367</c:v>
                </c:pt>
                <c:pt idx="971">
                  <c:v>39370</c:v>
                </c:pt>
                <c:pt idx="972">
                  <c:v>39371</c:v>
                </c:pt>
                <c:pt idx="973">
                  <c:v>39372</c:v>
                </c:pt>
                <c:pt idx="974">
                  <c:v>39373</c:v>
                </c:pt>
                <c:pt idx="975">
                  <c:v>39374</c:v>
                </c:pt>
                <c:pt idx="976">
                  <c:v>39377</c:v>
                </c:pt>
                <c:pt idx="977">
                  <c:v>39378</c:v>
                </c:pt>
                <c:pt idx="978">
                  <c:v>39379</c:v>
                </c:pt>
                <c:pt idx="979">
                  <c:v>39380</c:v>
                </c:pt>
                <c:pt idx="980">
                  <c:v>39381</c:v>
                </c:pt>
                <c:pt idx="981">
                  <c:v>39384</c:v>
                </c:pt>
                <c:pt idx="982">
                  <c:v>39385</c:v>
                </c:pt>
                <c:pt idx="983">
                  <c:v>39386</c:v>
                </c:pt>
                <c:pt idx="984">
                  <c:v>39387</c:v>
                </c:pt>
                <c:pt idx="985">
                  <c:v>39388</c:v>
                </c:pt>
                <c:pt idx="986">
                  <c:v>39391</c:v>
                </c:pt>
                <c:pt idx="987">
                  <c:v>39392</c:v>
                </c:pt>
                <c:pt idx="988">
                  <c:v>39393</c:v>
                </c:pt>
                <c:pt idx="989">
                  <c:v>39394</c:v>
                </c:pt>
                <c:pt idx="990">
                  <c:v>39395</c:v>
                </c:pt>
                <c:pt idx="991">
                  <c:v>39398</c:v>
                </c:pt>
                <c:pt idx="992">
                  <c:v>39399</c:v>
                </c:pt>
                <c:pt idx="993">
                  <c:v>39400</c:v>
                </c:pt>
                <c:pt idx="994">
                  <c:v>39401</c:v>
                </c:pt>
                <c:pt idx="995">
                  <c:v>39402</c:v>
                </c:pt>
                <c:pt idx="996">
                  <c:v>39405</c:v>
                </c:pt>
                <c:pt idx="997">
                  <c:v>39406</c:v>
                </c:pt>
                <c:pt idx="998">
                  <c:v>39407</c:v>
                </c:pt>
                <c:pt idx="999">
                  <c:v>39408</c:v>
                </c:pt>
                <c:pt idx="1000">
                  <c:v>39409</c:v>
                </c:pt>
                <c:pt idx="1001">
                  <c:v>39412</c:v>
                </c:pt>
                <c:pt idx="1002">
                  <c:v>39413</c:v>
                </c:pt>
                <c:pt idx="1003">
                  <c:v>39414</c:v>
                </c:pt>
                <c:pt idx="1004">
                  <c:v>39415</c:v>
                </c:pt>
                <c:pt idx="1005">
                  <c:v>39416</c:v>
                </c:pt>
                <c:pt idx="1006">
                  <c:v>39419</c:v>
                </c:pt>
                <c:pt idx="1007">
                  <c:v>39420</c:v>
                </c:pt>
                <c:pt idx="1008">
                  <c:v>39421</c:v>
                </c:pt>
                <c:pt idx="1009">
                  <c:v>39422</c:v>
                </c:pt>
                <c:pt idx="1010">
                  <c:v>39423</c:v>
                </c:pt>
                <c:pt idx="1011">
                  <c:v>39426</c:v>
                </c:pt>
                <c:pt idx="1012">
                  <c:v>39427</c:v>
                </c:pt>
                <c:pt idx="1013">
                  <c:v>39428</c:v>
                </c:pt>
                <c:pt idx="1014">
                  <c:v>39429</c:v>
                </c:pt>
                <c:pt idx="1015">
                  <c:v>39430</c:v>
                </c:pt>
                <c:pt idx="1016">
                  <c:v>39433</c:v>
                </c:pt>
                <c:pt idx="1017">
                  <c:v>39434</c:v>
                </c:pt>
                <c:pt idx="1018">
                  <c:v>39435</c:v>
                </c:pt>
                <c:pt idx="1019">
                  <c:v>39436</c:v>
                </c:pt>
                <c:pt idx="1020">
                  <c:v>39437</c:v>
                </c:pt>
                <c:pt idx="1021">
                  <c:v>39440</c:v>
                </c:pt>
                <c:pt idx="1022">
                  <c:v>39443</c:v>
                </c:pt>
                <c:pt idx="1023">
                  <c:v>39444</c:v>
                </c:pt>
                <c:pt idx="1024">
                  <c:v>39447</c:v>
                </c:pt>
                <c:pt idx="1025">
                  <c:v>39449</c:v>
                </c:pt>
                <c:pt idx="1026">
                  <c:v>39450</c:v>
                </c:pt>
                <c:pt idx="1027">
                  <c:v>39451</c:v>
                </c:pt>
                <c:pt idx="1028">
                  <c:v>39454</c:v>
                </c:pt>
                <c:pt idx="1029">
                  <c:v>39455</c:v>
                </c:pt>
                <c:pt idx="1030">
                  <c:v>39456</c:v>
                </c:pt>
                <c:pt idx="1031">
                  <c:v>39457</c:v>
                </c:pt>
                <c:pt idx="1032">
                  <c:v>39458</c:v>
                </c:pt>
                <c:pt idx="1033">
                  <c:v>39461</c:v>
                </c:pt>
                <c:pt idx="1034">
                  <c:v>39462</c:v>
                </c:pt>
                <c:pt idx="1035">
                  <c:v>39463</c:v>
                </c:pt>
                <c:pt idx="1036">
                  <c:v>39464</c:v>
                </c:pt>
                <c:pt idx="1037">
                  <c:v>39465</c:v>
                </c:pt>
                <c:pt idx="1038">
                  <c:v>39468</c:v>
                </c:pt>
                <c:pt idx="1039">
                  <c:v>39469</c:v>
                </c:pt>
                <c:pt idx="1040">
                  <c:v>39470</c:v>
                </c:pt>
                <c:pt idx="1041">
                  <c:v>39471</c:v>
                </c:pt>
                <c:pt idx="1042">
                  <c:v>39472</c:v>
                </c:pt>
                <c:pt idx="1043">
                  <c:v>39475</c:v>
                </c:pt>
                <c:pt idx="1044">
                  <c:v>39476</c:v>
                </c:pt>
                <c:pt idx="1045">
                  <c:v>39477</c:v>
                </c:pt>
                <c:pt idx="1046">
                  <c:v>39478</c:v>
                </c:pt>
                <c:pt idx="1047">
                  <c:v>39479</c:v>
                </c:pt>
                <c:pt idx="1048">
                  <c:v>39482</c:v>
                </c:pt>
                <c:pt idx="1049">
                  <c:v>39483</c:v>
                </c:pt>
                <c:pt idx="1050">
                  <c:v>39484</c:v>
                </c:pt>
                <c:pt idx="1051">
                  <c:v>39485</c:v>
                </c:pt>
                <c:pt idx="1052">
                  <c:v>39486</c:v>
                </c:pt>
                <c:pt idx="1053">
                  <c:v>39489</c:v>
                </c:pt>
                <c:pt idx="1054">
                  <c:v>39490</c:v>
                </c:pt>
                <c:pt idx="1055">
                  <c:v>39491</c:v>
                </c:pt>
                <c:pt idx="1056">
                  <c:v>39492</c:v>
                </c:pt>
                <c:pt idx="1057">
                  <c:v>39493</c:v>
                </c:pt>
                <c:pt idx="1058">
                  <c:v>39496</c:v>
                </c:pt>
                <c:pt idx="1059">
                  <c:v>39497</c:v>
                </c:pt>
                <c:pt idx="1060">
                  <c:v>39498</c:v>
                </c:pt>
                <c:pt idx="1061">
                  <c:v>39499</c:v>
                </c:pt>
                <c:pt idx="1062">
                  <c:v>39500</c:v>
                </c:pt>
                <c:pt idx="1063">
                  <c:v>39503</c:v>
                </c:pt>
                <c:pt idx="1064">
                  <c:v>39504</c:v>
                </c:pt>
                <c:pt idx="1065">
                  <c:v>39505</c:v>
                </c:pt>
                <c:pt idx="1066">
                  <c:v>39506</c:v>
                </c:pt>
                <c:pt idx="1067">
                  <c:v>39507</c:v>
                </c:pt>
                <c:pt idx="1068">
                  <c:v>39510</c:v>
                </c:pt>
                <c:pt idx="1069">
                  <c:v>39511</c:v>
                </c:pt>
                <c:pt idx="1070">
                  <c:v>39512</c:v>
                </c:pt>
                <c:pt idx="1071">
                  <c:v>39513</c:v>
                </c:pt>
                <c:pt idx="1072">
                  <c:v>39514</c:v>
                </c:pt>
                <c:pt idx="1073">
                  <c:v>39517</c:v>
                </c:pt>
                <c:pt idx="1074">
                  <c:v>39518</c:v>
                </c:pt>
                <c:pt idx="1075">
                  <c:v>39519</c:v>
                </c:pt>
                <c:pt idx="1076">
                  <c:v>39520</c:v>
                </c:pt>
                <c:pt idx="1077">
                  <c:v>39521</c:v>
                </c:pt>
                <c:pt idx="1078">
                  <c:v>39524</c:v>
                </c:pt>
                <c:pt idx="1079">
                  <c:v>39525</c:v>
                </c:pt>
                <c:pt idx="1080">
                  <c:v>39526</c:v>
                </c:pt>
                <c:pt idx="1081">
                  <c:v>39527</c:v>
                </c:pt>
                <c:pt idx="1082">
                  <c:v>39532</c:v>
                </c:pt>
                <c:pt idx="1083">
                  <c:v>39533</c:v>
                </c:pt>
                <c:pt idx="1084">
                  <c:v>39534</c:v>
                </c:pt>
                <c:pt idx="1085">
                  <c:v>39535</c:v>
                </c:pt>
                <c:pt idx="1086">
                  <c:v>39538</c:v>
                </c:pt>
                <c:pt idx="1087">
                  <c:v>39539</c:v>
                </c:pt>
                <c:pt idx="1088">
                  <c:v>39540</c:v>
                </c:pt>
                <c:pt idx="1089">
                  <c:v>39541</c:v>
                </c:pt>
                <c:pt idx="1090">
                  <c:v>39542</c:v>
                </c:pt>
                <c:pt idx="1091">
                  <c:v>39545</c:v>
                </c:pt>
                <c:pt idx="1092">
                  <c:v>39546</c:v>
                </c:pt>
                <c:pt idx="1093">
                  <c:v>39547</c:v>
                </c:pt>
                <c:pt idx="1094">
                  <c:v>39548</c:v>
                </c:pt>
                <c:pt idx="1095">
                  <c:v>39549</c:v>
                </c:pt>
                <c:pt idx="1096">
                  <c:v>39552</c:v>
                </c:pt>
                <c:pt idx="1097">
                  <c:v>39553</c:v>
                </c:pt>
                <c:pt idx="1098">
                  <c:v>39554</c:v>
                </c:pt>
                <c:pt idx="1099">
                  <c:v>39555</c:v>
                </c:pt>
                <c:pt idx="1100">
                  <c:v>39556</c:v>
                </c:pt>
                <c:pt idx="1101">
                  <c:v>39559</c:v>
                </c:pt>
                <c:pt idx="1102">
                  <c:v>39560</c:v>
                </c:pt>
                <c:pt idx="1103">
                  <c:v>39561</c:v>
                </c:pt>
                <c:pt idx="1104">
                  <c:v>39562</c:v>
                </c:pt>
                <c:pt idx="1105">
                  <c:v>39563</c:v>
                </c:pt>
                <c:pt idx="1106">
                  <c:v>39566</c:v>
                </c:pt>
                <c:pt idx="1107">
                  <c:v>39567</c:v>
                </c:pt>
                <c:pt idx="1108">
                  <c:v>39568</c:v>
                </c:pt>
                <c:pt idx="1109">
                  <c:v>39570</c:v>
                </c:pt>
                <c:pt idx="1110">
                  <c:v>39573</c:v>
                </c:pt>
                <c:pt idx="1111">
                  <c:v>39574</c:v>
                </c:pt>
                <c:pt idx="1112">
                  <c:v>39575</c:v>
                </c:pt>
                <c:pt idx="1113">
                  <c:v>39576</c:v>
                </c:pt>
                <c:pt idx="1114">
                  <c:v>39577</c:v>
                </c:pt>
                <c:pt idx="1115">
                  <c:v>39580</c:v>
                </c:pt>
                <c:pt idx="1116">
                  <c:v>39581</c:v>
                </c:pt>
                <c:pt idx="1117">
                  <c:v>39582</c:v>
                </c:pt>
                <c:pt idx="1118">
                  <c:v>39583</c:v>
                </c:pt>
                <c:pt idx="1119">
                  <c:v>39584</c:v>
                </c:pt>
                <c:pt idx="1120">
                  <c:v>39587</c:v>
                </c:pt>
                <c:pt idx="1121">
                  <c:v>39588</c:v>
                </c:pt>
                <c:pt idx="1122">
                  <c:v>39589</c:v>
                </c:pt>
                <c:pt idx="1123">
                  <c:v>39590</c:v>
                </c:pt>
                <c:pt idx="1124">
                  <c:v>39591</c:v>
                </c:pt>
                <c:pt idx="1125">
                  <c:v>39594</c:v>
                </c:pt>
                <c:pt idx="1126">
                  <c:v>39595</c:v>
                </c:pt>
                <c:pt idx="1127">
                  <c:v>39596</c:v>
                </c:pt>
                <c:pt idx="1128">
                  <c:v>39597</c:v>
                </c:pt>
                <c:pt idx="1129">
                  <c:v>39598</c:v>
                </c:pt>
                <c:pt idx="1130">
                  <c:v>39601</c:v>
                </c:pt>
                <c:pt idx="1131">
                  <c:v>39602</c:v>
                </c:pt>
                <c:pt idx="1132">
                  <c:v>39603</c:v>
                </c:pt>
                <c:pt idx="1133">
                  <c:v>39604</c:v>
                </c:pt>
                <c:pt idx="1134">
                  <c:v>39605</c:v>
                </c:pt>
                <c:pt idx="1135">
                  <c:v>39608</c:v>
                </c:pt>
                <c:pt idx="1136">
                  <c:v>39609</c:v>
                </c:pt>
                <c:pt idx="1137">
                  <c:v>39610</c:v>
                </c:pt>
                <c:pt idx="1138">
                  <c:v>39611</c:v>
                </c:pt>
                <c:pt idx="1139">
                  <c:v>39612</c:v>
                </c:pt>
                <c:pt idx="1140">
                  <c:v>39615</c:v>
                </c:pt>
                <c:pt idx="1141">
                  <c:v>39616</c:v>
                </c:pt>
                <c:pt idx="1142">
                  <c:v>39617</c:v>
                </c:pt>
                <c:pt idx="1143">
                  <c:v>39618</c:v>
                </c:pt>
                <c:pt idx="1144">
                  <c:v>39619</c:v>
                </c:pt>
                <c:pt idx="1145">
                  <c:v>39622</c:v>
                </c:pt>
                <c:pt idx="1146">
                  <c:v>39623</c:v>
                </c:pt>
                <c:pt idx="1147">
                  <c:v>39624</c:v>
                </c:pt>
                <c:pt idx="1148">
                  <c:v>39625</c:v>
                </c:pt>
                <c:pt idx="1149">
                  <c:v>39626</c:v>
                </c:pt>
                <c:pt idx="1150">
                  <c:v>39629</c:v>
                </c:pt>
                <c:pt idx="1151">
                  <c:v>39630</c:v>
                </c:pt>
                <c:pt idx="1152">
                  <c:v>39631</c:v>
                </c:pt>
                <c:pt idx="1153">
                  <c:v>39632</c:v>
                </c:pt>
                <c:pt idx="1154">
                  <c:v>39633</c:v>
                </c:pt>
                <c:pt idx="1155">
                  <c:v>39636</c:v>
                </c:pt>
                <c:pt idx="1156">
                  <c:v>39637</c:v>
                </c:pt>
                <c:pt idx="1157">
                  <c:v>39638</c:v>
                </c:pt>
                <c:pt idx="1158">
                  <c:v>39639</c:v>
                </c:pt>
                <c:pt idx="1159">
                  <c:v>39640</c:v>
                </c:pt>
                <c:pt idx="1160">
                  <c:v>39643</c:v>
                </c:pt>
                <c:pt idx="1161">
                  <c:v>39644</c:v>
                </c:pt>
                <c:pt idx="1162">
                  <c:v>39645</c:v>
                </c:pt>
                <c:pt idx="1163">
                  <c:v>39646</c:v>
                </c:pt>
                <c:pt idx="1164">
                  <c:v>39647</c:v>
                </c:pt>
                <c:pt idx="1165">
                  <c:v>39650</c:v>
                </c:pt>
                <c:pt idx="1166">
                  <c:v>39651</c:v>
                </c:pt>
                <c:pt idx="1167">
                  <c:v>39652</c:v>
                </c:pt>
                <c:pt idx="1168">
                  <c:v>39653</c:v>
                </c:pt>
                <c:pt idx="1169">
                  <c:v>39654</c:v>
                </c:pt>
                <c:pt idx="1170">
                  <c:v>39657</c:v>
                </c:pt>
                <c:pt idx="1171">
                  <c:v>39658</c:v>
                </c:pt>
                <c:pt idx="1172">
                  <c:v>39659</c:v>
                </c:pt>
                <c:pt idx="1173">
                  <c:v>39660</c:v>
                </c:pt>
                <c:pt idx="1174">
                  <c:v>39661</c:v>
                </c:pt>
                <c:pt idx="1175">
                  <c:v>39664</c:v>
                </c:pt>
                <c:pt idx="1176">
                  <c:v>39665</c:v>
                </c:pt>
                <c:pt idx="1177">
                  <c:v>39666</c:v>
                </c:pt>
                <c:pt idx="1178">
                  <c:v>39667</c:v>
                </c:pt>
                <c:pt idx="1179">
                  <c:v>39668</c:v>
                </c:pt>
                <c:pt idx="1180">
                  <c:v>39671</c:v>
                </c:pt>
                <c:pt idx="1181">
                  <c:v>39672</c:v>
                </c:pt>
                <c:pt idx="1182">
                  <c:v>39673</c:v>
                </c:pt>
                <c:pt idx="1183">
                  <c:v>39674</c:v>
                </c:pt>
                <c:pt idx="1184">
                  <c:v>39675</c:v>
                </c:pt>
                <c:pt idx="1185">
                  <c:v>39678</c:v>
                </c:pt>
                <c:pt idx="1186">
                  <c:v>39679</c:v>
                </c:pt>
                <c:pt idx="1187">
                  <c:v>39680</c:v>
                </c:pt>
                <c:pt idx="1188">
                  <c:v>39681</c:v>
                </c:pt>
                <c:pt idx="1189">
                  <c:v>39682</c:v>
                </c:pt>
                <c:pt idx="1190">
                  <c:v>39685</c:v>
                </c:pt>
                <c:pt idx="1191">
                  <c:v>39686</c:v>
                </c:pt>
                <c:pt idx="1192">
                  <c:v>39687</c:v>
                </c:pt>
                <c:pt idx="1193">
                  <c:v>39688</c:v>
                </c:pt>
                <c:pt idx="1194">
                  <c:v>39689</c:v>
                </c:pt>
                <c:pt idx="1195">
                  <c:v>39692</c:v>
                </c:pt>
                <c:pt idx="1196">
                  <c:v>39693</c:v>
                </c:pt>
                <c:pt idx="1197">
                  <c:v>39694</c:v>
                </c:pt>
                <c:pt idx="1198">
                  <c:v>39695</c:v>
                </c:pt>
                <c:pt idx="1199">
                  <c:v>39696</c:v>
                </c:pt>
                <c:pt idx="1200">
                  <c:v>39699</c:v>
                </c:pt>
                <c:pt idx="1201">
                  <c:v>39700</c:v>
                </c:pt>
                <c:pt idx="1202">
                  <c:v>39701</c:v>
                </c:pt>
                <c:pt idx="1203">
                  <c:v>39702</c:v>
                </c:pt>
                <c:pt idx="1204">
                  <c:v>39703</c:v>
                </c:pt>
                <c:pt idx="1205">
                  <c:v>39706</c:v>
                </c:pt>
                <c:pt idx="1206">
                  <c:v>39707</c:v>
                </c:pt>
                <c:pt idx="1207">
                  <c:v>39708</c:v>
                </c:pt>
                <c:pt idx="1208">
                  <c:v>39709</c:v>
                </c:pt>
                <c:pt idx="1209">
                  <c:v>39710</c:v>
                </c:pt>
                <c:pt idx="1210">
                  <c:v>39713</c:v>
                </c:pt>
                <c:pt idx="1211">
                  <c:v>39714</c:v>
                </c:pt>
                <c:pt idx="1212">
                  <c:v>39715</c:v>
                </c:pt>
                <c:pt idx="1213">
                  <c:v>39716</c:v>
                </c:pt>
                <c:pt idx="1214">
                  <c:v>39717</c:v>
                </c:pt>
                <c:pt idx="1215">
                  <c:v>39720</c:v>
                </c:pt>
                <c:pt idx="1216">
                  <c:v>39721</c:v>
                </c:pt>
                <c:pt idx="1217">
                  <c:v>39722</c:v>
                </c:pt>
                <c:pt idx="1218">
                  <c:v>39723</c:v>
                </c:pt>
                <c:pt idx="1219">
                  <c:v>39724</c:v>
                </c:pt>
                <c:pt idx="1220">
                  <c:v>39727</c:v>
                </c:pt>
                <c:pt idx="1221">
                  <c:v>39728</c:v>
                </c:pt>
                <c:pt idx="1222">
                  <c:v>39729</c:v>
                </c:pt>
                <c:pt idx="1223">
                  <c:v>39730</c:v>
                </c:pt>
                <c:pt idx="1224">
                  <c:v>39731</c:v>
                </c:pt>
                <c:pt idx="1225">
                  <c:v>39734</c:v>
                </c:pt>
                <c:pt idx="1226">
                  <c:v>39735</c:v>
                </c:pt>
                <c:pt idx="1227">
                  <c:v>39736</c:v>
                </c:pt>
                <c:pt idx="1228">
                  <c:v>39737</c:v>
                </c:pt>
                <c:pt idx="1229">
                  <c:v>39738</c:v>
                </c:pt>
                <c:pt idx="1230">
                  <c:v>39741</c:v>
                </c:pt>
                <c:pt idx="1231">
                  <c:v>39742</c:v>
                </c:pt>
                <c:pt idx="1232">
                  <c:v>39743</c:v>
                </c:pt>
                <c:pt idx="1233">
                  <c:v>39744</c:v>
                </c:pt>
                <c:pt idx="1234">
                  <c:v>39745</c:v>
                </c:pt>
                <c:pt idx="1235">
                  <c:v>39748</c:v>
                </c:pt>
                <c:pt idx="1236">
                  <c:v>39749</c:v>
                </c:pt>
                <c:pt idx="1237">
                  <c:v>39750</c:v>
                </c:pt>
                <c:pt idx="1238">
                  <c:v>39751</c:v>
                </c:pt>
                <c:pt idx="1239">
                  <c:v>39752</c:v>
                </c:pt>
                <c:pt idx="1240">
                  <c:v>39755</c:v>
                </c:pt>
                <c:pt idx="1241">
                  <c:v>39756</c:v>
                </c:pt>
                <c:pt idx="1242">
                  <c:v>39757</c:v>
                </c:pt>
                <c:pt idx="1243">
                  <c:v>39758</c:v>
                </c:pt>
                <c:pt idx="1244">
                  <c:v>39759</c:v>
                </c:pt>
                <c:pt idx="1245">
                  <c:v>39762</c:v>
                </c:pt>
                <c:pt idx="1246">
                  <c:v>39763</c:v>
                </c:pt>
                <c:pt idx="1247">
                  <c:v>39764</c:v>
                </c:pt>
                <c:pt idx="1248">
                  <c:v>39765</c:v>
                </c:pt>
                <c:pt idx="1249">
                  <c:v>39766</c:v>
                </c:pt>
                <c:pt idx="1250">
                  <c:v>39769</c:v>
                </c:pt>
                <c:pt idx="1251">
                  <c:v>39770</c:v>
                </c:pt>
                <c:pt idx="1252">
                  <c:v>39771</c:v>
                </c:pt>
                <c:pt idx="1253">
                  <c:v>39772</c:v>
                </c:pt>
                <c:pt idx="1254">
                  <c:v>39773</c:v>
                </c:pt>
                <c:pt idx="1255">
                  <c:v>39776</c:v>
                </c:pt>
                <c:pt idx="1256">
                  <c:v>39777</c:v>
                </c:pt>
                <c:pt idx="1257">
                  <c:v>39778</c:v>
                </c:pt>
                <c:pt idx="1258">
                  <c:v>39779</c:v>
                </c:pt>
                <c:pt idx="1259">
                  <c:v>39780</c:v>
                </c:pt>
                <c:pt idx="1260">
                  <c:v>39783</c:v>
                </c:pt>
                <c:pt idx="1261">
                  <c:v>39784</c:v>
                </c:pt>
                <c:pt idx="1262">
                  <c:v>39785</c:v>
                </c:pt>
                <c:pt idx="1263">
                  <c:v>39786</c:v>
                </c:pt>
                <c:pt idx="1264">
                  <c:v>39787</c:v>
                </c:pt>
                <c:pt idx="1265">
                  <c:v>39790</c:v>
                </c:pt>
                <c:pt idx="1266">
                  <c:v>39791</c:v>
                </c:pt>
                <c:pt idx="1267">
                  <c:v>39792</c:v>
                </c:pt>
                <c:pt idx="1268">
                  <c:v>39793</c:v>
                </c:pt>
                <c:pt idx="1269">
                  <c:v>39794</c:v>
                </c:pt>
                <c:pt idx="1270">
                  <c:v>39797</c:v>
                </c:pt>
                <c:pt idx="1271">
                  <c:v>39798</c:v>
                </c:pt>
                <c:pt idx="1272">
                  <c:v>39799</c:v>
                </c:pt>
                <c:pt idx="1273">
                  <c:v>39800</c:v>
                </c:pt>
                <c:pt idx="1274">
                  <c:v>39801</c:v>
                </c:pt>
                <c:pt idx="1275">
                  <c:v>39804</c:v>
                </c:pt>
                <c:pt idx="1276">
                  <c:v>39805</c:v>
                </c:pt>
                <c:pt idx="1277">
                  <c:v>39806</c:v>
                </c:pt>
                <c:pt idx="1278">
                  <c:v>39811</c:v>
                </c:pt>
                <c:pt idx="1279">
                  <c:v>39812</c:v>
                </c:pt>
                <c:pt idx="1280">
                  <c:v>39813</c:v>
                </c:pt>
                <c:pt idx="1281">
                  <c:v>39815</c:v>
                </c:pt>
                <c:pt idx="1282">
                  <c:v>39818</c:v>
                </c:pt>
                <c:pt idx="1283">
                  <c:v>39819</c:v>
                </c:pt>
                <c:pt idx="1284">
                  <c:v>39820</c:v>
                </c:pt>
                <c:pt idx="1285">
                  <c:v>39821</c:v>
                </c:pt>
                <c:pt idx="1286">
                  <c:v>39822</c:v>
                </c:pt>
                <c:pt idx="1287">
                  <c:v>39825</c:v>
                </c:pt>
                <c:pt idx="1288">
                  <c:v>39826</c:v>
                </c:pt>
                <c:pt idx="1289">
                  <c:v>39827</c:v>
                </c:pt>
                <c:pt idx="1290">
                  <c:v>39828</c:v>
                </c:pt>
                <c:pt idx="1291">
                  <c:v>39829</c:v>
                </c:pt>
                <c:pt idx="1292">
                  <c:v>39832</c:v>
                </c:pt>
                <c:pt idx="1293">
                  <c:v>39833</c:v>
                </c:pt>
                <c:pt idx="1294">
                  <c:v>39834</c:v>
                </c:pt>
                <c:pt idx="1295">
                  <c:v>39835</c:v>
                </c:pt>
                <c:pt idx="1296">
                  <c:v>39836</c:v>
                </c:pt>
                <c:pt idx="1297">
                  <c:v>39839</c:v>
                </c:pt>
                <c:pt idx="1298">
                  <c:v>39840</c:v>
                </c:pt>
                <c:pt idx="1299">
                  <c:v>39841</c:v>
                </c:pt>
                <c:pt idx="1300">
                  <c:v>39842</c:v>
                </c:pt>
                <c:pt idx="1301">
                  <c:v>39843</c:v>
                </c:pt>
                <c:pt idx="1302">
                  <c:v>39846</c:v>
                </c:pt>
                <c:pt idx="1303">
                  <c:v>39847</c:v>
                </c:pt>
                <c:pt idx="1304">
                  <c:v>39848</c:v>
                </c:pt>
                <c:pt idx="1305">
                  <c:v>39849</c:v>
                </c:pt>
                <c:pt idx="1306">
                  <c:v>39850</c:v>
                </c:pt>
                <c:pt idx="1307">
                  <c:v>39853</c:v>
                </c:pt>
                <c:pt idx="1308">
                  <c:v>39854</c:v>
                </c:pt>
                <c:pt idx="1309">
                  <c:v>39855</c:v>
                </c:pt>
                <c:pt idx="1310">
                  <c:v>39856</c:v>
                </c:pt>
                <c:pt idx="1311">
                  <c:v>39857</c:v>
                </c:pt>
                <c:pt idx="1312">
                  <c:v>39860</c:v>
                </c:pt>
                <c:pt idx="1313">
                  <c:v>39861</c:v>
                </c:pt>
                <c:pt idx="1314">
                  <c:v>39862</c:v>
                </c:pt>
                <c:pt idx="1315">
                  <c:v>39863</c:v>
                </c:pt>
                <c:pt idx="1316">
                  <c:v>39864</c:v>
                </c:pt>
                <c:pt idx="1317">
                  <c:v>39867</c:v>
                </c:pt>
                <c:pt idx="1318">
                  <c:v>39868</c:v>
                </c:pt>
                <c:pt idx="1319">
                  <c:v>39869</c:v>
                </c:pt>
                <c:pt idx="1320">
                  <c:v>39870</c:v>
                </c:pt>
                <c:pt idx="1321">
                  <c:v>39871</c:v>
                </c:pt>
                <c:pt idx="1322">
                  <c:v>39874</c:v>
                </c:pt>
                <c:pt idx="1323">
                  <c:v>39875</c:v>
                </c:pt>
                <c:pt idx="1324">
                  <c:v>39876</c:v>
                </c:pt>
                <c:pt idx="1325">
                  <c:v>39877</c:v>
                </c:pt>
                <c:pt idx="1326">
                  <c:v>39878</c:v>
                </c:pt>
                <c:pt idx="1327">
                  <c:v>39881</c:v>
                </c:pt>
                <c:pt idx="1328">
                  <c:v>39882</c:v>
                </c:pt>
                <c:pt idx="1329">
                  <c:v>39883</c:v>
                </c:pt>
                <c:pt idx="1330">
                  <c:v>39884</c:v>
                </c:pt>
                <c:pt idx="1331">
                  <c:v>39885</c:v>
                </c:pt>
                <c:pt idx="1332">
                  <c:v>39888</c:v>
                </c:pt>
                <c:pt idx="1333">
                  <c:v>39889</c:v>
                </c:pt>
                <c:pt idx="1334">
                  <c:v>39890</c:v>
                </c:pt>
                <c:pt idx="1335">
                  <c:v>39891</c:v>
                </c:pt>
                <c:pt idx="1336">
                  <c:v>39892</c:v>
                </c:pt>
                <c:pt idx="1337">
                  <c:v>39895</c:v>
                </c:pt>
                <c:pt idx="1338">
                  <c:v>39896</c:v>
                </c:pt>
                <c:pt idx="1339">
                  <c:v>39897</c:v>
                </c:pt>
                <c:pt idx="1340">
                  <c:v>39898</c:v>
                </c:pt>
                <c:pt idx="1341">
                  <c:v>39899</c:v>
                </c:pt>
                <c:pt idx="1342">
                  <c:v>39902</c:v>
                </c:pt>
                <c:pt idx="1343">
                  <c:v>39903</c:v>
                </c:pt>
                <c:pt idx="1344">
                  <c:v>39904</c:v>
                </c:pt>
                <c:pt idx="1345">
                  <c:v>39905</c:v>
                </c:pt>
                <c:pt idx="1346">
                  <c:v>39906</c:v>
                </c:pt>
                <c:pt idx="1347">
                  <c:v>39909</c:v>
                </c:pt>
                <c:pt idx="1348">
                  <c:v>39910</c:v>
                </c:pt>
                <c:pt idx="1349">
                  <c:v>39911</c:v>
                </c:pt>
                <c:pt idx="1350">
                  <c:v>39912</c:v>
                </c:pt>
                <c:pt idx="1351">
                  <c:v>39917</c:v>
                </c:pt>
                <c:pt idx="1352">
                  <c:v>39918</c:v>
                </c:pt>
                <c:pt idx="1353">
                  <c:v>39919</c:v>
                </c:pt>
                <c:pt idx="1354">
                  <c:v>39920</c:v>
                </c:pt>
                <c:pt idx="1355">
                  <c:v>39923</c:v>
                </c:pt>
                <c:pt idx="1356">
                  <c:v>39924</c:v>
                </c:pt>
                <c:pt idx="1357">
                  <c:v>39925</c:v>
                </c:pt>
                <c:pt idx="1358">
                  <c:v>39926</c:v>
                </c:pt>
                <c:pt idx="1359">
                  <c:v>39927</c:v>
                </c:pt>
                <c:pt idx="1360">
                  <c:v>39930</c:v>
                </c:pt>
                <c:pt idx="1361">
                  <c:v>39931</c:v>
                </c:pt>
                <c:pt idx="1362">
                  <c:v>39932</c:v>
                </c:pt>
                <c:pt idx="1363">
                  <c:v>39933</c:v>
                </c:pt>
                <c:pt idx="1364">
                  <c:v>39937</c:v>
                </c:pt>
                <c:pt idx="1365">
                  <c:v>39938</c:v>
                </c:pt>
                <c:pt idx="1366">
                  <c:v>39939</c:v>
                </c:pt>
                <c:pt idx="1367">
                  <c:v>39940</c:v>
                </c:pt>
                <c:pt idx="1368">
                  <c:v>39941</c:v>
                </c:pt>
                <c:pt idx="1369">
                  <c:v>39944</c:v>
                </c:pt>
                <c:pt idx="1370">
                  <c:v>39945</c:v>
                </c:pt>
                <c:pt idx="1371">
                  <c:v>39946</c:v>
                </c:pt>
                <c:pt idx="1372">
                  <c:v>39947</c:v>
                </c:pt>
                <c:pt idx="1373">
                  <c:v>39948</c:v>
                </c:pt>
                <c:pt idx="1374">
                  <c:v>39951</c:v>
                </c:pt>
                <c:pt idx="1375">
                  <c:v>39952</c:v>
                </c:pt>
                <c:pt idx="1376">
                  <c:v>39953</c:v>
                </c:pt>
                <c:pt idx="1377">
                  <c:v>39954</c:v>
                </c:pt>
                <c:pt idx="1378">
                  <c:v>39955</c:v>
                </c:pt>
                <c:pt idx="1379">
                  <c:v>39958</c:v>
                </c:pt>
                <c:pt idx="1380">
                  <c:v>39959</c:v>
                </c:pt>
                <c:pt idx="1381">
                  <c:v>39960</c:v>
                </c:pt>
                <c:pt idx="1382">
                  <c:v>39961</c:v>
                </c:pt>
                <c:pt idx="1383">
                  <c:v>39962</c:v>
                </c:pt>
                <c:pt idx="1384">
                  <c:v>39965</c:v>
                </c:pt>
                <c:pt idx="1385">
                  <c:v>39966</c:v>
                </c:pt>
                <c:pt idx="1386">
                  <c:v>39967</c:v>
                </c:pt>
                <c:pt idx="1387">
                  <c:v>39968</c:v>
                </c:pt>
                <c:pt idx="1388">
                  <c:v>39969</c:v>
                </c:pt>
                <c:pt idx="1389">
                  <c:v>39972</c:v>
                </c:pt>
                <c:pt idx="1390">
                  <c:v>39973</c:v>
                </c:pt>
                <c:pt idx="1391">
                  <c:v>39974</c:v>
                </c:pt>
                <c:pt idx="1392">
                  <c:v>39975</c:v>
                </c:pt>
                <c:pt idx="1393">
                  <c:v>39976</c:v>
                </c:pt>
                <c:pt idx="1394">
                  <c:v>39979</c:v>
                </c:pt>
                <c:pt idx="1395">
                  <c:v>39980</c:v>
                </c:pt>
                <c:pt idx="1396">
                  <c:v>39981</c:v>
                </c:pt>
                <c:pt idx="1397">
                  <c:v>39982</c:v>
                </c:pt>
                <c:pt idx="1398">
                  <c:v>39983</c:v>
                </c:pt>
                <c:pt idx="1399">
                  <c:v>39986</c:v>
                </c:pt>
                <c:pt idx="1400">
                  <c:v>39987</c:v>
                </c:pt>
                <c:pt idx="1401">
                  <c:v>39988</c:v>
                </c:pt>
                <c:pt idx="1402">
                  <c:v>39989</c:v>
                </c:pt>
                <c:pt idx="1403">
                  <c:v>39990</c:v>
                </c:pt>
                <c:pt idx="1404">
                  <c:v>39993</c:v>
                </c:pt>
                <c:pt idx="1405">
                  <c:v>39994</c:v>
                </c:pt>
                <c:pt idx="1406">
                  <c:v>39995</c:v>
                </c:pt>
                <c:pt idx="1407">
                  <c:v>39996</c:v>
                </c:pt>
                <c:pt idx="1408">
                  <c:v>39997</c:v>
                </c:pt>
                <c:pt idx="1409">
                  <c:v>40000</c:v>
                </c:pt>
                <c:pt idx="1410">
                  <c:v>40001</c:v>
                </c:pt>
                <c:pt idx="1411">
                  <c:v>40002</c:v>
                </c:pt>
                <c:pt idx="1412">
                  <c:v>40003</c:v>
                </c:pt>
                <c:pt idx="1413">
                  <c:v>40004</c:v>
                </c:pt>
                <c:pt idx="1414">
                  <c:v>40007</c:v>
                </c:pt>
                <c:pt idx="1415">
                  <c:v>40008</c:v>
                </c:pt>
                <c:pt idx="1416">
                  <c:v>40009</c:v>
                </c:pt>
                <c:pt idx="1417">
                  <c:v>40010</c:v>
                </c:pt>
                <c:pt idx="1418">
                  <c:v>40011</c:v>
                </c:pt>
                <c:pt idx="1419">
                  <c:v>40014</c:v>
                </c:pt>
                <c:pt idx="1420">
                  <c:v>40015</c:v>
                </c:pt>
                <c:pt idx="1421">
                  <c:v>40016</c:v>
                </c:pt>
                <c:pt idx="1422">
                  <c:v>40017</c:v>
                </c:pt>
                <c:pt idx="1423">
                  <c:v>40018</c:v>
                </c:pt>
                <c:pt idx="1424">
                  <c:v>40021</c:v>
                </c:pt>
                <c:pt idx="1425">
                  <c:v>40022</c:v>
                </c:pt>
                <c:pt idx="1426">
                  <c:v>40023</c:v>
                </c:pt>
                <c:pt idx="1427">
                  <c:v>40024</c:v>
                </c:pt>
                <c:pt idx="1428">
                  <c:v>40025</c:v>
                </c:pt>
                <c:pt idx="1429">
                  <c:v>40028</c:v>
                </c:pt>
                <c:pt idx="1430">
                  <c:v>40029</c:v>
                </c:pt>
                <c:pt idx="1431">
                  <c:v>40030</c:v>
                </c:pt>
                <c:pt idx="1432">
                  <c:v>40031</c:v>
                </c:pt>
                <c:pt idx="1433">
                  <c:v>40032</c:v>
                </c:pt>
                <c:pt idx="1434">
                  <c:v>40035</c:v>
                </c:pt>
                <c:pt idx="1435">
                  <c:v>40036</c:v>
                </c:pt>
                <c:pt idx="1436">
                  <c:v>40037</c:v>
                </c:pt>
                <c:pt idx="1437">
                  <c:v>40038</c:v>
                </c:pt>
                <c:pt idx="1438">
                  <c:v>40039</c:v>
                </c:pt>
                <c:pt idx="1439">
                  <c:v>40042</c:v>
                </c:pt>
                <c:pt idx="1440">
                  <c:v>40043</c:v>
                </c:pt>
                <c:pt idx="1441">
                  <c:v>40044</c:v>
                </c:pt>
                <c:pt idx="1442">
                  <c:v>40045</c:v>
                </c:pt>
                <c:pt idx="1443">
                  <c:v>40046</c:v>
                </c:pt>
                <c:pt idx="1444">
                  <c:v>40049</c:v>
                </c:pt>
                <c:pt idx="1445">
                  <c:v>40050</c:v>
                </c:pt>
                <c:pt idx="1446">
                  <c:v>40051</c:v>
                </c:pt>
                <c:pt idx="1447">
                  <c:v>40052</c:v>
                </c:pt>
                <c:pt idx="1448">
                  <c:v>40053</c:v>
                </c:pt>
                <c:pt idx="1449">
                  <c:v>40056</c:v>
                </c:pt>
                <c:pt idx="1450">
                  <c:v>40057</c:v>
                </c:pt>
                <c:pt idx="1451">
                  <c:v>40058</c:v>
                </c:pt>
                <c:pt idx="1452">
                  <c:v>40059</c:v>
                </c:pt>
                <c:pt idx="1453">
                  <c:v>40060</c:v>
                </c:pt>
                <c:pt idx="1454">
                  <c:v>40063</c:v>
                </c:pt>
                <c:pt idx="1455">
                  <c:v>40064</c:v>
                </c:pt>
                <c:pt idx="1456">
                  <c:v>40065</c:v>
                </c:pt>
                <c:pt idx="1457">
                  <c:v>40066</c:v>
                </c:pt>
                <c:pt idx="1458">
                  <c:v>40067</c:v>
                </c:pt>
                <c:pt idx="1459">
                  <c:v>40070</c:v>
                </c:pt>
                <c:pt idx="1460">
                  <c:v>40071</c:v>
                </c:pt>
                <c:pt idx="1461">
                  <c:v>40072</c:v>
                </c:pt>
                <c:pt idx="1462">
                  <c:v>40073</c:v>
                </c:pt>
                <c:pt idx="1463">
                  <c:v>40074</c:v>
                </c:pt>
                <c:pt idx="1464">
                  <c:v>40077</c:v>
                </c:pt>
                <c:pt idx="1465">
                  <c:v>40078</c:v>
                </c:pt>
                <c:pt idx="1466">
                  <c:v>40079</c:v>
                </c:pt>
                <c:pt idx="1467">
                  <c:v>40080</c:v>
                </c:pt>
                <c:pt idx="1468">
                  <c:v>40081</c:v>
                </c:pt>
                <c:pt idx="1469">
                  <c:v>40084</c:v>
                </c:pt>
                <c:pt idx="1470">
                  <c:v>40085</c:v>
                </c:pt>
                <c:pt idx="1471">
                  <c:v>40086</c:v>
                </c:pt>
                <c:pt idx="1472">
                  <c:v>40087</c:v>
                </c:pt>
                <c:pt idx="1473">
                  <c:v>40088</c:v>
                </c:pt>
                <c:pt idx="1474">
                  <c:v>40091</c:v>
                </c:pt>
                <c:pt idx="1475">
                  <c:v>40092</c:v>
                </c:pt>
                <c:pt idx="1476">
                  <c:v>40093</c:v>
                </c:pt>
                <c:pt idx="1477">
                  <c:v>40094</c:v>
                </c:pt>
                <c:pt idx="1478">
                  <c:v>40095</c:v>
                </c:pt>
                <c:pt idx="1479">
                  <c:v>40098</c:v>
                </c:pt>
                <c:pt idx="1480">
                  <c:v>40099</c:v>
                </c:pt>
                <c:pt idx="1481">
                  <c:v>40100</c:v>
                </c:pt>
                <c:pt idx="1482">
                  <c:v>40101</c:v>
                </c:pt>
                <c:pt idx="1483">
                  <c:v>40102</c:v>
                </c:pt>
                <c:pt idx="1484">
                  <c:v>40105</c:v>
                </c:pt>
                <c:pt idx="1485">
                  <c:v>40106</c:v>
                </c:pt>
                <c:pt idx="1486">
                  <c:v>40107</c:v>
                </c:pt>
                <c:pt idx="1487">
                  <c:v>40108</c:v>
                </c:pt>
                <c:pt idx="1488">
                  <c:v>40109</c:v>
                </c:pt>
                <c:pt idx="1489">
                  <c:v>40112</c:v>
                </c:pt>
                <c:pt idx="1490">
                  <c:v>40113</c:v>
                </c:pt>
                <c:pt idx="1491">
                  <c:v>40114</c:v>
                </c:pt>
                <c:pt idx="1492">
                  <c:v>40115</c:v>
                </c:pt>
                <c:pt idx="1493">
                  <c:v>40116</c:v>
                </c:pt>
                <c:pt idx="1494">
                  <c:v>40119</c:v>
                </c:pt>
                <c:pt idx="1495">
                  <c:v>40120</c:v>
                </c:pt>
                <c:pt idx="1496">
                  <c:v>40121</c:v>
                </c:pt>
                <c:pt idx="1497">
                  <c:v>40122</c:v>
                </c:pt>
                <c:pt idx="1498">
                  <c:v>40123</c:v>
                </c:pt>
                <c:pt idx="1499">
                  <c:v>40126</c:v>
                </c:pt>
                <c:pt idx="1500">
                  <c:v>40127</c:v>
                </c:pt>
                <c:pt idx="1501">
                  <c:v>40128</c:v>
                </c:pt>
                <c:pt idx="1502">
                  <c:v>40129</c:v>
                </c:pt>
                <c:pt idx="1503">
                  <c:v>40130</c:v>
                </c:pt>
                <c:pt idx="1504">
                  <c:v>40133</c:v>
                </c:pt>
                <c:pt idx="1505">
                  <c:v>40134</c:v>
                </c:pt>
                <c:pt idx="1506">
                  <c:v>40135</c:v>
                </c:pt>
                <c:pt idx="1507">
                  <c:v>40136</c:v>
                </c:pt>
                <c:pt idx="1508">
                  <c:v>40137</c:v>
                </c:pt>
                <c:pt idx="1509">
                  <c:v>40140</c:v>
                </c:pt>
                <c:pt idx="1510">
                  <c:v>40141</c:v>
                </c:pt>
                <c:pt idx="1511">
                  <c:v>40142</c:v>
                </c:pt>
                <c:pt idx="1512">
                  <c:v>40143</c:v>
                </c:pt>
                <c:pt idx="1513">
                  <c:v>40144</c:v>
                </c:pt>
                <c:pt idx="1514">
                  <c:v>40147</c:v>
                </c:pt>
                <c:pt idx="1515">
                  <c:v>40148</c:v>
                </c:pt>
                <c:pt idx="1516">
                  <c:v>40149</c:v>
                </c:pt>
                <c:pt idx="1517">
                  <c:v>40150</c:v>
                </c:pt>
                <c:pt idx="1518">
                  <c:v>40151</c:v>
                </c:pt>
                <c:pt idx="1519">
                  <c:v>40154</c:v>
                </c:pt>
                <c:pt idx="1520">
                  <c:v>40155</c:v>
                </c:pt>
                <c:pt idx="1521">
                  <c:v>40156</c:v>
                </c:pt>
                <c:pt idx="1522">
                  <c:v>40157</c:v>
                </c:pt>
                <c:pt idx="1523">
                  <c:v>40158</c:v>
                </c:pt>
                <c:pt idx="1524">
                  <c:v>40161</c:v>
                </c:pt>
                <c:pt idx="1525">
                  <c:v>40162</c:v>
                </c:pt>
                <c:pt idx="1526">
                  <c:v>40163</c:v>
                </c:pt>
                <c:pt idx="1527">
                  <c:v>40164</c:v>
                </c:pt>
                <c:pt idx="1528">
                  <c:v>40165</c:v>
                </c:pt>
                <c:pt idx="1529">
                  <c:v>40168</c:v>
                </c:pt>
                <c:pt idx="1530">
                  <c:v>40169</c:v>
                </c:pt>
                <c:pt idx="1531">
                  <c:v>40170</c:v>
                </c:pt>
                <c:pt idx="1532">
                  <c:v>40171</c:v>
                </c:pt>
                <c:pt idx="1533">
                  <c:v>40175</c:v>
                </c:pt>
                <c:pt idx="1534">
                  <c:v>40176</c:v>
                </c:pt>
                <c:pt idx="1535">
                  <c:v>40177</c:v>
                </c:pt>
                <c:pt idx="1536">
                  <c:v>40178</c:v>
                </c:pt>
                <c:pt idx="1537">
                  <c:v>40182</c:v>
                </c:pt>
                <c:pt idx="1538">
                  <c:v>40183</c:v>
                </c:pt>
                <c:pt idx="1539">
                  <c:v>40184</c:v>
                </c:pt>
                <c:pt idx="1540">
                  <c:v>40185</c:v>
                </c:pt>
                <c:pt idx="1541">
                  <c:v>40186</c:v>
                </c:pt>
                <c:pt idx="1542">
                  <c:v>40189</c:v>
                </c:pt>
                <c:pt idx="1543">
                  <c:v>40190</c:v>
                </c:pt>
                <c:pt idx="1544">
                  <c:v>40191</c:v>
                </c:pt>
                <c:pt idx="1545">
                  <c:v>40192</c:v>
                </c:pt>
                <c:pt idx="1546">
                  <c:v>40193</c:v>
                </c:pt>
                <c:pt idx="1547">
                  <c:v>40196</c:v>
                </c:pt>
                <c:pt idx="1548">
                  <c:v>40197</c:v>
                </c:pt>
                <c:pt idx="1549">
                  <c:v>40198</c:v>
                </c:pt>
                <c:pt idx="1550">
                  <c:v>40199</c:v>
                </c:pt>
                <c:pt idx="1551">
                  <c:v>40200</c:v>
                </c:pt>
                <c:pt idx="1552">
                  <c:v>40203</c:v>
                </c:pt>
                <c:pt idx="1553">
                  <c:v>40204</c:v>
                </c:pt>
                <c:pt idx="1554">
                  <c:v>40205</c:v>
                </c:pt>
                <c:pt idx="1555">
                  <c:v>40206</c:v>
                </c:pt>
                <c:pt idx="1556">
                  <c:v>40207</c:v>
                </c:pt>
                <c:pt idx="1557">
                  <c:v>40210</c:v>
                </c:pt>
                <c:pt idx="1558">
                  <c:v>40211</c:v>
                </c:pt>
                <c:pt idx="1559">
                  <c:v>40212</c:v>
                </c:pt>
                <c:pt idx="1560">
                  <c:v>40213</c:v>
                </c:pt>
                <c:pt idx="1561">
                  <c:v>40214</c:v>
                </c:pt>
                <c:pt idx="1562">
                  <c:v>40217</c:v>
                </c:pt>
                <c:pt idx="1563">
                  <c:v>40218</c:v>
                </c:pt>
                <c:pt idx="1564">
                  <c:v>40219</c:v>
                </c:pt>
                <c:pt idx="1565">
                  <c:v>40220</c:v>
                </c:pt>
                <c:pt idx="1566">
                  <c:v>40221</c:v>
                </c:pt>
                <c:pt idx="1567">
                  <c:v>40224</c:v>
                </c:pt>
                <c:pt idx="1568">
                  <c:v>40225</c:v>
                </c:pt>
                <c:pt idx="1569">
                  <c:v>40226</c:v>
                </c:pt>
                <c:pt idx="1570">
                  <c:v>40227</c:v>
                </c:pt>
                <c:pt idx="1571">
                  <c:v>40228</c:v>
                </c:pt>
                <c:pt idx="1572">
                  <c:v>40231</c:v>
                </c:pt>
                <c:pt idx="1573">
                  <c:v>40232</c:v>
                </c:pt>
                <c:pt idx="1574">
                  <c:v>40233</c:v>
                </c:pt>
                <c:pt idx="1575">
                  <c:v>40234</c:v>
                </c:pt>
                <c:pt idx="1576">
                  <c:v>40235</c:v>
                </c:pt>
                <c:pt idx="1577">
                  <c:v>40238</c:v>
                </c:pt>
                <c:pt idx="1578">
                  <c:v>40239</c:v>
                </c:pt>
                <c:pt idx="1579">
                  <c:v>40240</c:v>
                </c:pt>
                <c:pt idx="1580">
                  <c:v>40241</c:v>
                </c:pt>
                <c:pt idx="1581">
                  <c:v>40242</c:v>
                </c:pt>
                <c:pt idx="1582">
                  <c:v>40245</c:v>
                </c:pt>
                <c:pt idx="1583">
                  <c:v>40246</c:v>
                </c:pt>
                <c:pt idx="1584">
                  <c:v>40247</c:v>
                </c:pt>
                <c:pt idx="1585">
                  <c:v>40248</c:v>
                </c:pt>
                <c:pt idx="1586">
                  <c:v>40249</c:v>
                </c:pt>
                <c:pt idx="1587">
                  <c:v>40252</c:v>
                </c:pt>
                <c:pt idx="1588">
                  <c:v>40253</c:v>
                </c:pt>
                <c:pt idx="1589">
                  <c:v>40254</c:v>
                </c:pt>
                <c:pt idx="1590">
                  <c:v>40255</c:v>
                </c:pt>
                <c:pt idx="1591">
                  <c:v>40256</c:v>
                </c:pt>
                <c:pt idx="1592">
                  <c:v>40259</c:v>
                </c:pt>
                <c:pt idx="1593">
                  <c:v>40260</c:v>
                </c:pt>
                <c:pt idx="1594">
                  <c:v>40261</c:v>
                </c:pt>
                <c:pt idx="1595">
                  <c:v>40262</c:v>
                </c:pt>
                <c:pt idx="1596">
                  <c:v>40263</c:v>
                </c:pt>
                <c:pt idx="1597">
                  <c:v>40266</c:v>
                </c:pt>
                <c:pt idx="1598">
                  <c:v>40267</c:v>
                </c:pt>
                <c:pt idx="1599">
                  <c:v>40268</c:v>
                </c:pt>
                <c:pt idx="1600">
                  <c:v>40269</c:v>
                </c:pt>
                <c:pt idx="1601">
                  <c:v>40274</c:v>
                </c:pt>
                <c:pt idx="1602">
                  <c:v>40275</c:v>
                </c:pt>
                <c:pt idx="1603">
                  <c:v>40276</c:v>
                </c:pt>
                <c:pt idx="1604">
                  <c:v>40277</c:v>
                </c:pt>
                <c:pt idx="1605">
                  <c:v>40280</c:v>
                </c:pt>
                <c:pt idx="1606">
                  <c:v>40281</c:v>
                </c:pt>
                <c:pt idx="1607">
                  <c:v>40282</c:v>
                </c:pt>
                <c:pt idx="1608">
                  <c:v>40283</c:v>
                </c:pt>
                <c:pt idx="1609">
                  <c:v>40284</c:v>
                </c:pt>
                <c:pt idx="1610">
                  <c:v>40287</c:v>
                </c:pt>
                <c:pt idx="1611">
                  <c:v>40288</c:v>
                </c:pt>
                <c:pt idx="1612">
                  <c:v>40289</c:v>
                </c:pt>
                <c:pt idx="1613">
                  <c:v>40290</c:v>
                </c:pt>
                <c:pt idx="1614">
                  <c:v>40291</c:v>
                </c:pt>
                <c:pt idx="1615">
                  <c:v>40294</c:v>
                </c:pt>
                <c:pt idx="1616">
                  <c:v>40295</c:v>
                </c:pt>
                <c:pt idx="1617">
                  <c:v>40296</c:v>
                </c:pt>
                <c:pt idx="1618">
                  <c:v>40297</c:v>
                </c:pt>
                <c:pt idx="1619">
                  <c:v>40298</c:v>
                </c:pt>
                <c:pt idx="1620">
                  <c:v>40301</c:v>
                </c:pt>
                <c:pt idx="1621">
                  <c:v>40302</c:v>
                </c:pt>
                <c:pt idx="1622">
                  <c:v>40303</c:v>
                </c:pt>
                <c:pt idx="1623">
                  <c:v>40304</c:v>
                </c:pt>
                <c:pt idx="1624">
                  <c:v>40305</c:v>
                </c:pt>
                <c:pt idx="1625">
                  <c:v>40308</c:v>
                </c:pt>
                <c:pt idx="1626">
                  <c:v>40309</c:v>
                </c:pt>
                <c:pt idx="1627">
                  <c:v>40310</c:v>
                </c:pt>
                <c:pt idx="1628">
                  <c:v>40311</c:v>
                </c:pt>
                <c:pt idx="1629">
                  <c:v>40312</c:v>
                </c:pt>
                <c:pt idx="1630">
                  <c:v>40315</c:v>
                </c:pt>
                <c:pt idx="1631">
                  <c:v>40316</c:v>
                </c:pt>
                <c:pt idx="1632">
                  <c:v>40317</c:v>
                </c:pt>
                <c:pt idx="1633">
                  <c:v>40318</c:v>
                </c:pt>
                <c:pt idx="1634">
                  <c:v>40319</c:v>
                </c:pt>
                <c:pt idx="1635">
                  <c:v>40322</c:v>
                </c:pt>
                <c:pt idx="1636">
                  <c:v>40323</c:v>
                </c:pt>
                <c:pt idx="1637">
                  <c:v>40324</c:v>
                </c:pt>
                <c:pt idx="1638">
                  <c:v>40325</c:v>
                </c:pt>
                <c:pt idx="1639">
                  <c:v>40326</c:v>
                </c:pt>
                <c:pt idx="1640">
                  <c:v>40329</c:v>
                </c:pt>
                <c:pt idx="1641">
                  <c:v>40330</c:v>
                </c:pt>
                <c:pt idx="1642">
                  <c:v>40331</c:v>
                </c:pt>
                <c:pt idx="1643">
                  <c:v>40332</c:v>
                </c:pt>
                <c:pt idx="1644">
                  <c:v>40333</c:v>
                </c:pt>
                <c:pt idx="1645">
                  <c:v>40336</c:v>
                </c:pt>
                <c:pt idx="1646">
                  <c:v>40337</c:v>
                </c:pt>
                <c:pt idx="1647">
                  <c:v>40338</c:v>
                </c:pt>
                <c:pt idx="1648">
                  <c:v>40339</c:v>
                </c:pt>
                <c:pt idx="1649">
                  <c:v>40340</c:v>
                </c:pt>
                <c:pt idx="1650">
                  <c:v>40343</c:v>
                </c:pt>
                <c:pt idx="1651">
                  <c:v>40344</c:v>
                </c:pt>
                <c:pt idx="1652">
                  <c:v>40345</c:v>
                </c:pt>
                <c:pt idx="1653">
                  <c:v>40346</c:v>
                </c:pt>
                <c:pt idx="1654">
                  <c:v>40347</c:v>
                </c:pt>
                <c:pt idx="1655">
                  <c:v>40350</c:v>
                </c:pt>
                <c:pt idx="1656">
                  <c:v>40351</c:v>
                </c:pt>
                <c:pt idx="1657">
                  <c:v>40352</c:v>
                </c:pt>
                <c:pt idx="1658">
                  <c:v>40353</c:v>
                </c:pt>
                <c:pt idx="1659">
                  <c:v>40354</c:v>
                </c:pt>
                <c:pt idx="1660">
                  <c:v>40357</c:v>
                </c:pt>
                <c:pt idx="1661">
                  <c:v>40358</c:v>
                </c:pt>
                <c:pt idx="1662">
                  <c:v>40359</c:v>
                </c:pt>
                <c:pt idx="1663">
                  <c:v>40360</c:v>
                </c:pt>
                <c:pt idx="1664">
                  <c:v>40361</c:v>
                </c:pt>
                <c:pt idx="1665">
                  <c:v>40364</c:v>
                </c:pt>
                <c:pt idx="1666">
                  <c:v>40365</c:v>
                </c:pt>
                <c:pt idx="1667">
                  <c:v>40366</c:v>
                </c:pt>
                <c:pt idx="1668">
                  <c:v>40367</c:v>
                </c:pt>
                <c:pt idx="1669">
                  <c:v>40368</c:v>
                </c:pt>
                <c:pt idx="1670">
                  <c:v>40371</c:v>
                </c:pt>
                <c:pt idx="1671">
                  <c:v>40372</c:v>
                </c:pt>
                <c:pt idx="1672">
                  <c:v>40373</c:v>
                </c:pt>
                <c:pt idx="1673">
                  <c:v>40374</c:v>
                </c:pt>
                <c:pt idx="1674">
                  <c:v>40375</c:v>
                </c:pt>
                <c:pt idx="1675">
                  <c:v>40378</c:v>
                </c:pt>
                <c:pt idx="1676">
                  <c:v>40379</c:v>
                </c:pt>
                <c:pt idx="1677">
                  <c:v>40380</c:v>
                </c:pt>
                <c:pt idx="1678">
                  <c:v>40381</c:v>
                </c:pt>
                <c:pt idx="1679">
                  <c:v>40382</c:v>
                </c:pt>
                <c:pt idx="1680">
                  <c:v>40385</c:v>
                </c:pt>
                <c:pt idx="1681">
                  <c:v>40386</c:v>
                </c:pt>
                <c:pt idx="1682">
                  <c:v>40387</c:v>
                </c:pt>
                <c:pt idx="1683">
                  <c:v>40388</c:v>
                </c:pt>
                <c:pt idx="1684">
                  <c:v>40389</c:v>
                </c:pt>
                <c:pt idx="1685">
                  <c:v>40392</c:v>
                </c:pt>
                <c:pt idx="1686">
                  <c:v>40393</c:v>
                </c:pt>
                <c:pt idx="1687">
                  <c:v>40394</c:v>
                </c:pt>
                <c:pt idx="1688">
                  <c:v>40395</c:v>
                </c:pt>
                <c:pt idx="1689">
                  <c:v>40396</c:v>
                </c:pt>
                <c:pt idx="1690">
                  <c:v>40399</c:v>
                </c:pt>
                <c:pt idx="1691">
                  <c:v>40400</c:v>
                </c:pt>
                <c:pt idx="1692">
                  <c:v>40401</c:v>
                </c:pt>
                <c:pt idx="1693">
                  <c:v>40402</c:v>
                </c:pt>
                <c:pt idx="1694">
                  <c:v>40403</c:v>
                </c:pt>
                <c:pt idx="1695">
                  <c:v>40406</c:v>
                </c:pt>
                <c:pt idx="1696">
                  <c:v>40407</c:v>
                </c:pt>
                <c:pt idx="1697">
                  <c:v>40408</c:v>
                </c:pt>
                <c:pt idx="1698">
                  <c:v>40409</c:v>
                </c:pt>
                <c:pt idx="1699">
                  <c:v>40410</c:v>
                </c:pt>
                <c:pt idx="1700">
                  <c:v>40413</c:v>
                </c:pt>
                <c:pt idx="1701">
                  <c:v>40414</c:v>
                </c:pt>
                <c:pt idx="1702">
                  <c:v>40415</c:v>
                </c:pt>
                <c:pt idx="1703">
                  <c:v>40416</c:v>
                </c:pt>
                <c:pt idx="1704">
                  <c:v>40417</c:v>
                </c:pt>
                <c:pt idx="1705">
                  <c:v>40420</c:v>
                </c:pt>
                <c:pt idx="1706">
                  <c:v>40421</c:v>
                </c:pt>
                <c:pt idx="1707">
                  <c:v>40422</c:v>
                </c:pt>
                <c:pt idx="1708">
                  <c:v>40423</c:v>
                </c:pt>
                <c:pt idx="1709">
                  <c:v>40424</c:v>
                </c:pt>
                <c:pt idx="1710">
                  <c:v>40427</c:v>
                </c:pt>
                <c:pt idx="1711">
                  <c:v>40428</c:v>
                </c:pt>
                <c:pt idx="1712">
                  <c:v>40429</c:v>
                </c:pt>
                <c:pt idx="1713">
                  <c:v>40430</c:v>
                </c:pt>
                <c:pt idx="1714">
                  <c:v>40431</c:v>
                </c:pt>
                <c:pt idx="1715">
                  <c:v>40434</c:v>
                </c:pt>
                <c:pt idx="1716">
                  <c:v>40434</c:v>
                </c:pt>
                <c:pt idx="1717">
                  <c:v>40435</c:v>
                </c:pt>
                <c:pt idx="1718">
                  <c:v>40436</c:v>
                </c:pt>
                <c:pt idx="1719">
                  <c:v>40437</c:v>
                </c:pt>
                <c:pt idx="1720">
                  <c:v>40438</c:v>
                </c:pt>
                <c:pt idx="1721">
                  <c:v>40441</c:v>
                </c:pt>
                <c:pt idx="1722">
                  <c:v>40442</c:v>
                </c:pt>
                <c:pt idx="1723">
                  <c:v>40443</c:v>
                </c:pt>
                <c:pt idx="1724">
                  <c:v>40444</c:v>
                </c:pt>
                <c:pt idx="1725">
                  <c:v>40445</c:v>
                </c:pt>
                <c:pt idx="1726">
                  <c:v>40448</c:v>
                </c:pt>
                <c:pt idx="1727">
                  <c:v>40449</c:v>
                </c:pt>
                <c:pt idx="1728">
                  <c:v>40450</c:v>
                </c:pt>
                <c:pt idx="1729">
                  <c:v>40451</c:v>
                </c:pt>
                <c:pt idx="1730">
                  <c:v>40452</c:v>
                </c:pt>
                <c:pt idx="1731">
                  <c:v>40455</c:v>
                </c:pt>
                <c:pt idx="1732">
                  <c:v>40456</c:v>
                </c:pt>
                <c:pt idx="1733">
                  <c:v>40457</c:v>
                </c:pt>
                <c:pt idx="1734">
                  <c:v>40458</c:v>
                </c:pt>
                <c:pt idx="1735">
                  <c:v>40459</c:v>
                </c:pt>
                <c:pt idx="1736">
                  <c:v>40462</c:v>
                </c:pt>
                <c:pt idx="1737">
                  <c:v>40463</c:v>
                </c:pt>
                <c:pt idx="1738">
                  <c:v>40464</c:v>
                </c:pt>
                <c:pt idx="1739">
                  <c:v>40465</c:v>
                </c:pt>
                <c:pt idx="1740">
                  <c:v>40466</c:v>
                </c:pt>
                <c:pt idx="1741">
                  <c:v>40469</c:v>
                </c:pt>
                <c:pt idx="1742">
                  <c:v>40470</c:v>
                </c:pt>
                <c:pt idx="1743">
                  <c:v>40471</c:v>
                </c:pt>
                <c:pt idx="1744">
                  <c:v>40472</c:v>
                </c:pt>
                <c:pt idx="1745">
                  <c:v>40473</c:v>
                </c:pt>
                <c:pt idx="1746">
                  <c:v>40476</c:v>
                </c:pt>
                <c:pt idx="1747">
                  <c:v>40477</c:v>
                </c:pt>
                <c:pt idx="1748">
                  <c:v>40478</c:v>
                </c:pt>
                <c:pt idx="1749">
                  <c:v>40479</c:v>
                </c:pt>
                <c:pt idx="1750">
                  <c:v>40480</c:v>
                </c:pt>
                <c:pt idx="1751">
                  <c:v>40483</c:v>
                </c:pt>
                <c:pt idx="1752">
                  <c:v>40484</c:v>
                </c:pt>
                <c:pt idx="1753">
                  <c:v>40485</c:v>
                </c:pt>
                <c:pt idx="1754">
                  <c:v>40486</c:v>
                </c:pt>
                <c:pt idx="1755">
                  <c:v>40487</c:v>
                </c:pt>
                <c:pt idx="1756">
                  <c:v>40490</c:v>
                </c:pt>
                <c:pt idx="1757">
                  <c:v>40491</c:v>
                </c:pt>
                <c:pt idx="1758">
                  <c:v>40492</c:v>
                </c:pt>
                <c:pt idx="1759">
                  <c:v>40493</c:v>
                </c:pt>
                <c:pt idx="1760">
                  <c:v>40494</c:v>
                </c:pt>
                <c:pt idx="1761">
                  <c:v>40497</c:v>
                </c:pt>
                <c:pt idx="1762">
                  <c:v>40498</c:v>
                </c:pt>
                <c:pt idx="1763">
                  <c:v>40499</c:v>
                </c:pt>
                <c:pt idx="1764">
                  <c:v>40500</c:v>
                </c:pt>
                <c:pt idx="1765">
                  <c:v>40501</c:v>
                </c:pt>
                <c:pt idx="1766">
                  <c:v>40504</c:v>
                </c:pt>
                <c:pt idx="1767">
                  <c:v>40505</c:v>
                </c:pt>
                <c:pt idx="1768">
                  <c:v>40506</c:v>
                </c:pt>
                <c:pt idx="1769">
                  <c:v>40507</c:v>
                </c:pt>
                <c:pt idx="1770">
                  <c:v>40508</c:v>
                </c:pt>
                <c:pt idx="1771">
                  <c:v>40511</c:v>
                </c:pt>
                <c:pt idx="1772">
                  <c:v>40512</c:v>
                </c:pt>
                <c:pt idx="1773">
                  <c:v>40513</c:v>
                </c:pt>
                <c:pt idx="1774">
                  <c:v>40514</c:v>
                </c:pt>
                <c:pt idx="1775">
                  <c:v>40515</c:v>
                </c:pt>
                <c:pt idx="1776">
                  <c:v>40518</c:v>
                </c:pt>
                <c:pt idx="1777">
                  <c:v>40519</c:v>
                </c:pt>
                <c:pt idx="1778">
                  <c:v>40520</c:v>
                </c:pt>
                <c:pt idx="1779">
                  <c:v>40521</c:v>
                </c:pt>
                <c:pt idx="1780">
                  <c:v>40522</c:v>
                </c:pt>
                <c:pt idx="1781">
                  <c:v>40525</c:v>
                </c:pt>
                <c:pt idx="1782">
                  <c:v>40526</c:v>
                </c:pt>
                <c:pt idx="1783">
                  <c:v>40527</c:v>
                </c:pt>
                <c:pt idx="1784">
                  <c:v>40528</c:v>
                </c:pt>
                <c:pt idx="1785">
                  <c:v>40529</c:v>
                </c:pt>
                <c:pt idx="1786">
                  <c:v>40532</c:v>
                </c:pt>
                <c:pt idx="1787">
                  <c:v>40533</c:v>
                </c:pt>
                <c:pt idx="1788">
                  <c:v>40534</c:v>
                </c:pt>
                <c:pt idx="1789">
                  <c:v>40535</c:v>
                </c:pt>
                <c:pt idx="1790">
                  <c:v>40536</c:v>
                </c:pt>
                <c:pt idx="1791">
                  <c:v>40539</c:v>
                </c:pt>
                <c:pt idx="1792">
                  <c:v>40540</c:v>
                </c:pt>
                <c:pt idx="1793">
                  <c:v>40541</c:v>
                </c:pt>
                <c:pt idx="1794">
                  <c:v>40542</c:v>
                </c:pt>
                <c:pt idx="1795">
                  <c:v>40543</c:v>
                </c:pt>
                <c:pt idx="1796">
                  <c:v>40546</c:v>
                </c:pt>
                <c:pt idx="1797">
                  <c:v>40547</c:v>
                </c:pt>
                <c:pt idx="1798">
                  <c:v>40548</c:v>
                </c:pt>
                <c:pt idx="1799">
                  <c:v>40549</c:v>
                </c:pt>
                <c:pt idx="1800">
                  <c:v>40550</c:v>
                </c:pt>
                <c:pt idx="1801">
                  <c:v>40553</c:v>
                </c:pt>
                <c:pt idx="1802">
                  <c:v>40554</c:v>
                </c:pt>
                <c:pt idx="1803">
                  <c:v>40555</c:v>
                </c:pt>
                <c:pt idx="1804">
                  <c:v>40556</c:v>
                </c:pt>
                <c:pt idx="1805">
                  <c:v>40557</c:v>
                </c:pt>
                <c:pt idx="1806">
                  <c:v>40560</c:v>
                </c:pt>
                <c:pt idx="1807">
                  <c:v>40561</c:v>
                </c:pt>
                <c:pt idx="1808">
                  <c:v>40562</c:v>
                </c:pt>
                <c:pt idx="1809">
                  <c:v>40563</c:v>
                </c:pt>
                <c:pt idx="1810">
                  <c:v>40564</c:v>
                </c:pt>
                <c:pt idx="1811">
                  <c:v>40567</c:v>
                </c:pt>
                <c:pt idx="1812">
                  <c:v>40568</c:v>
                </c:pt>
                <c:pt idx="1813">
                  <c:v>40569</c:v>
                </c:pt>
                <c:pt idx="1814">
                  <c:v>40570</c:v>
                </c:pt>
                <c:pt idx="1815">
                  <c:v>40571</c:v>
                </c:pt>
                <c:pt idx="1816">
                  <c:v>40574</c:v>
                </c:pt>
                <c:pt idx="1817">
                  <c:v>40575</c:v>
                </c:pt>
                <c:pt idx="1818">
                  <c:v>40576</c:v>
                </c:pt>
                <c:pt idx="1819">
                  <c:v>40577</c:v>
                </c:pt>
                <c:pt idx="1820">
                  <c:v>40578</c:v>
                </c:pt>
                <c:pt idx="1821">
                  <c:v>40581</c:v>
                </c:pt>
                <c:pt idx="1822">
                  <c:v>40582</c:v>
                </c:pt>
                <c:pt idx="1823">
                  <c:v>40583</c:v>
                </c:pt>
                <c:pt idx="1824">
                  <c:v>40584</c:v>
                </c:pt>
                <c:pt idx="1825">
                  <c:v>40585</c:v>
                </c:pt>
                <c:pt idx="1826">
                  <c:v>40588</c:v>
                </c:pt>
                <c:pt idx="1827">
                  <c:v>40589</c:v>
                </c:pt>
                <c:pt idx="1828">
                  <c:v>40590</c:v>
                </c:pt>
                <c:pt idx="1829">
                  <c:v>40591</c:v>
                </c:pt>
                <c:pt idx="1830">
                  <c:v>40592</c:v>
                </c:pt>
                <c:pt idx="1831">
                  <c:v>40595</c:v>
                </c:pt>
                <c:pt idx="1832">
                  <c:v>40596</c:v>
                </c:pt>
                <c:pt idx="1833">
                  <c:v>40597</c:v>
                </c:pt>
                <c:pt idx="1834">
                  <c:v>40598</c:v>
                </c:pt>
                <c:pt idx="1835">
                  <c:v>40599</c:v>
                </c:pt>
                <c:pt idx="1836">
                  <c:v>40602</c:v>
                </c:pt>
                <c:pt idx="1837">
                  <c:v>40603</c:v>
                </c:pt>
                <c:pt idx="1838">
                  <c:v>40604</c:v>
                </c:pt>
                <c:pt idx="1839">
                  <c:v>40605</c:v>
                </c:pt>
                <c:pt idx="1840">
                  <c:v>40606</c:v>
                </c:pt>
                <c:pt idx="1841">
                  <c:v>40609</c:v>
                </c:pt>
                <c:pt idx="1842">
                  <c:v>40610</c:v>
                </c:pt>
                <c:pt idx="1843">
                  <c:v>40611</c:v>
                </c:pt>
                <c:pt idx="1844">
                  <c:v>40612</c:v>
                </c:pt>
                <c:pt idx="1845">
                  <c:v>40613</c:v>
                </c:pt>
                <c:pt idx="1846">
                  <c:v>40616</c:v>
                </c:pt>
                <c:pt idx="1847">
                  <c:v>40617</c:v>
                </c:pt>
                <c:pt idx="1848">
                  <c:v>40618</c:v>
                </c:pt>
                <c:pt idx="1849">
                  <c:v>40619</c:v>
                </c:pt>
                <c:pt idx="1850">
                  <c:v>40620</c:v>
                </c:pt>
                <c:pt idx="1851">
                  <c:v>40623</c:v>
                </c:pt>
                <c:pt idx="1852">
                  <c:v>40624</c:v>
                </c:pt>
                <c:pt idx="1853">
                  <c:v>40625</c:v>
                </c:pt>
                <c:pt idx="1854">
                  <c:v>40626</c:v>
                </c:pt>
                <c:pt idx="1855">
                  <c:v>40627</c:v>
                </c:pt>
                <c:pt idx="1856">
                  <c:v>40630</c:v>
                </c:pt>
                <c:pt idx="1857">
                  <c:v>40631</c:v>
                </c:pt>
                <c:pt idx="1858">
                  <c:v>40632</c:v>
                </c:pt>
                <c:pt idx="1859">
                  <c:v>40633</c:v>
                </c:pt>
                <c:pt idx="1860">
                  <c:v>40634</c:v>
                </c:pt>
                <c:pt idx="1861">
                  <c:v>40637</c:v>
                </c:pt>
                <c:pt idx="1862">
                  <c:v>40638</c:v>
                </c:pt>
                <c:pt idx="1863">
                  <c:v>40639</c:v>
                </c:pt>
                <c:pt idx="1864">
                  <c:v>40640</c:v>
                </c:pt>
                <c:pt idx="1865">
                  <c:v>40641</c:v>
                </c:pt>
                <c:pt idx="1866">
                  <c:v>40644</c:v>
                </c:pt>
                <c:pt idx="1867">
                  <c:v>40645</c:v>
                </c:pt>
                <c:pt idx="1868">
                  <c:v>40646</c:v>
                </c:pt>
                <c:pt idx="1869">
                  <c:v>40647</c:v>
                </c:pt>
                <c:pt idx="1870">
                  <c:v>40648</c:v>
                </c:pt>
                <c:pt idx="1871">
                  <c:v>40651</c:v>
                </c:pt>
                <c:pt idx="1872">
                  <c:v>40652</c:v>
                </c:pt>
                <c:pt idx="1873">
                  <c:v>40653</c:v>
                </c:pt>
                <c:pt idx="1874">
                  <c:v>40654</c:v>
                </c:pt>
                <c:pt idx="1875">
                  <c:v>40659</c:v>
                </c:pt>
                <c:pt idx="1876">
                  <c:v>40660</c:v>
                </c:pt>
                <c:pt idx="1877">
                  <c:v>40661</c:v>
                </c:pt>
                <c:pt idx="1878">
                  <c:v>40662</c:v>
                </c:pt>
                <c:pt idx="1879">
                  <c:v>40665</c:v>
                </c:pt>
                <c:pt idx="1880">
                  <c:v>40666</c:v>
                </c:pt>
                <c:pt idx="1881">
                  <c:v>40667</c:v>
                </c:pt>
                <c:pt idx="1882">
                  <c:v>40668</c:v>
                </c:pt>
                <c:pt idx="1883">
                  <c:v>40669</c:v>
                </c:pt>
                <c:pt idx="1884">
                  <c:v>40672</c:v>
                </c:pt>
                <c:pt idx="1885">
                  <c:v>40673</c:v>
                </c:pt>
                <c:pt idx="1886">
                  <c:v>40674</c:v>
                </c:pt>
                <c:pt idx="1887">
                  <c:v>40675</c:v>
                </c:pt>
                <c:pt idx="1888">
                  <c:v>40676</c:v>
                </c:pt>
                <c:pt idx="1889">
                  <c:v>40679</c:v>
                </c:pt>
                <c:pt idx="1890">
                  <c:v>40680</c:v>
                </c:pt>
                <c:pt idx="1891">
                  <c:v>40681</c:v>
                </c:pt>
                <c:pt idx="1892">
                  <c:v>40682</c:v>
                </c:pt>
                <c:pt idx="1893">
                  <c:v>40683</c:v>
                </c:pt>
                <c:pt idx="1894">
                  <c:v>40686</c:v>
                </c:pt>
                <c:pt idx="1895">
                  <c:v>40687</c:v>
                </c:pt>
                <c:pt idx="1896">
                  <c:v>40688</c:v>
                </c:pt>
                <c:pt idx="1897">
                  <c:v>40689</c:v>
                </c:pt>
                <c:pt idx="1898">
                  <c:v>40690</c:v>
                </c:pt>
                <c:pt idx="1899">
                  <c:v>40693</c:v>
                </c:pt>
                <c:pt idx="1900">
                  <c:v>40694</c:v>
                </c:pt>
                <c:pt idx="1901">
                  <c:v>40695</c:v>
                </c:pt>
                <c:pt idx="1902">
                  <c:v>40696</c:v>
                </c:pt>
                <c:pt idx="1903">
                  <c:v>40697</c:v>
                </c:pt>
                <c:pt idx="1904">
                  <c:v>40700</c:v>
                </c:pt>
                <c:pt idx="1905">
                  <c:v>40701</c:v>
                </c:pt>
                <c:pt idx="1906">
                  <c:v>40702</c:v>
                </c:pt>
                <c:pt idx="1907">
                  <c:v>40703</c:v>
                </c:pt>
                <c:pt idx="1908">
                  <c:v>40704</c:v>
                </c:pt>
                <c:pt idx="1909">
                  <c:v>40707</c:v>
                </c:pt>
                <c:pt idx="1910">
                  <c:v>40708</c:v>
                </c:pt>
                <c:pt idx="1911">
                  <c:v>40709</c:v>
                </c:pt>
                <c:pt idx="1912">
                  <c:v>40710</c:v>
                </c:pt>
                <c:pt idx="1913">
                  <c:v>40711</c:v>
                </c:pt>
                <c:pt idx="1914">
                  <c:v>40714</c:v>
                </c:pt>
                <c:pt idx="1915">
                  <c:v>40715</c:v>
                </c:pt>
                <c:pt idx="1916">
                  <c:v>40716</c:v>
                </c:pt>
                <c:pt idx="1917">
                  <c:v>40717</c:v>
                </c:pt>
                <c:pt idx="1918">
                  <c:v>40718</c:v>
                </c:pt>
                <c:pt idx="1919">
                  <c:v>40721</c:v>
                </c:pt>
                <c:pt idx="1920">
                  <c:v>40722</c:v>
                </c:pt>
                <c:pt idx="1921">
                  <c:v>40723</c:v>
                </c:pt>
                <c:pt idx="1922">
                  <c:v>40724</c:v>
                </c:pt>
                <c:pt idx="1923">
                  <c:v>40725</c:v>
                </c:pt>
                <c:pt idx="1924">
                  <c:v>40728</c:v>
                </c:pt>
                <c:pt idx="1925">
                  <c:v>40729</c:v>
                </c:pt>
                <c:pt idx="1926">
                  <c:v>40730</c:v>
                </c:pt>
                <c:pt idx="1927">
                  <c:v>40731</c:v>
                </c:pt>
                <c:pt idx="1928">
                  <c:v>40732</c:v>
                </c:pt>
                <c:pt idx="1929">
                  <c:v>40735</c:v>
                </c:pt>
                <c:pt idx="1930">
                  <c:v>40736</c:v>
                </c:pt>
                <c:pt idx="1931">
                  <c:v>40737</c:v>
                </c:pt>
                <c:pt idx="1932">
                  <c:v>40738</c:v>
                </c:pt>
                <c:pt idx="1933">
                  <c:v>40739</c:v>
                </c:pt>
                <c:pt idx="1934">
                  <c:v>40742</c:v>
                </c:pt>
                <c:pt idx="1935">
                  <c:v>40743</c:v>
                </c:pt>
                <c:pt idx="1936">
                  <c:v>40744</c:v>
                </c:pt>
                <c:pt idx="1937">
                  <c:v>40745</c:v>
                </c:pt>
                <c:pt idx="1938">
                  <c:v>40746</c:v>
                </c:pt>
                <c:pt idx="1939">
                  <c:v>40749</c:v>
                </c:pt>
                <c:pt idx="1940">
                  <c:v>40750</c:v>
                </c:pt>
                <c:pt idx="1941">
                  <c:v>40751</c:v>
                </c:pt>
                <c:pt idx="1942">
                  <c:v>40752</c:v>
                </c:pt>
                <c:pt idx="1943">
                  <c:v>40753</c:v>
                </c:pt>
                <c:pt idx="1944">
                  <c:v>40756</c:v>
                </c:pt>
                <c:pt idx="1945">
                  <c:v>40757</c:v>
                </c:pt>
                <c:pt idx="1946">
                  <c:v>40758</c:v>
                </c:pt>
                <c:pt idx="1947">
                  <c:v>40759</c:v>
                </c:pt>
                <c:pt idx="1948">
                  <c:v>40760</c:v>
                </c:pt>
                <c:pt idx="1949">
                  <c:v>40763</c:v>
                </c:pt>
                <c:pt idx="1950">
                  <c:v>40764</c:v>
                </c:pt>
                <c:pt idx="1951">
                  <c:v>40765</c:v>
                </c:pt>
                <c:pt idx="1952">
                  <c:v>40766</c:v>
                </c:pt>
                <c:pt idx="1953">
                  <c:v>40767</c:v>
                </c:pt>
                <c:pt idx="1954">
                  <c:v>40770</c:v>
                </c:pt>
                <c:pt idx="1955">
                  <c:v>40771</c:v>
                </c:pt>
                <c:pt idx="1956">
                  <c:v>40772</c:v>
                </c:pt>
                <c:pt idx="1957">
                  <c:v>40773</c:v>
                </c:pt>
                <c:pt idx="1958">
                  <c:v>40774</c:v>
                </c:pt>
                <c:pt idx="1959">
                  <c:v>40777</c:v>
                </c:pt>
                <c:pt idx="1960">
                  <c:v>40778</c:v>
                </c:pt>
                <c:pt idx="1961">
                  <c:v>40779</c:v>
                </c:pt>
                <c:pt idx="1962">
                  <c:v>40780</c:v>
                </c:pt>
                <c:pt idx="1963">
                  <c:v>40781</c:v>
                </c:pt>
                <c:pt idx="1964">
                  <c:v>40784</c:v>
                </c:pt>
                <c:pt idx="1965">
                  <c:v>40785</c:v>
                </c:pt>
                <c:pt idx="1966">
                  <c:v>40786</c:v>
                </c:pt>
                <c:pt idx="1967">
                  <c:v>40787</c:v>
                </c:pt>
                <c:pt idx="1968">
                  <c:v>40788</c:v>
                </c:pt>
                <c:pt idx="1969">
                  <c:v>40791</c:v>
                </c:pt>
                <c:pt idx="1970">
                  <c:v>40792</c:v>
                </c:pt>
                <c:pt idx="1971">
                  <c:v>40793</c:v>
                </c:pt>
                <c:pt idx="1972">
                  <c:v>40794</c:v>
                </c:pt>
                <c:pt idx="1973">
                  <c:v>40795</c:v>
                </c:pt>
                <c:pt idx="1974">
                  <c:v>40798</c:v>
                </c:pt>
                <c:pt idx="1975">
                  <c:v>40799</c:v>
                </c:pt>
                <c:pt idx="1976">
                  <c:v>40800</c:v>
                </c:pt>
                <c:pt idx="1977">
                  <c:v>40801</c:v>
                </c:pt>
                <c:pt idx="1978">
                  <c:v>40802</c:v>
                </c:pt>
                <c:pt idx="1979">
                  <c:v>40805</c:v>
                </c:pt>
                <c:pt idx="1980">
                  <c:v>40806</c:v>
                </c:pt>
                <c:pt idx="1981">
                  <c:v>40807</c:v>
                </c:pt>
                <c:pt idx="1982">
                  <c:v>40808</c:v>
                </c:pt>
                <c:pt idx="1983">
                  <c:v>40809</c:v>
                </c:pt>
                <c:pt idx="1984">
                  <c:v>40812</c:v>
                </c:pt>
                <c:pt idx="1985">
                  <c:v>40813</c:v>
                </c:pt>
                <c:pt idx="1986">
                  <c:v>40814</c:v>
                </c:pt>
                <c:pt idx="1987">
                  <c:v>40815</c:v>
                </c:pt>
                <c:pt idx="1988">
                  <c:v>40816</c:v>
                </c:pt>
                <c:pt idx="1989">
                  <c:v>40819</c:v>
                </c:pt>
                <c:pt idx="1990">
                  <c:v>40820</c:v>
                </c:pt>
                <c:pt idx="1991">
                  <c:v>40821</c:v>
                </c:pt>
                <c:pt idx="1992">
                  <c:v>40822</c:v>
                </c:pt>
                <c:pt idx="1993">
                  <c:v>40823</c:v>
                </c:pt>
                <c:pt idx="1994">
                  <c:v>40826</c:v>
                </c:pt>
                <c:pt idx="1995">
                  <c:v>40827</c:v>
                </c:pt>
                <c:pt idx="1996">
                  <c:v>40828</c:v>
                </c:pt>
                <c:pt idx="1997">
                  <c:v>40829</c:v>
                </c:pt>
                <c:pt idx="1998">
                  <c:v>40830</c:v>
                </c:pt>
                <c:pt idx="1999">
                  <c:v>40833</c:v>
                </c:pt>
                <c:pt idx="2000">
                  <c:v>40834</c:v>
                </c:pt>
                <c:pt idx="2001">
                  <c:v>40835</c:v>
                </c:pt>
                <c:pt idx="2002">
                  <c:v>40836</c:v>
                </c:pt>
                <c:pt idx="2003">
                  <c:v>40837</c:v>
                </c:pt>
                <c:pt idx="2004">
                  <c:v>40840</c:v>
                </c:pt>
                <c:pt idx="2005">
                  <c:v>40841</c:v>
                </c:pt>
                <c:pt idx="2006">
                  <c:v>40842</c:v>
                </c:pt>
                <c:pt idx="2007">
                  <c:v>40843</c:v>
                </c:pt>
                <c:pt idx="2008">
                  <c:v>40844</c:v>
                </c:pt>
                <c:pt idx="2009">
                  <c:v>40847</c:v>
                </c:pt>
                <c:pt idx="2010">
                  <c:v>40848</c:v>
                </c:pt>
                <c:pt idx="2011">
                  <c:v>40849</c:v>
                </c:pt>
                <c:pt idx="2012">
                  <c:v>40850</c:v>
                </c:pt>
                <c:pt idx="2013">
                  <c:v>40851</c:v>
                </c:pt>
                <c:pt idx="2014">
                  <c:v>40854</c:v>
                </c:pt>
                <c:pt idx="2015">
                  <c:v>40855</c:v>
                </c:pt>
                <c:pt idx="2016">
                  <c:v>40856</c:v>
                </c:pt>
                <c:pt idx="2017">
                  <c:v>40857</c:v>
                </c:pt>
                <c:pt idx="2018">
                  <c:v>40858</c:v>
                </c:pt>
                <c:pt idx="2019">
                  <c:v>40861</c:v>
                </c:pt>
                <c:pt idx="2020">
                  <c:v>40862</c:v>
                </c:pt>
                <c:pt idx="2021">
                  <c:v>40863</c:v>
                </c:pt>
                <c:pt idx="2022">
                  <c:v>40864</c:v>
                </c:pt>
                <c:pt idx="2023">
                  <c:v>40865</c:v>
                </c:pt>
                <c:pt idx="2024">
                  <c:v>40868</c:v>
                </c:pt>
                <c:pt idx="2025">
                  <c:v>40869</c:v>
                </c:pt>
                <c:pt idx="2026">
                  <c:v>40870</c:v>
                </c:pt>
                <c:pt idx="2027">
                  <c:v>40871</c:v>
                </c:pt>
                <c:pt idx="2028">
                  <c:v>40872</c:v>
                </c:pt>
                <c:pt idx="2029">
                  <c:v>40875</c:v>
                </c:pt>
                <c:pt idx="2030">
                  <c:v>40876</c:v>
                </c:pt>
                <c:pt idx="2031">
                  <c:v>40877</c:v>
                </c:pt>
                <c:pt idx="2032">
                  <c:v>40878</c:v>
                </c:pt>
                <c:pt idx="2033">
                  <c:v>40879</c:v>
                </c:pt>
                <c:pt idx="2034">
                  <c:v>40882</c:v>
                </c:pt>
                <c:pt idx="2035">
                  <c:v>40883</c:v>
                </c:pt>
                <c:pt idx="2036">
                  <c:v>40884</c:v>
                </c:pt>
                <c:pt idx="2037">
                  <c:v>40885</c:v>
                </c:pt>
                <c:pt idx="2038">
                  <c:v>0</c:v>
                </c:pt>
                <c:pt idx="2039">
                  <c:v>40889</c:v>
                </c:pt>
                <c:pt idx="2040">
                  <c:v>40890</c:v>
                </c:pt>
                <c:pt idx="2041">
                  <c:v>40891</c:v>
                </c:pt>
                <c:pt idx="2042">
                  <c:v>40892</c:v>
                </c:pt>
                <c:pt idx="2043">
                  <c:v>0</c:v>
                </c:pt>
                <c:pt idx="2044">
                  <c:v>40896</c:v>
                </c:pt>
                <c:pt idx="2045">
                  <c:v>40897</c:v>
                </c:pt>
                <c:pt idx="2046">
                  <c:v>40898</c:v>
                </c:pt>
                <c:pt idx="2047">
                  <c:v>40899</c:v>
                </c:pt>
                <c:pt idx="2048">
                  <c:v>0</c:v>
                </c:pt>
                <c:pt idx="2049">
                  <c:v>0</c:v>
                </c:pt>
                <c:pt idx="2050">
                  <c:v>40904</c:v>
                </c:pt>
                <c:pt idx="2051">
                  <c:v>40905</c:v>
                </c:pt>
                <c:pt idx="2052">
                  <c:v>40906</c:v>
                </c:pt>
                <c:pt idx="2053">
                  <c:v>0</c:v>
                </c:pt>
                <c:pt idx="2054">
                  <c:v>40910</c:v>
                </c:pt>
                <c:pt idx="2055">
                  <c:v>40911</c:v>
                </c:pt>
                <c:pt idx="2056">
                  <c:v>40912</c:v>
                </c:pt>
                <c:pt idx="2057">
                  <c:v>40913</c:v>
                </c:pt>
                <c:pt idx="2058">
                  <c:v>0</c:v>
                </c:pt>
                <c:pt idx="2059">
                  <c:v>40917</c:v>
                </c:pt>
                <c:pt idx="2060">
                  <c:v>40918</c:v>
                </c:pt>
                <c:pt idx="2061">
                  <c:v>40919</c:v>
                </c:pt>
                <c:pt idx="2062">
                  <c:v>40920</c:v>
                </c:pt>
                <c:pt idx="2063">
                  <c:v>40921</c:v>
                </c:pt>
                <c:pt idx="2064">
                  <c:v>40924</c:v>
                </c:pt>
                <c:pt idx="2065">
                  <c:v>40925</c:v>
                </c:pt>
                <c:pt idx="2066">
                  <c:v>40926</c:v>
                </c:pt>
                <c:pt idx="2067">
                  <c:v>40927</c:v>
                </c:pt>
                <c:pt idx="2068">
                  <c:v>40928</c:v>
                </c:pt>
                <c:pt idx="2069">
                  <c:v>40931</c:v>
                </c:pt>
                <c:pt idx="2070">
                  <c:v>40932</c:v>
                </c:pt>
                <c:pt idx="2071">
                  <c:v>40933</c:v>
                </c:pt>
                <c:pt idx="2072">
                  <c:v>40934</c:v>
                </c:pt>
                <c:pt idx="2073">
                  <c:v>40935</c:v>
                </c:pt>
                <c:pt idx="2074">
                  <c:v>40938</c:v>
                </c:pt>
                <c:pt idx="2075">
                  <c:v>40939</c:v>
                </c:pt>
                <c:pt idx="2076">
                  <c:v>40940</c:v>
                </c:pt>
                <c:pt idx="2077">
                  <c:v>40941</c:v>
                </c:pt>
                <c:pt idx="2078">
                  <c:v>40942</c:v>
                </c:pt>
                <c:pt idx="2079">
                  <c:v>40945</c:v>
                </c:pt>
                <c:pt idx="2080">
                  <c:v>40946</c:v>
                </c:pt>
                <c:pt idx="2081">
                  <c:v>40947</c:v>
                </c:pt>
                <c:pt idx="2082">
                  <c:v>40948</c:v>
                </c:pt>
                <c:pt idx="2083">
                  <c:v>40949</c:v>
                </c:pt>
                <c:pt idx="2084">
                  <c:v>40952</c:v>
                </c:pt>
                <c:pt idx="2085">
                  <c:v>40953</c:v>
                </c:pt>
                <c:pt idx="2086">
                  <c:v>40954</c:v>
                </c:pt>
                <c:pt idx="2087">
                  <c:v>40955</c:v>
                </c:pt>
                <c:pt idx="2088">
                  <c:v>40956</c:v>
                </c:pt>
                <c:pt idx="2089">
                  <c:v>40959</c:v>
                </c:pt>
                <c:pt idx="2090">
                  <c:v>40960</c:v>
                </c:pt>
                <c:pt idx="2091">
                  <c:v>40961</c:v>
                </c:pt>
                <c:pt idx="2092">
                  <c:v>40962</c:v>
                </c:pt>
                <c:pt idx="2093">
                  <c:v>40963</c:v>
                </c:pt>
                <c:pt idx="2094">
                  <c:v>40966</c:v>
                </c:pt>
                <c:pt idx="2095">
                  <c:v>40967</c:v>
                </c:pt>
                <c:pt idx="2096">
                  <c:v>40968</c:v>
                </c:pt>
                <c:pt idx="2097">
                  <c:v>40969</c:v>
                </c:pt>
                <c:pt idx="2098">
                  <c:v>40970</c:v>
                </c:pt>
                <c:pt idx="2099">
                  <c:v>40973</c:v>
                </c:pt>
                <c:pt idx="2100">
                  <c:v>40974</c:v>
                </c:pt>
                <c:pt idx="2101">
                  <c:v>40975</c:v>
                </c:pt>
                <c:pt idx="2102">
                  <c:v>40976</c:v>
                </c:pt>
                <c:pt idx="2103">
                  <c:v>40977</c:v>
                </c:pt>
                <c:pt idx="2104">
                  <c:v>40980</c:v>
                </c:pt>
                <c:pt idx="2105">
                  <c:v>40981</c:v>
                </c:pt>
                <c:pt idx="2106">
                  <c:v>40982</c:v>
                </c:pt>
                <c:pt idx="2107">
                  <c:v>40983</c:v>
                </c:pt>
                <c:pt idx="2108">
                  <c:v>40984</c:v>
                </c:pt>
                <c:pt idx="2109">
                  <c:v>40987</c:v>
                </c:pt>
                <c:pt idx="2110">
                  <c:v>40988</c:v>
                </c:pt>
                <c:pt idx="2111">
                  <c:v>40989</c:v>
                </c:pt>
                <c:pt idx="2112">
                  <c:v>40990</c:v>
                </c:pt>
                <c:pt idx="2113">
                  <c:v>40991</c:v>
                </c:pt>
                <c:pt idx="2114">
                  <c:v>40994</c:v>
                </c:pt>
                <c:pt idx="2115">
                  <c:v>40995</c:v>
                </c:pt>
                <c:pt idx="2116">
                  <c:v>40996</c:v>
                </c:pt>
                <c:pt idx="2117">
                  <c:v>40997</c:v>
                </c:pt>
                <c:pt idx="2118">
                  <c:v>40998</c:v>
                </c:pt>
                <c:pt idx="2119">
                  <c:v>41001</c:v>
                </c:pt>
                <c:pt idx="2120">
                  <c:v>41002</c:v>
                </c:pt>
                <c:pt idx="2121">
                  <c:v>41003</c:v>
                </c:pt>
                <c:pt idx="2122">
                  <c:v>41004</c:v>
                </c:pt>
                <c:pt idx="2123">
                  <c:v>41009</c:v>
                </c:pt>
                <c:pt idx="2124">
                  <c:v>41010</c:v>
                </c:pt>
                <c:pt idx="2125">
                  <c:v>41011</c:v>
                </c:pt>
                <c:pt idx="2126">
                  <c:v>41012</c:v>
                </c:pt>
                <c:pt idx="2127">
                  <c:v>41015</c:v>
                </c:pt>
                <c:pt idx="2128">
                  <c:v>41016</c:v>
                </c:pt>
                <c:pt idx="2129">
                  <c:v>41017</c:v>
                </c:pt>
                <c:pt idx="2130">
                  <c:v>41018</c:v>
                </c:pt>
                <c:pt idx="2131">
                  <c:v>41019</c:v>
                </c:pt>
                <c:pt idx="2132">
                  <c:v>41022</c:v>
                </c:pt>
                <c:pt idx="2133">
                  <c:v>41023</c:v>
                </c:pt>
                <c:pt idx="2134">
                  <c:v>41024</c:v>
                </c:pt>
                <c:pt idx="2135">
                  <c:v>41025</c:v>
                </c:pt>
                <c:pt idx="2136">
                  <c:v>41026</c:v>
                </c:pt>
                <c:pt idx="2137">
                  <c:v>41029</c:v>
                </c:pt>
                <c:pt idx="2138">
                  <c:v>41031</c:v>
                </c:pt>
                <c:pt idx="2139">
                  <c:v>41032</c:v>
                </c:pt>
                <c:pt idx="2140">
                  <c:v>41033</c:v>
                </c:pt>
                <c:pt idx="2141">
                  <c:v>41036</c:v>
                </c:pt>
                <c:pt idx="2142">
                  <c:v>41037</c:v>
                </c:pt>
                <c:pt idx="2143">
                  <c:v>41038</c:v>
                </c:pt>
                <c:pt idx="2144">
                  <c:v>41039</c:v>
                </c:pt>
                <c:pt idx="2145">
                  <c:v>41040</c:v>
                </c:pt>
                <c:pt idx="2146">
                  <c:v>41043</c:v>
                </c:pt>
                <c:pt idx="2147">
                  <c:v>41044</c:v>
                </c:pt>
                <c:pt idx="2148">
                  <c:v>41045</c:v>
                </c:pt>
                <c:pt idx="2149">
                  <c:v>41046</c:v>
                </c:pt>
                <c:pt idx="2150">
                  <c:v>41047</c:v>
                </c:pt>
                <c:pt idx="2151">
                  <c:v>41050</c:v>
                </c:pt>
                <c:pt idx="2152">
                  <c:v>41051</c:v>
                </c:pt>
                <c:pt idx="2153">
                  <c:v>41052</c:v>
                </c:pt>
                <c:pt idx="2154">
                  <c:v>41053</c:v>
                </c:pt>
                <c:pt idx="2155">
                  <c:v>41054</c:v>
                </c:pt>
                <c:pt idx="2156">
                  <c:v>41058</c:v>
                </c:pt>
                <c:pt idx="2157">
                  <c:v>41059</c:v>
                </c:pt>
                <c:pt idx="2158">
                  <c:v>41060</c:v>
                </c:pt>
                <c:pt idx="2159">
                  <c:v>41061</c:v>
                </c:pt>
                <c:pt idx="2160">
                  <c:v>41064</c:v>
                </c:pt>
                <c:pt idx="2161">
                  <c:v>41065</c:v>
                </c:pt>
                <c:pt idx="2162">
                  <c:v>41066</c:v>
                </c:pt>
                <c:pt idx="2163">
                  <c:v>41067</c:v>
                </c:pt>
                <c:pt idx="2164">
                  <c:v>41068</c:v>
                </c:pt>
                <c:pt idx="2165">
                  <c:v>41071</c:v>
                </c:pt>
                <c:pt idx="2166">
                  <c:v>41072</c:v>
                </c:pt>
                <c:pt idx="2167">
                  <c:v>41073</c:v>
                </c:pt>
                <c:pt idx="2168">
                  <c:v>41074</c:v>
                </c:pt>
                <c:pt idx="2169">
                  <c:v>41075</c:v>
                </c:pt>
                <c:pt idx="2170">
                  <c:v>41078</c:v>
                </c:pt>
                <c:pt idx="2171">
                  <c:v>41079</c:v>
                </c:pt>
                <c:pt idx="2172">
                  <c:v>41080</c:v>
                </c:pt>
                <c:pt idx="2173">
                  <c:v>41081</c:v>
                </c:pt>
                <c:pt idx="2174">
                  <c:v>41082</c:v>
                </c:pt>
                <c:pt idx="2175">
                  <c:v>41085</c:v>
                </c:pt>
                <c:pt idx="2176">
                  <c:v>41085</c:v>
                </c:pt>
                <c:pt idx="2177">
                  <c:v>41086</c:v>
                </c:pt>
                <c:pt idx="2178">
                  <c:v>41087</c:v>
                </c:pt>
                <c:pt idx="2179">
                  <c:v>41088</c:v>
                </c:pt>
                <c:pt idx="2180">
                  <c:v>41089</c:v>
                </c:pt>
                <c:pt idx="2181">
                  <c:v>41092</c:v>
                </c:pt>
                <c:pt idx="2182">
                  <c:v>41093</c:v>
                </c:pt>
                <c:pt idx="2183">
                  <c:v>41094</c:v>
                </c:pt>
                <c:pt idx="2184">
                  <c:v>41095</c:v>
                </c:pt>
                <c:pt idx="2185">
                  <c:v>41096</c:v>
                </c:pt>
                <c:pt idx="2186">
                  <c:v>41099</c:v>
                </c:pt>
                <c:pt idx="2187">
                  <c:v>41100</c:v>
                </c:pt>
                <c:pt idx="2188">
                  <c:v>41101</c:v>
                </c:pt>
                <c:pt idx="2189">
                  <c:v>41102</c:v>
                </c:pt>
                <c:pt idx="2190">
                  <c:v>41103</c:v>
                </c:pt>
                <c:pt idx="2191">
                  <c:v>41106</c:v>
                </c:pt>
                <c:pt idx="2192">
                  <c:v>41107</c:v>
                </c:pt>
                <c:pt idx="2193">
                  <c:v>41108</c:v>
                </c:pt>
                <c:pt idx="2194">
                  <c:v>41109</c:v>
                </c:pt>
                <c:pt idx="2195">
                  <c:v>41110</c:v>
                </c:pt>
                <c:pt idx="2196">
                  <c:v>41113</c:v>
                </c:pt>
                <c:pt idx="2197">
                  <c:v>41114</c:v>
                </c:pt>
                <c:pt idx="2198">
                  <c:v>41115</c:v>
                </c:pt>
                <c:pt idx="2199">
                  <c:v>41116</c:v>
                </c:pt>
                <c:pt idx="2200">
                  <c:v>41117</c:v>
                </c:pt>
                <c:pt idx="2201">
                  <c:v>41120</c:v>
                </c:pt>
                <c:pt idx="2202">
                  <c:v>41121</c:v>
                </c:pt>
                <c:pt idx="2203">
                  <c:v>41122</c:v>
                </c:pt>
                <c:pt idx="2204">
                  <c:v>41123</c:v>
                </c:pt>
                <c:pt idx="2205">
                  <c:v>41124</c:v>
                </c:pt>
                <c:pt idx="2206">
                  <c:v>41127</c:v>
                </c:pt>
                <c:pt idx="2207">
                  <c:v>41128</c:v>
                </c:pt>
                <c:pt idx="2208">
                  <c:v>41129</c:v>
                </c:pt>
                <c:pt idx="2209">
                  <c:v>41130</c:v>
                </c:pt>
                <c:pt idx="2210">
                  <c:v>41131</c:v>
                </c:pt>
                <c:pt idx="2211">
                  <c:v>41134</c:v>
                </c:pt>
                <c:pt idx="2212">
                  <c:v>41135</c:v>
                </c:pt>
                <c:pt idx="2213">
                  <c:v>41136</c:v>
                </c:pt>
                <c:pt idx="2214">
                  <c:v>41137</c:v>
                </c:pt>
                <c:pt idx="2215">
                  <c:v>41138</c:v>
                </c:pt>
                <c:pt idx="2216">
                  <c:v>41141</c:v>
                </c:pt>
                <c:pt idx="2217">
                  <c:v>41142</c:v>
                </c:pt>
                <c:pt idx="2218">
                  <c:v>41143</c:v>
                </c:pt>
                <c:pt idx="2219">
                  <c:v>41144</c:v>
                </c:pt>
                <c:pt idx="2220">
                  <c:v>41145</c:v>
                </c:pt>
                <c:pt idx="2221">
                  <c:v>41148</c:v>
                </c:pt>
                <c:pt idx="2222">
                  <c:v>41149</c:v>
                </c:pt>
                <c:pt idx="2223">
                  <c:v>41150</c:v>
                </c:pt>
                <c:pt idx="2224">
                  <c:v>41151</c:v>
                </c:pt>
                <c:pt idx="2225">
                  <c:v>41152</c:v>
                </c:pt>
                <c:pt idx="2226">
                  <c:v>41155</c:v>
                </c:pt>
                <c:pt idx="2227">
                  <c:v>41156</c:v>
                </c:pt>
                <c:pt idx="2228">
                  <c:v>41157</c:v>
                </c:pt>
                <c:pt idx="2229">
                  <c:v>41158</c:v>
                </c:pt>
                <c:pt idx="2230">
                  <c:v>41159</c:v>
                </c:pt>
                <c:pt idx="2231">
                  <c:v>41162</c:v>
                </c:pt>
                <c:pt idx="2232">
                  <c:v>41163</c:v>
                </c:pt>
                <c:pt idx="2233">
                  <c:v>41164</c:v>
                </c:pt>
                <c:pt idx="2234">
                  <c:v>41165</c:v>
                </c:pt>
                <c:pt idx="2235">
                  <c:v>41166</c:v>
                </c:pt>
                <c:pt idx="2236">
                  <c:v>41169</c:v>
                </c:pt>
                <c:pt idx="2237">
                  <c:v>41170</c:v>
                </c:pt>
                <c:pt idx="2238">
                  <c:v>41171</c:v>
                </c:pt>
                <c:pt idx="2239">
                  <c:v>41172</c:v>
                </c:pt>
                <c:pt idx="2240">
                  <c:v>41173</c:v>
                </c:pt>
                <c:pt idx="2241">
                  <c:v>41176</c:v>
                </c:pt>
                <c:pt idx="2242">
                  <c:v>41177</c:v>
                </c:pt>
                <c:pt idx="2243">
                  <c:v>41178</c:v>
                </c:pt>
                <c:pt idx="2244">
                  <c:v>41179</c:v>
                </c:pt>
                <c:pt idx="2245">
                  <c:v>41180</c:v>
                </c:pt>
                <c:pt idx="2246">
                  <c:v>41183</c:v>
                </c:pt>
                <c:pt idx="2247">
                  <c:v>41184</c:v>
                </c:pt>
                <c:pt idx="2248">
                  <c:v>41185</c:v>
                </c:pt>
                <c:pt idx="2249">
                  <c:v>41186</c:v>
                </c:pt>
                <c:pt idx="2250">
                  <c:v>41187</c:v>
                </c:pt>
                <c:pt idx="2251">
                  <c:v>41190</c:v>
                </c:pt>
                <c:pt idx="2252">
                  <c:v>41191</c:v>
                </c:pt>
                <c:pt idx="2253">
                  <c:v>41192</c:v>
                </c:pt>
                <c:pt idx="2254">
                  <c:v>41193</c:v>
                </c:pt>
                <c:pt idx="2255">
                  <c:v>41194</c:v>
                </c:pt>
                <c:pt idx="2256">
                  <c:v>41197</c:v>
                </c:pt>
                <c:pt idx="2257">
                  <c:v>41198</c:v>
                </c:pt>
                <c:pt idx="2258">
                  <c:v>41199</c:v>
                </c:pt>
                <c:pt idx="2259">
                  <c:v>41200</c:v>
                </c:pt>
                <c:pt idx="2260">
                  <c:v>41201</c:v>
                </c:pt>
                <c:pt idx="2261">
                  <c:v>41204</c:v>
                </c:pt>
                <c:pt idx="2262">
                  <c:v>41205</c:v>
                </c:pt>
                <c:pt idx="2263">
                  <c:v>41206</c:v>
                </c:pt>
                <c:pt idx="2264">
                  <c:v>41207</c:v>
                </c:pt>
                <c:pt idx="2265">
                  <c:v>41208</c:v>
                </c:pt>
                <c:pt idx="2266">
                  <c:v>41211</c:v>
                </c:pt>
                <c:pt idx="2267">
                  <c:v>41212</c:v>
                </c:pt>
                <c:pt idx="2268">
                  <c:v>41213</c:v>
                </c:pt>
                <c:pt idx="2269">
                  <c:v>41214</c:v>
                </c:pt>
                <c:pt idx="2270">
                  <c:v>41215</c:v>
                </c:pt>
                <c:pt idx="2271">
                  <c:v>41218</c:v>
                </c:pt>
                <c:pt idx="2272">
                  <c:v>41219</c:v>
                </c:pt>
                <c:pt idx="2273">
                  <c:v>41220</c:v>
                </c:pt>
                <c:pt idx="2274">
                  <c:v>41221</c:v>
                </c:pt>
                <c:pt idx="2275">
                  <c:v>41222</c:v>
                </c:pt>
                <c:pt idx="2276">
                  <c:v>41225</c:v>
                </c:pt>
                <c:pt idx="2277">
                  <c:v>41226</c:v>
                </c:pt>
                <c:pt idx="2278">
                  <c:v>41227</c:v>
                </c:pt>
                <c:pt idx="2279">
                  <c:v>41228</c:v>
                </c:pt>
                <c:pt idx="2280">
                  <c:v>41229</c:v>
                </c:pt>
                <c:pt idx="2281">
                  <c:v>41232</c:v>
                </c:pt>
                <c:pt idx="2282">
                  <c:v>41233</c:v>
                </c:pt>
                <c:pt idx="2283">
                  <c:v>41234</c:v>
                </c:pt>
                <c:pt idx="2284">
                  <c:v>41235</c:v>
                </c:pt>
                <c:pt idx="2285">
                  <c:v>41236</c:v>
                </c:pt>
                <c:pt idx="2286">
                  <c:v>41239</c:v>
                </c:pt>
                <c:pt idx="2287">
                  <c:v>41240</c:v>
                </c:pt>
                <c:pt idx="2288">
                  <c:v>41241</c:v>
                </c:pt>
                <c:pt idx="2289">
                  <c:v>41242</c:v>
                </c:pt>
                <c:pt idx="2290">
                  <c:v>41243</c:v>
                </c:pt>
                <c:pt idx="2291">
                  <c:v>41246</c:v>
                </c:pt>
                <c:pt idx="2292">
                  <c:v>41247</c:v>
                </c:pt>
                <c:pt idx="2293">
                  <c:v>41248</c:v>
                </c:pt>
                <c:pt idx="2294">
                  <c:v>41249</c:v>
                </c:pt>
                <c:pt idx="2295">
                  <c:v>41250</c:v>
                </c:pt>
                <c:pt idx="2296">
                  <c:v>41253</c:v>
                </c:pt>
                <c:pt idx="2297">
                  <c:v>41254</c:v>
                </c:pt>
                <c:pt idx="2298">
                  <c:v>41255</c:v>
                </c:pt>
                <c:pt idx="2299">
                  <c:v>41256</c:v>
                </c:pt>
                <c:pt idx="2300">
                  <c:v>41257</c:v>
                </c:pt>
                <c:pt idx="2301">
                  <c:v>41260</c:v>
                </c:pt>
                <c:pt idx="2302">
                  <c:v>41261</c:v>
                </c:pt>
                <c:pt idx="2303">
                  <c:v>41262</c:v>
                </c:pt>
                <c:pt idx="2304">
                  <c:v>41263</c:v>
                </c:pt>
                <c:pt idx="2305">
                  <c:v>41264</c:v>
                </c:pt>
                <c:pt idx="2306">
                  <c:v>41267</c:v>
                </c:pt>
                <c:pt idx="2307">
                  <c:v>41270</c:v>
                </c:pt>
                <c:pt idx="2308">
                  <c:v>41271</c:v>
                </c:pt>
                <c:pt idx="2309">
                  <c:v>41274</c:v>
                </c:pt>
                <c:pt idx="2310">
                  <c:v>41276</c:v>
                </c:pt>
                <c:pt idx="2311">
                  <c:v>41277</c:v>
                </c:pt>
                <c:pt idx="2312">
                  <c:v>41278</c:v>
                </c:pt>
                <c:pt idx="2313">
                  <c:v>41281</c:v>
                </c:pt>
                <c:pt idx="2314">
                  <c:v>41282</c:v>
                </c:pt>
                <c:pt idx="2315">
                  <c:v>41283</c:v>
                </c:pt>
                <c:pt idx="2316">
                  <c:v>41284</c:v>
                </c:pt>
                <c:pt idx="2317">
                  <c:v>41285</c:v>
                </c:pt>
                <c:pt idx="2318">
                  <c:v>41288</c:v>
                </c:pt>
                <c:pt idx="2319">
                  <c:v>41289</c:v>
                </c:pt>
                <c:pt idx="2320">
                  <c:v>41290</c:v>
                </c:pt>
                <c:pt idx="2321">
                  <c:v>41291</c:v>
                </c:pt>
                <c:pt idx="2322">
                  <c:v>41292</c:v>
                </c:pt>
                <c:pt idx="2323">
                  <c:v>41295</c:v>
                </c:pt>
                <c:pt idx="2324">
                  <c:v>41296</c:v>
                </c:pt>
                <c:pt idx="2325">
                  <c:v>41297</c:v>
                </c:pt>
                <c:pt idx="2326">
                  <c:v>41298</c:v>
                </c:pt>
                <c:pt idx="2327">
                  <c:v>41299</c:v>
                </c:pt>
                <c:pt idx="2328">
                  <c:v>41302</c:v>
                </c:pt>
                <c:pt idx="2329">
                  <c:v>41303</c:v>
                </c:pt>
                <c:pt idx="2330">
                  <c:v>41304</c:v>
                </c:pt>
                <c:pt idx="2331">
                  <c:v>41305</c:v>
                </c:pt>
                <c:pt idx="2332">
                  <c:v>41306</c:v>
                </c:pt>
                <c:pt idx="2333">
                  <c:v>41309</c:v>
                </c:pt>
                <c:pt idx="2334">
                  <c:v>41310</c:v>
                </c:pt>
                <c:pt idx="2335">
                  <c:v>41311</c:v>
                </c:pt>
                <c:pt idx="2336">
                  <c:v>41312</c:v>
                </c:pt>
                <c:pt idx="2337">
                  <c:v>41313</c:v>
                </c:pt>
                <c:pt idx="2338">
                  <c:v>41316</c:v>
                </c:pt>
                <c:pt idx="2339">
                  <c:v>41317</c:v>
                </c:pt>
                <c:pt idx="2340">
                  <c:v>41318</c:v>
                </c:pt>
                <c:pt idx="2341">
                  <c:v>41319</c:v>
                </c:pt>
                <c:pt idx="2342">
                  <c:v>41320</c:v>
                </c:pt>
                <c:pt idx="2343">
                  <c:v>41323</c:v>
                </c:pt>
                <c:pt idx="2344">
                  <c:v>41324</c:v>
                </c:pt>
                <c:pt idx="2345">
                  <c:v>41325</c:v>
                </c:pt>
                <c:pt idx="2346">
                  <c:v>41326</c:v>
                </c:pt>
                <c:pt idx="2347">
                  <c:v>41327</c:v>
                </c:pt>
                <c:pt idx="2348">
                  <c:v>41330</c:v>
                </c:pt>
                <c:pt idx="2349">
                  <c:v>41331</c:v>
                </c:pt>
                <c:pt idx="2350">
                  <c:v>41332</c:v>
                </c:pt>
                <c:pt idx="2351">
                  <c:v>41333</c:v>
                </c:pt>
                <c:pt idx="2352">
                  <c:v>41334</c:v>
                </c:pt>
                <c:pt idx="2353">
                  <c:v>41337</c:v>
                </c:pt>
                <c:pt idx="2354">
                  <c:v>41338</c:v>
                </c:pt>
                <c:pt idx="2355">
                  <c:v>41339</c:v>
                </c:pt>
                <c:pt idx="2356">
                  <c:v>41340</c:v>
                </c:pt>
                <c:pt idx="2357">
                  <c:v>41341</c:v>
                </c:pt>
                <c:pt idx="2358">
                  <c:v>41344</c:v>
                </c:pt>
                <c:pt idx="2359">
                  <c:v>41345</c:v>
                </c:pt>
                <c:pt idx="2360">
                  <c:v>41346</c:v>
                </c:pt>
                <c:pt idx="2361">
                  <c:v>41347</c:v>
                </c:pt>
                <c:pt idx="2362">
                  <c:v>41348</c:v>
                </c:pt>
                <c:pt idx="2363">
                  <c:v>41351</c:v>
                </c:pt>
                <c:pt idx="2364">
                  <c:v>41352</c:v>
                </c:pt>
                <c:pt idx="2365">
                  <c:v>41353</c:v>
                </c:pt>
                <c:pt idx="2366">
                  <c:v>41354</c:v>
                </c:pt>
                <c:pt idx="2367">
                  <c:v>41355</c:v>
                </c:pt>
                <c:pt idx="2368">
                  <c:v>41358</c:v>
                </c:pt>
                <c:pt idx="2369">
                  <c:v>41359</c:v>
                </c:pt>
                <c:pt idx="2370">
                  <c:v>41360</c:v>
                </c:pt>
                <c:pt idx="2371">
                  <c:v>41361</c:v>
                </c:pt>
                <c:pt idx="2372">
                  <c:v>41366</c:v>
                </c:pt>
                <c:pt idx="2373">
                  <c:v>41367</c:v>
                </c:pt>
                <c:pt idx="2374">
                  <c:v>41368</c:v>
                </c:pt>
                <c:pt idx="2375">
                  <c:v>41369</c:v>
                </c:pt>
                <c:pt idx="2376">
                  <c:v>41372</c:v>
                </c:pt>
                <c:pt idx="2377">
                  <c:v>41373</c:v>
                </c:pt>
                <c:pt idx="2378">
                  <c:v>41374</c:v>
                </c:pt>
                <c:pt idx="2379">
                  <c:v>41375</c:v>
                </c:pt>
                <c:pt idx="2380">
                  <c:v>41376</c:v>
                </c:pt>
                <c:pt idx="2381">
                  <c:v>41379</c:v>
                </c:pt>
                <c:pt idx="2382">
                  <c:v>41380</c:v>
                </c:pt>
                <c:pt idx="2383">
                  <c:v>41381</c:v>
                </c:pt>
                <c:pt idx="2384">
                  <c:v>41382</c:v>
                </c:pt>
                <c:pt idx="2385">
                  <c:v>41383</c:v>
                </c:pt>
                <c:pt idx="2386">
                  <c:v>41386</c:v>
                </c:pt>
                <c:pt idx="2387">
                  <c:v>41387</c:v>
                </c:pt>
                <c:pt idx="2388">
                  <c:v>41388</c:v>
                </c:pt>
                <c:pt idx="2389">
                  <c:v>41389</c:v>
                </c:pt>
                <c:pt idx="2390">
                  <c:v>41390</c:v>
                </c:pt>
                <c:pt idx="2391">
                  <c:v>41393</c:v>
                </c:pt>
                <c:pt idx="2392">
                  <c:v>41394</c:v>
                </c:pt>
                <c:pt idx="2393">
                  <c:v>41396</c:v>
                </c:pt>
                <c:pt idx="2394">
                  <c:v>41397</c:v>
                </c:pt>
                <c:pt idx="2395">
                  <c:v>41400</c:v>
                </c:pt>
                <c:pt idx="2396">
                  <c:v>41401</c:v>
                </c:pt>
                <c:pt idx="2397">
                  <c:v>41402</c:v>
                </c:pt>
                <c:pt idx="2398">
                  <c:v>41403</c:v>
                </c:pt>
                <c:pt idx="2399">
                  <c:v>41404</c:v>
                </c:pt>
                <c:pt idx="2400">
                  <c:v>41407</c:v>
                </c:pt>
                <c:pt idx="2401">
                  <c:v>41408</c:v>
                </c:pt>
                <c:pt idx="2402">
                  <c:v>41409</c:v>
                </c:pt>
                <c:pt idx="2403">
                  <c:v>41410</c:v>
                </c:pt>
                <c:pt idx="2404">
                  <c:v>41411</c:v>
                </c:pt>
                <c:pt idx="2405">
                  <c:v>41414</c:v>
                </c:pt>
                <c:pt idx="2406">
                  <c:v>41415</c:v>
                </c:pt>
                <c:pt idx="2407">
                  <c:v>41416</c:v>
                </c:pt>
                <c:pt idx="2408">
                  <c:v>41417</c:v>
                </c:pt>
                <c:pt idx="2409">
                  <c:v>41418</c:v>
                </c:pt>
                <c:pt idx="2410">
                  <c:v>41421</c:v>
                </c:pt>
                <c:pt idx="2411">
                  <c:v>41422</c:v>
                </c:pt>
                <c:pt idx="2412">
                  <c:v>41423</c:v>
                </c:pt>
                <c:pt idx="2413">
                  <c:v>41424</c:v>
                </c:pt>
                <c:pt idx="2414">
                  <c:v>41425</c:v>
                </c:pt>
                <c:pt idx="2415">
                  <c:v>41428</c:v>
                </c:pt>
                <c:pt idx="2416">
                  <c:v>41429</c:v>
                </c:pt>
                <c:pt idx="2417">
                  <c:v>41430</c:v>
                </c:pt>
                <c:pt idx="2418">
                  <c:v>41431</c:v>
                </c:pt>
                <c:pt idx="2419">
                  <c:v>41432</c:v>
                </c:pt>
                <c:pt idx="2420">
                  <c:v>41435</c:v>
                </c:pt>
                <c:pt idx="2421">
                  <c:v>41436</c:v>
                </c:pt>
                <c:pt idx="2422">
                  <c:v>41437</c:v>
                </c:pt>
                <c:pt idx="2423">
                  <c:v>41438</c:v>
                </c:pt>
                <c:pt idx="2424">
                  <c:v>41439</c:v>
                </c:pt>
                <c:pt idx="2425">
                  <c:v>41442</c:v>
                </c:pt>
                <c:pt idx="2426">
                  <c:v>41443</c:v>
                </c:pt>
                <c:pt idx="2427">
                  <c:v>41444</c:v>
                </c:pt>
                <c:pt idx="2428">
                  <c:v>41445</c:v>
                </c:pt>
                <c:pt idx="2429">
                  <c:v>41446</c:v>
                </c:pt>
                <c:pt idx="2430">
                  <c:v>41449</c:v>
                </c:pt>
                <c:pt idx="2431">
                  <c:v>41450</c:v>
                </c:pt>
                <c:pt idx="2432">
                  <c:v>41451</c:v>
                </c:pt>
                <c:pt idx="2433">
                  <c:v>41452</c:v>
                </c:pt>
                <c:pt idx="2434">
                  <c:v>41453</c:v>
                </c:pt>
                <c:pt idx="2435">
                  <c:v>41456</c:v>
                </c:pt>
                <c:pt idx="2436">
                  <c:v>41457</c:v>
                </c:pt>
                <c:pt idx="2437">
                  <c:v>41458</c:v>
                </c:pt>
                <c:pt idx="2438">
                  <c:v>41459</c:v>
                </c:pt>
                <c:pt idx="2439">
                  <c:v>41460</c:v>
                </c:pt>
                <c:pt idx="2440">
                  <c:v>41463</c:v>
                </c:pt>
                <c:pt idx="2441">
                  <c:v>41464</c:v>
                </c:pt>
                <c:pt idx="2442">
                  <c:v>41465</c:v>
                </c:pt>
                <c:pt idx="2443">
                  <c:v>41466</c:v>
                </c:pt>
                <c:pt idx="2444">
                  <c:v>41467</c:v>
                </c:pt>
                <c:pt idx="2445">
                  <c:v>41470</c:v>
                </c:pt>
                <c:pt idx="2446">
                  <c:v>41471</c:v>
                </c:pt>
                <c:pt idx="2447">
                  <c:v>41472</c:v>
                </c:pt>
                <c:pt idx="2448">
                  <c:v>41473</c:v>
                </c:pt>
                <c:pt idx="2449">
                  <c:v>41474</c:v>
                </c:pt>
                <c:pt idx="2450">
                  <c:v>41477</c:v>
                </c:pt>
                <c:pt idx="2451">
                  <c:v>41478</c:v>
                </c:pt>
                <c:pt idx="2452">
                  <c:v>41479</c:v>
                </c:pt>
                <c:pt idx="2453">
                  <c:v>41480</c:v>
                </c:pt>
                <c:pt idx="2454">
                  <c:v>41481</c:v>
                </c:pt>
                <c:pt idx="2455">
                  <c:v>41484</c:v>
                </c:pt>
                <c:pt idx="2456">
                  <c:v>41485</c:v>
                </c:pt>
                <c:pt idx="2457">
                  <c:v>41486</c:v>
                </c:pt>
                <c:pt idx="2458">
                  <c:v>41487</c:v>
                </c:pt>
                <c:pt idx="2459">
                  <c:v>41488</c:v>
                </c:pt>
                <c:pt idx="2460">
                  <c:v>41491</c:v>
                </c:pt>
                <c:pt idx="2461">
                  <c:v>41492</c:v>
                </c:pt>
                <c:pt idx="2462">
                  <c:v>41493</c:v>
                </c:pt>
                <c:pt idx="2463">
                  <c:v>41494</c:v>
                </c:pt>
                <c:pt idx="2464">
                  <c:v>41495</c:v>
                </c:pt>
                <c:pt idx="2465">
                  <c:v>41498</c:v>
                </c:pt>
                <c:pt idx="2466">
                  <c:v>41499</c:v>
                </c:pt>
                <c:pt idx="2467">
                  <c:v>41500</c:v>
                </c:pt>
                <c:pt idx="2468">
                  <c:v>41501</c:v>
                </c:pt>
                <c:pt idx="2469">
                  <c:v>41502</c:v>
                </c:pt>
                <c:pt idx="2470">
                  <c:v>41505</c:v>
                </c:pt>
                <c:pt idx="2471">
                  <c:v>41506</c:v>
                </c:pt>
                <c:pt idx="2472">
                  <c:v>41507</c:v>
                </c:pt>
                <c:pt idx="2473">
                  <c:v>41508</c:v>
                </c:pt>
                <c:pt idx="2474">
                  <c:v>41509</c:v>
                </c:pt>
                <c:pt idx="2475">
                  <c:v>41512</c:v>
                </c:pt>
                <c:pt idx="2476">
                  <c:v>41513</c:v>
                </c:pt>
                <c:pt idx="2477">
                  <c:v>41514</c:v>
                </c:pt>
                <c:pt idx="2478">
                  <c:v>41515</c:v>
                </c:pt>
                <c:pt idx="2479">
                  <c:v>41516</c:v>
                </c:pt>
                <c:pt idx="2480">
                  <c:v>41519</c:v>
                </c:pt>
                <c:pt idx="2481">
                  <c:v>41520</c:v>
                </c:pt>
                <c:pt idx="2482">
                  <c:v>41521</c:v>
                </c:pt>
                <c:pt idx="2483">
                  <c:v>41522</c:v>
                </c:pt>
                <c:pt idx="2484">
                  <c:v>41523</c:v>
                </c:pt>
                <c:pt idx="2485">
                  <c:v>41526</c:v>
                </c:pt>
                <c:pt idx="2486">
                  <c:v>41527</c:v>
                </c:pt>
                <c:pt idx="2487">
                  <c:v>41528</c:v>
                </c:pt>
                <c:pt idx="2488">
                  <c:v>41529</c:v>
                </c:pt>
                <c:pt idx="2489">
                  <c:v>41530</c:v>
                </c:pt>
                <c:pt idx="2490">
                  <c:v>41533</c:v>
                </c:pt>
                <c:pt idx="2491">
                  <c:v>41534</c:v>
                </c:pt>
                <c:pt idx="2492">
                  <c:v>41535</c:v>
                </c:pt>
                <c:pt idx="2493">
                  <c:v>41536</c:v>
                </c:pt>
                <c:pt idx="2494">
                  <c:v>41537</c:v>
                </c:pt>
                <c:pt idx="2495">
                  <c:v>41540</c:v>
                </c:pt>
                <c:pt idx="2496">
                  <c:v>41541</c:v>
                </c:pt>
                <c:pt idx="2497">
                  <c:v>41542</c:v>
                </c:pt>
                <c:pt idx="2498">
                  <c:v>41543</c:v>
                </c:pt>
                <c:pt idx="2499">
                  <c:v>41544</c:v>
                </c:pt>
                <c:pt idx="2500">
                  <c:v>41547</c:v>
                </c:pt>
                <c:pt idx="2501">
                  <c:v>41548</c:v>
                </c:pt>
                <c:pt idx="2502">
                  <c:v>41549</c:v>
                </c:pt>
                <c:pt idx="2503">
                  <c:v>41550</c:v>
                </c:pt>
                <c:pt idx="2504">
                  <c:v>41551</c:v>
                </c:pt>
                <c:pt idx="2505">
                  <c:v>41554</c:v>
                </c:pt>
                <c:pt idx="2506">
                  <c:v>41555</c:v>
                </c:pt>
                <c:pt idx="2507">
                  <c:v>41556</c:v>
                </c:pt>
                <c:pt idx="2508">
                  <c:v>41557</c:v>
                </c:pt>
                <c:pt idx="2509">
                  <c:v>41558</c:v>
                </c:pt>
                <c:pt idx="2510">
                  <c:v>41561</c:v>
                </c:pt>
                <c:pt idx="2511">
                  <c:v>41562</c:v>
                </c:pt>
                <c:pt idx="2512">
                  <c:v>41563</c:v>
                </c:pt>
                <c:pt idx="2513">
                  <c:v>41564</c:v>
                </c:pt>
                <c:pt idx="2514">
                  <c:v>41565</c:v>
                </c:pt>
                <c:pt idx="2515">
                  <c:v>41568</c:v>
                </c:pt>
                <c:pt idx="2516">
                  <c:v>41569</c:v>
                </c:pt>
                <c:pt idx="2517">
                  <c:v>41570</c:v>
                </c:pt>
                <c:pt idx="2518">
                  <c:v>41571</c:v>
                </c:pt>
                <c:pt idx="2519">
                  <c:v>41572</c:v>
                </c:pt>
                <c:pt idx="2520">
                  <c:v>41575</c:v>
                </c:pt>
                <c:pt idx="2521">
                  <c:v>41576</c:v>
                </c:pt>
                <c:pt idx="2522">
                  <c:v>41577</c:v>
                </c:pt>
                <c:pt idx="2523">
                  <c:v>41578</c:v>
                </c:pt>
                <c:pt idx="2524">
                  <c:v>41579</c:v>
                </c:pt>
                <c:pt idx="2525">
                  <c:v>41582</c:v>
                </c:pt>
                <c:pt idx="2526">
                  <c:v>41583</c:v>
                </c:pt>
                <c:pt idx="2527">
                  <c:v>41584</c:v>
                </c:pt>
                <c:pt idx="2528">
                  <c:v>41585</c:v>
                </c:pt>
                <c:pt idx="2529">
                  <c:v>41586</c:v>
                </c:pt>
                <c:pt idx="2530">
                  <c:v>41589</c:v>
                </c:pt>
                <c:pt idx="2531">
                  <c:v>41590</c:v>
                </c:pt>
                <c:pt idx="2532">
                  <c:v>41591</c:v>
                </c:pt>
                <c:pt idx="2533">
                  <c:v>41592</c:v>
                </c:pt>
                <c:pt idx="2534">
                  <c:v>41593</c:v>
                </c:pt>
                <c:pt idx="2535">
                  <c:v>41596</c:v>
                </c:pt>
                <c:pt idx="2536">
                  <c:v>41597</c:v>
                </c:pt>
                <c:pt idx="2537">
                  <c:v>41598</c:v>
                </c:pt>
                <c:pt idx="2538">
                  <c:v>41599</c:v>
                </c:pt>
                <c:pt idx="2539">
                  <c:v>41600</c:v>
                </c:pt>
                <c:pt idx="2540">
                  <c:v>41603</c:v>
                </c:pt>
                <c:pt idx="2541">
                  <c:v>41604</c:v>
                </c:pt>
                <c:pt idx="2542">
                  <c:v>41605</c:v>
                </c:pt>
                <c:pt idx="2543">
                  <c:v>41606</c:v>
                </c:pt>
                <c:pt idx="2544">
                  <c:v>41607</c:v>
                </c:pt>
                <c:pt idx="2545">
                  <c:v>41610</c:v>
                </c:pt>
                <c:pt idx="2546">
                  <c:v>41611</c:v>
                </c:pt>
                <c:pt idx="2547">
                  <c:v>41612</c:v>
                </c:pt>
                <c:pt idx="2548">
                  <c:v>41613</c:v>
                </c:pt>
                <c:pt idx="2549">
                  <c:v>41614</c:v>
                </c:pt>
                <c:pt idx="2550">
                  <c:v>41617</c:v>
                </c:pt>
                <c:pt idx="2551">
                  <c:v>41618</c:v>
                </c:pt>
                <c:pt idx="2552">
                  <c:v>41619</c:v>
                </c:pt>
                <c:pt idx="2553">
                  <c:v>41620</c:v>
                </c:pt>
                <c:pt idx="2554">
                  <c:v>41621</c:v>
                </c:pt>
                <c:pt idx="2555">
                  <c:v>41624</c:v>
                </c:pt>
                <c:pt idx="2556">
                  <c:v>41625</c:v>
                </c:pt>
                <c:pt idx="2557">
                  <c:v>41626</c:v>
                </c:pt>
                <c:pt idx="2558">
                  <c:v>41627</c:v>
                </c:pt>
                <c:pt idx="2559">
                  <c:v>41628</c:v>
                </c:pt>
                <c:pt idx="2560">
                  <c:v>41631</c:v>
                </c:pt>
                <c:pt idx="2561">
                  <c:v>41632</c:v>
                </c:pt>
                <c:pt idx="2562">
                  <c:v>41635</c:v>
                </c:pt>
                <c:pt idx="2563">
                  <c:v>41638</c:v>
                </c:pt>
                <c:pt idx="2564">
                  <c:v>41639</c:v>
                </c:pt>
                <c:pt idx="2565">
                  <c:v>41641</c:v>
                </c:pt>
                <c:pt idx="2566">
                  <c:v>41642</c:v>
                </c:pt>
                <c:pt idx="2567">
                  <c:v>41645</c:v>
                </c:pt>
                <c:pt idx="2568">
                  <c:v>41646</c:v>
                </c:pt>
                <c:pt idx="2569">
                  <c:v>41647</c:v>
                </c:pt>
                <c:pt idx="2570">
                  <c:v>41648</c:v>
                </c:pt>
                <c:pt idx="2571">
                  <c:v>41649</c:v>
                </c:pt>
                <c:pt idx="2572">
                  <c:v>41652</c:v>
                </c:pt>
                <c:pt idx="2573">
                  <c:v>41653</c:v>
                </c:pt>
                <c:pt idx="2574">
                  <c:v>41654</c:v>
                </c:pt>
                <c:pt idx="2575">
                  <c:v>41655</c:v>
                </c:pt>
                <c:pt idx="2576">
                  <c:v>41656</c:v>
                </c:pt>
                <c:pt idx="2577">
                  <c:v>41659</c:v>
                </c:pt>
                <c:pt idx="2578">
                  <c:v>41660</c:v>
                </c:pt>
                <c:pt idx="2579">
                  <c:v>41661</c:v>
                </c:pt>
                <c:pt idx="2580">
                  <c:v>41662</c:v>
                </c:pt>
                <c:pt idx="2581">
                  <c:v>41663</c:v>
                </c:pt>
                <c:pt idx="2582">
                  <c:v>41666</c:v>
                </c:pt>
                <c:pt idx="2583">
                  <c:v>41667</c:v>
                </c:pt>
                <c:pt idx="2584">
                  <c:v>41668</c:v>
                </c:pt>
                <c:pt idx="2585">
                  <c:v>41669</c:v>
                </c:pt>
                <c:pt idx="2586">
                  <c:v>41670</c:v>
                </c:pt>
                <c:pt idx="2587">
                  <c:v>41673</c:v>
                </c:pt>
                <c:pt idx="2588">
                  <c:v>41674</c:v>
                </c:pt>
                <c:pt idx="2589">
                  <c:v>41675</c:v>
                </c:pt>
                <c:pt idx="2590">
                  <c:v>41676</c:v>
                </c:pt>
                <c:pt idx="2591">
                  <c:v>41677</c:v>
                </c:pt>
                <c:pt idx="2592">
                  <c:v>41680</c:v>
                </c:pt>
                <c:pt idx="2593">
                  <c:v>41681</c:v>
                </c:pt>
                <c:pt idx="2594">
                  <c:v>41682</c:v>
                </c:pt>
                <c:pt idx="2595">
                  <c:v>41683</c:v>
                </c:pt>
                <c:pt idx="2596">
                  <c:v>41684</c:v>
                </c:pt>
                <c:pt idx="2597">
                  <c:v>41687</c:v>
                </c:pt>
                <c:pt idx="2598">
                  <c:v>41688</c:v>
                </c:pt>
                <c:pt idx="2599">
                  <c:v>41689</c:v>
                </c:pt>
                <c:pt idx="2600">
                  <c:v>41690</c:v>
                </c:pt>
                <c:pt idx="2601">
                  <c:v>41691</c:v>
                </c:pt>
                <c:pt idx="2602">
                  <c:v>41694</c:v>
                </c:pt>
                <c:pt idx="2603">
                  <c:v>41695</c:v>
                </c:pt>
                <c:pt idx="2604">
                  <c:v>41696</c:v>
                </c:pt>
                <c:pt idx="2605">
                  <c:v>41697</c:v>
                </c:pt>
                <c:pt idx="2606">
                  <c:v>41698</c:v>
                </c:pt>
                <c:pt idx="2607">
                  <c:v>41701</c:v>
                </c:pt>
                <c:pt idx="2608">
                  <c:v>41702</c:v>
                </c:pt>
                <c:pt idx="2609">
                  <c:v>41703</c:v>
                </c:pt>
                <c:pt idx="2610">
                  <c:v>41704</c:v>
                </c:pt>
                <c:pt idx="2611">
                  <c:v>41705</c:v>
                </c:pt>
                <c:pt idx="2612">
                  <c:v>41708</c:v>
                </c:pt>
                <c:pt idx="2613">
                  <c:v>41709</c:v>
                </c:pt>
                <c:pt idx="2614">
                  <c:v>41710</c:v>
                </c:pt>
                <c:pt idx="2615">
                  <c:v>41711</c:v>
                </c:pt>
                <c:pt idx="2616">
                  <c:v>41712</c:v>
                </c:pt>
                <c:pt idx="2617">
                  <c:v>41715</c:v>
                </c:pt>
                <c:pt idx="2618">
                  <c:v>41716</c:v>
                </c:pt>
                <c:pt idx="2619">
                  <c:v>41717</c:v>
                </c:pt>
                <c:pt idx="2620">
                  <c:v>41718</c:v>
                </c:pt>
                <c:pt idx="2621">
                  <c:v>41719</c:v>
                </c:pt>
                <c:pt idx="2622">
                  <c:v>41722</c:v>
                </c:pt>
                <c:pt idx="2623">
                  <c:v>41723</c:v>
                </c:pt>
                <c:pt idx="2624">
                  <c:v>41724</c:v>
                </c:pt>
                <c:pt idx="2625">
                  <c:v>41725</c:v>
                </c:pt>
                <c:pt idx="2626">
                  <c:v>41726</c:v>
                </c:pt>
                <c:pt idx="2627">
                  <c:v>41729</c:v>
                </c:pt>
                <c:pt idx="2628">
                  <c:v>41730</c:v>
                </c:pt>
                <c:pt idx="2629">
                  <c:v>41731</c:v>
                </c:pt>
                <c:pt idx="2630">
                  <c:v>41732</c:v>
                </c:pt>
                <c:pt idx="2631">
                  <c:v>41733</c:v>
                </c:pt>
                <c:pt idx="2632">
                  <c:v>41736</c:v>
                </c:pt>
                <c:pt idx="2633">
                  <c:v>41737</c:v>
                </c:pt>
                <c:pt idx="2634">
                  <c:v>41738</c:v>
                </c:pt>
                <c:pt idx="2635">
                  <c:v>41739</c:v>
                </c:pt>
                <c:pt idx="2636">
                  <c:v>41740</c:v>
                </c:pt>
                <c:pt idx="2637">
                  <c:v>41743</c:v>
                </c:pt>
                <c:pt idx="2638">
                  <c:v>41744</c:v>
                </c:pt>
                <c:pt idx="2639">
                  <c:v>41745</c:v>
                </c:pt>
                <c:pt idx="2640">
                  <c:v>41746</c:v>
                </c:pt>
                <c:pt idx="2641">
                  <c:v>41751</c:v>
                </c:pt>
                <c:pt idx="2642">
                  <c:v>41752</c:v>
                </c:pt>
                <c:pt idx="2643">
                  <c:v>41753</c:v>
                </c:pt>
                <c:pt idx="2644">
                  <c:v>41754</c:v>
                </c:pt>
                <c:pt idx="2645">
                  <c:v>41757</c:v>
                </c:pt>
                <c:pt idx="2646">
                  <c:v>41758</c:v>
                </c:pt>
                <c:pt idx="2647">
                  <c:v>41759</c:v>
                </c:pt>
                <c:pt idx="2648">
                  <c:v>41761</c:v>
                </c:pt>
                <c:pt idx="2649">
                  <c:v>41764</c:v>
                </c:pt>
                <c:pt idx="2650">
                  <c:v>41765</c:v>
                </c:pt>
                <c:pt idx="2651">
                  <c:v>41766</c:v>
                </c:pt>
                <c:pt idx="2652">
                  <c:v>41767</c:v>
                </c:pt>
                <c:pt idx="2653">
                  <c:v>41768</c:v>
                </c:pt>
                <c:pt idx="2654">
                  <c:v>41771</c:v>
                </c:pt>
                <c:pt idx="2655">
                  <c:v>41772</c:v>
                </c:pt>
                <c:pt idx="2656">
                  <c:v>41773</c:v>
                </c:pt>
                <c:pt idx="2657">
                  <c:v>41774</c:v>
                </c:pt>
                <c:pt idx="2658">
                  <c:v>41775</c:v>
                </c:pt>
                <c:pt idx="2659">
                  <c:v>41778</c:v>
                </c:pt>
                <c:pt idx="2660">
                  <c:v>41779</c:v>
                </c:pt>
                <c:pt idx="2661">
                  <c:v>41780</c:v>
                </c:pt>
                <c:pt idx="2662">
                  <c:v>41781</c:v>
                </c:pt>
                <c:pt idx="2663">
                  <c:v>41782</c:v>
                </c:pt>
                <c:pt idx="2664">
                  <c:v>41785</c:v>
                </c:pt>
                <c:pt idx="2665">
                  <c:v>41786</c:v>
                </c:pt>
                <c:pt idx="2666">
                  <c:v>41787</c:v>
                </c:pt>
                <c:pt idx="2667">
                  <c:v>41788</c:v>
                </c:pt>
                <c:pt idx="2668">
                  <c:v>41789</c:v>
                </c:pt>
                <c:pt idx="2669">
                  <c:v>41792</c:v>
                </c:pt>
                <c:pt idx="2670">
                  <c:v>41793</c:v>
                </c:pt>
                <c:pt idx="2671">
                  <c:v>41794</c:v>
                </c:pt>
                <c:pt idx="2672">
                  <c:v>41795</c:v>
                </c:pt>
                <c:pt idx="2673">
                  <c:v>41796</c:v>
                </c:pt>
                <c:pt idx="2674">
                  <c:v>41799</c:v>
                </c:pt>
                <c:pt idx="2675">
                  <c:v>41800</c:v>
                </c:pt>
                <c:pt idx="2676">
                  <c:v>41801</c:v>
                </c:pt>
                <c:pt idx="2677">
                  <c:v>41802</c:v>
                </c:pt>
                <c:pt idx="2678">
                  <c:v>41803</c:v>
                </c:pt>
                <c:pt idx="2679">
                  <c:v>41806</c:v>
                </c:pt>
                <c:pt idx="2680">
                  <c:v>41807</c:v>
                </c:pt>
                <c:pt idx="2681">
                  <c:v>41808</c:v>
                </c:pt>
                <c:pt idx="2682">
                  <c:v>41809</c:v>
                </c:pt>
                <c:pt idx="2683">
                  <c:v>41810</c:v>
                </c:pt>
                <c:pt idx="2684">
                  <c:v>41813</c:v>
                </c:pt>
                <c:pt idx="2685">
                  <c:v>41814</c:v>
                </c:pt>
                <c:pt idx="2686">
                  <c:v>41815</c:v>
                </c:pt>
                <c:pt idx="2687">
                  <c:v>41816</c:v>
                </c:pt>
                <c:pt idx="2688">
                  <c:v>41817</c:v>
                </c:pt>
                <c:pt idx="2689">
                  <c:v>41820</c:v>
                </c:pt>
                <c:pt idx="2690">
                  <c:v>41821</c:v>
                </c:pt>
                <c:pt idx="2691">
                  <c:v>41822</c:v>
                </c:pt>
                <c:pt idx="2692">
                  <c:v>41823</c:v>
                </c:pt>
                <c:pt idx="2693">
                  <c:v>41824</c:v>
                </c:pt>
                <c:pt idx="2694">
                  <c:v>41827</c:v>
                </c:pt>
                <c:pt idx="2695">
                  <c:v>41828</c:v>
                </c:pt>
                <c:pt idx="2696">
                  <c:v>41829</c:v>
                </c:pt>
                <c:pt idx="2697">
                  <c:v>41830</c:v>
                </c:pt>
                <c:pt idx="2698">
                  <c:v>41831</c:v>
                </c:pt>
                <c:pt idx="2699">
                  <c:v>41834</c:v>
                </c:pt>
                <c:pt idx="2700">
                  <c:v>41835</c:v>
                </c:pt>
                <c:pt idx="2701">
                  <c:v>41836</c:v>
                </c:pt>
                <c:pt idx="2702">
                  <c:v>41837</c:v>
                </c:pt>
                <c:pt idx="2703">
                  <c:v>41838</c:v>
                </c:pt>
                <c:pt idx="2704">
                  <c:v>41841</c:v>
                </c:pt>
                <c:pt idx="2705">
                  <c:v>41842</c:v>
                </c:pt>
                <c:pt idx="2706">
                  <c:v>41843</c:v>
                </c:pt>
                <c:pt idx="2707">
                  <c:v>41844</c:v>
                </c:pt>
                <c:pt idx="2708">
                  <c:v>41845</c:v>
                </c:pt>
                <c:pt idx="2709">
                  <c:v>41848</c:v>
                </c:pt>
                <c:pt idx="2710">
                  <c:v>41849</c:v>
                </c:pt>
                <c:pt idx="2711">
                  <c:v>41850</c:v>
                </c:pt>
                <c:pt idx="2712">
                  <c:v>41851</c:v>
                </c:pt>
                <c:pt idx="2713">
                  <c:v>41852</c:v>
                </c:pt>
                <c:pt idx="2714">
                  <c:v>41855</c:v>
                </c:pt>
                <c:pt idx="2715">
                  <c:v>41856</c:v>
                </c:pt>
                <c:pt idx="2716">
                  <c:v>41857</c:v>
                </c:pt>
                <c:pt idx="2717">
                  <c:v>41858</c:v>
                </c:pt>
                <c:pt idx="2718">
                  <c:v>41859</c:v>
                </c:pt>
                <c:pt idx="2719">
                  <c:v>41862</c:v>
                </c:pt>
                <c:pt idx="2720">
                  <c:v>41863</c:v>
                </c:pt>
                <c:pt idx="2721">
                  <c:v>41864</c:v>
                </c:pt>
                <c:pt idx="2722">
                  <c:v>41865</c:v>
                </c:pt>
                <c:pt idx="2723">
                  <c:v>41866</c:v>
                </c:pt>
                <c:pt idx="2724">
                  <c:v>41869</c:v>
                </c:pt>
                <c:pt idx="2725">
                  <c:v>41870</c:v>
                </c:pt>
                <c:pt idx="2726">
                  <c:v>41871</c:v>
                </c:pt>
                <c:pt idx="2727">
                  <c:v>41872</c:v>
                </c:pt>
                <c:pt idx="2728">
                  <c:v>41873</c:v>
                </c:pt>
                <c:pt idx="2729">
                  <c:v>41876</c:v>
                </c:pt>
                <c:pt idx="2730">
                  <c:v>41877</c:v>
                </c:pt>
                <c:pt idx="2731">
                  <c:v>41878</c:v>
                </c:pt>
                <c:pt idx="2732">
                  <c:v>41879</c:v>
                </c:pt>
                <c:pt idx="2733">
                  <c:v>41880</c:v>
                </c:pt>
                <c:pt idx="2734">
                  <c:v>41883</c:v>
                </c:pt>
                <c:pt idx="2735">
                  <c:v>41884</c:v>
                </c:pt>
                <c:pt idx="2736">
                  <c:v>41885</c:v>
                </c:pt>
                <c:pt idx="2737">
                  <c:v>41886</c:v>
                </c:pt>
                <c:pt idx="2738">
                  <c:v>41887</c:v>
                </c:pt>
                <c:pt idx="2739">
                  <c:v>41890</c:v>
                </c:pt>
                <c:pt idx="2740">
                  <c:v>41891</c:v>
                </c:pt>
                <c:pt idx="2741">
                  <c:v>41892</c:v>
                </c:pt>
                <c:pt idx="2742">
                  <c:v>41893</c:v>
                </c:pt>
                <c:pt idx="2743">
                  <c:v>41894</c:v>
                </c:pt>
                <c:pt idx="2744">
                  <c:v>41897</c:v>
                </c:pt>
                <c:pt idx="2745">
                  <c:v>41898</c:v>
                </c:pt>
                <c:pt idx="2746">
                  <c:v>41899</c:v>
                </c:pt>
                <c:pt idx="2747">
                  <c:v>41900</c:v>
                </c:pt>
                <c:pt idx="2748">
                  <c:v>41901</c:v>
                </c:pt>
                <c:pt idx="2749">
                  <c:v>41904</c:v>
                </c:pt>
                <c:pt idx="2750">
                  <c:v>41905</c:v>
                </c:pt>
                <c:pt idx="2751">
                  <c:v>41906</c:v>
                </c:pt>
                <c:pt idx="2752">
                  <c:v>41907</c:v>
                </c:pt>
                <c:pt idx="2753">
                  <c:v>41908</c:v>
                </c:pt>
                <c:pt idx="2754">
                  <c:v>41911</c:v>
                </c:pt>
                <c:pt idx="2755">
                  <c:v>41912</c:v>
                </c:pt>
                <c:pt idx="2756">
                  <c:v>41913</c:v>
                </c:pt>
                <c:pt idx="2757">
                  <c:v>41914</c:v>
                </c:pt>
                <c:pt idx="2758">
                  <c:v>41915</c:v>
                </c:pt>
                <c:pt idx="2759">
                  <c:v>41918</c:v>
                </c:pt>
                <c:pt idx="2760">
                  <c:v>41919</c:v>
                </c:pt>
                <c:pt idx="2761">
                  <c:v>41920</c:v>
                </c:pt>
                <c:pt idx="2762">
                  <c:v>41921</c:v>
                </c:pt>
                <c:pt idx="2763">
                  <c:v>41922</c:v>
                </c:pt>
                <c:pt idx="2764">
                  <c:v>41925</c:v>
                </c:pt>
                <c:pt idx="2765">
                  <c:v>41926</c:v>
                </c:pt>
                <c:pt idx="2766">
                  <c:v>41927</c:v>
                </c:pt>
                <c:pt idx="2767">
                  <c:v>41928</c:v>
                </c:pt>
                <c:pt idx="2768">
                  <c:v>41929</c:v>
                </c:pt>
                <c:pt idx="2769">
                  <c:v>41932</c:v>
                </c:pt>
                <c:pt idx="2770">
                  <c:v>41933</c:v>
                </c:pt>
                <c:pt idx="2771">
                  <c:v>41934</c:v>
                </c:pt>
                <c:pt idx="2772">
                  <c:v>41935</c:v>
                </c:pt>
                <c:pt idx="2773">
                  <c:v>41936</c:v>
                </c:pt>
                <c:pt idx="2774">
                  <c:v>41939</c:v>
                </c:pt>
                <c:pt idx="2775">
                  <c:v>41940</c:v>
                </c:pt>
                <c:pt idx="2776">
                  <c:v>41941</c:v>
                </c:pt>
                <c:pt idx="2777">
                  <c:v>41942</c:v>
                </c:pt>
                <c:pt idx="2778">
                  <c:v>41943</c:v>
                </c:pt>
                <c:pt idx="2779">
                  <c:v>41946</c:v>
                </c:pt>
                <c:pt idx="2780">
                  <c:v>41947</c:v>
                </c:pt>
                <c:pt idx="2781">
                  <c:v>41948</c:v>
                </c:pt>
                <c:pt idx="2782">
                  <c:v>41949</c:v>
                </c:pt>
                <c:pt idx="2783">
                  <c:v>41950</c:v>
                </c:pt>
                <c:pt idx="2784">
                  <c:v>41953</c:v>
                </c:pt>
                <c:pt idx="2785">
                  <c:v>41954</c:v>
                </c:pt>
                <c:pt idx="2786">
                  <c:v>41955</c:v>
                </c:pt>
                <c:pt idx="2787">
                  <c:v>41956</c:v>
                </c:pt>
                <c:pt idx="2788">
                  <c:v>41957</c:v>
                </c:pt>
                <c:pt idx="2789">
                  <c:v>41960</c:v>
                </c:pt>
                <c:pt idx="2790">
                  <c:v>41961</c:v>
                </c:pt>
                <c:pt idx="2791">
                  <c:v>41962</c:v>
                </c:pt>
                <c:pt idx="2792">
                  <c:v>41963</c:v>
                </c:pt>
                <c:pt idx="2793">
                  <c:v>41964</c:v>
                </c:pt>
                <c:pt idx="2794">
                  <c:v>41967</c:v>
                </c:pt>
                <c:pt idx="2795">
                  <c:v>41968</c:v>
                </c:pt>
                <c:pt idx="2796">
                  <c:v>41969</c:v>
                </c:pt>
                <c:pt idx="2797">
                  <c:v>41970</c:v>
                </c:pt>
                <c:pt idx="2798">
                  <c:v>41971</c:v>
                </c:pt>
                <c:pt idx="2799">
                  <c:v>41974</c:v>
                </c:pt>
                <c:pt idx="2800">
                  <c:v>41975</c:v>
                </c:pt>
                <c:pt idx="2801">
                  <c:v>41976</c:v>
                </c:pt>
                <c:pt idx="2802">
                  <c:v>41977</c:v>
                </c:pt>
                <c:pt idx="2803">
                  <c:v>41978</c:v>
                </c:pt>
                <c:pt idx="2804">
                  <c:v>41981</c:v>
                </c:pt>
                <c:pt idx="2805">
                  <c:v>41982</c:v>
                </c:pt>
                <c:pt idx="2806">
                  <c:v>41983</c:v>
                </c:pt>
                <c:pt idx="2807">
                  <c:v>41984</c:v>
                </c:pt>
                <c:pt idx="2808">
                  <c:v>41985</c:v>
                </c:pt>
                <c:pt idx="2809">
                  <c:v>41988</c:v>
                </c:pt>
                <c:pt idx="2810">
                  <c:v>41989</c:v>
                </c:pt>
                <c:pt idx="2811">
                  <c:v>41990</c:v>
                </c:pt>
                <c:pt idx="2812">
                  <c:v>41991</c:v>
                </c:pt>
                <c:pt idx="2813">
                  <c:v>41992</c:v>
                </c:pt>
                <c:pt idx="2814">
                  <c:v>41995</c:v>
                </c:pt>
                <c:pt idx="2815">
                  <c:v>41996</c:v>
                </c:pt>
                <c:pt idx="2816">
                  <c:v>41997</c:v>
                </c:pt>
                <c:pt idx="2817">
                  <c:v>42002</c:v>
                </c:pt>
                <c:pt idx="2818">
                  <c:v>42003</c:v>
                </c:pt>
                <c:pt idx="2819">
                  <c:v>42004</c:v>
                </c:pt>
                <c:pt idx="2820">
                  <c:v>42006</c:v>
                </c:pt>
                <c:pt idx="2821">
                  <c:v>42009</c:v>
                </c:pt>
                <c:pt idx="2822">
                  <c:v>42010</c:v>
                </c:pt>
                <c:pt idx="2823">
                  <c:v>42011</c:v>
                </c:pt>
                <c:pt idx="2824">
                  <c:v>42012</c:v>
                </c:pt>
                <c:pt idx="2825">
                  <c:v>42013</c:v>
                </c:pt>
                <c:pt idx="2826">
                  <c:v>42016</c:v>
                </c:pt>
                <c:pt idx="2827">
                  <c:v>42017</c:v>
                </c:pt>
                <c:pt idx="2828">
                  <c:v>42018</c:v>
                </c:pt>
                <c:pt idx="2829">
                  <c:v>42019</c:v>
                </c:pt>
                <c:pt idx="2830">
                  <c:v>42020</c:v>
                </c:pt>
                <c:pt idx="2831">
                  <c:v>42023</c:v>
                </c:pt>
                <c:pt idx="2832">
                  <c:v>42024</c:v>
                </c:pt>
                <c:pt idx="2833">
                  <c:v>42025</c:v>
                </c:pt>
                <c:pt idx="2834">
                  <c:v>42026</c:v>
                </c:pt>
                <c:pt idx="2835">
                  <c:v>42027</c:v>
                </c:pt>
                <c:pt idx="2836">
                  <c:v>42030</c:v>
                </c:pt>
                <c:pt idx="2837">
                  <c:v>42031</c:v>
                </c:pt>
                <c:pt idx="2838">
                  <c:v>42032</c:v>
                </c:pt>
                <c:pt idx="2839">
                  <c:v>42033</c:v>
                </c:pt>
                <c:pt idx="2840">
                  <c:v>42034</c:v>
                </c:pt>
                <c:pt idx="2841">
                  <c:v>42037</c:v>
                </c:pt>
                <c:pt idx="2842">
                  <c:v>42038</c:v>
                </c:pt>
                <c:pt idx="2843">
                  <c:v>42039</c:v>
                </c:pt>
                <c:pt idx="2844">
                  <c:v>42040</c:v>
                </c:pt>
                <c:pt idx="2845">
                  <c:v>42041</c:v>
                </c:pt>
                <c:pt idx="2846">
                  <c:v>42044</c:v>
                </c:pt>
                <c:pt idx="2847">
                  <c:v>42045</c:v>
                </c:pt>
                <c:pt idx="2848">
                  <c:v>42046</c:v>
                </c:pt>
                <c:pt idx="2849">
                  <c:v>42047</c:v>
                </c:pt>
                <c:pt idx="2850">
                  <c:v>42048</c:v>
                </c:pt>
                <c:pt idx="2851">
                  <c:v>42051</c:v>
                </c:pt>
                <c:pt idx="2852">
                  <c:v>42052</c:v>
                </c:pt>
                <c:pt idx="2853">
                  <c:v>42053</c:v>
                </c:pt>
                <c:pt idx="2854">
                  <c:v>42054</c:v>
                </c:pt>
                <c:pt idx="2855">
                  <c:v>42055</c:v>
                </c:pt>
                <c:pt idx="2856">
                  <c:v>42058</c:v>
                </c:pt>
                <c:pt idx="2857">
                  <c:v>42059</c:v>
                </c:pt>
                <c:pt idx="2858">
                  <c:v>42060</c:v>
                </c:pt>
                <c:pt idx="2859">
                  <c:v>42061</c:v>
                </c:pt>
                <c:pt idx="2860">
                  <c:v>42062</c:v>
                </c:pt>
                <c:pt idx="2861">
                  <c:v>42065</c:v>
                </c:pt>
                <c:pt idx="2862">
                  <c:v>42066</c:v>
                </c:pt>
                <c:pt idx="2863">
                  <c:v>42067</c:v>
                </c:pt>
                <c:pt idx="2864">
                  <c:v>42068</c:v>
                </c:pt>
                <c:pt idx="2865">
                  <c:v>42069</c:v>
                </c:pt>
                <c:pt idx="2866">
                  <c:v>42072</c:v>
                </c:pt>
                <c:pt idx="2867">
                  <c:v>42073</c:v>
                </c:pt>
                <c:pt idx="2868">
                  <c:v>42074</c:v>
                </c:pt>
                <c:pt idx="2869">
                  <c:v>42075</c:v>
                </c:pt>
                <c:pt idx="2870">
                  <c:v>42076</c:v>
                </c:pt>
                <c:pt idx="2871">
                  <c:v>42079</c:v>
                </c:pt>
                <c:pt idx="2872">
                  <c:v>42080</c:v>
                </c:pt>
                <c:pt idx="2873">
                  <c:v>42081</c:v>
                </c:pt>
                <c:pt idx="2874">
                  <c:v>42082</c:v>
                </c:pt>
                <c:pt idx="2875">
                  <c:v>42083</c:v>
                </c:pt>
                <c:pt idx="2876">
                  <c:v>42086</c:v>
                </c:pt>
                <c:pt idx="2877">
                  <c:v>42087</c:v>
                </c:pt>
                <c:pt idx="2878">
                  <c:v>42088</c:v>
                </c:pt>
                <c:pt idx="2879">
                  <c:v>42089</c:v>
                </c:pt>
                <c:pt idx="2880">
                  <c:v>42090</c:v>
                </c:pt>
                <c:pt idx="2881">
                  <c:v>42093</c:v>
                </c:pt>
                <c:pt idx="2882">
                  <c:v>42094</c:v>
                </c:pt>
                <c:pt idx="2883">
                  <c:v>42095</c:v>
                </c:pt>
                <c:pt idx="2884">
                  <c:v>42096</c:v>
                </c:pt>
                <c:pt idx="2885">
                  <c:v>42101</c:v>
                </c:pt>
                <c:pt idx="2886">
                  <c:v>42102</c:v>
                </c:pt>
                <c:pt idx="2887">
                  <c:v>42103</c:v>
                </c:pt>
                <c:pt idx="2888">
                  <c:v>42104</c:v>
                </c:pt>
                <c:pt idx="2889">
                  <c:v>42107</c:v>
                </c:pt>
                <c:pt idx="2890">
                  <c:v>42108</c:v>
                </c:pt>
                <c:pt idx="2891">
                  <c:v>42109</c:v>
                </c:pt>
                <c:pt idx="2892">
                  <c:v>42110</c:v>
                </c:pt>
                <c:pt idx="2893">
                  <c:v>42111</c:v>
                </c:pt>
                <c:pt idx="2894">
                  <c:v>42114</c:v>
                </c:pt>
                <c:pt idx="2895">
                  <c:v>42115</c:v>
                </c:pt>
                <c:pt idx="2896">
                  <c:v>42116</c:v>
                </c:pt>
                <c:pt idx="2897">
                  <c:v>42117</c:v>
                </c:pt>
                <c:pt idx="2898">
                  <c:v>42118</c:v>
                </c:pt>
                <c:pt idx="2899">
                  <c:v>42121</c:v>
                </c:pt>
                <c:pt idx="2900">
                  <c:v>42122</c:v>
                </c:pt>
                <c:pt idx="2901">
                  <c:v>42123</c:v>
                </c:pt>
                <c:pt idx="2902">
                  <c:v>42124</c:v>
                </c:pt>
                <c:pt idx="2903">
                  <c:v>42128</c:v>
                </c:pt>
                <c:pt idx="2904">
                  <c:v>42129</c:v>
                </c:pt>
                <c:pt idx="2905">
                  <c:v>42130</c:v>
                </c:pt>
                <c:pt idx="2906">
                  <c:v>42131</c:v>
                </c:pt>
                <c:pt idx="2907">
                  <c:v>42132</c:v>
                </c:pt>
                <c:pt idx="2908">
                  <c:v>42135</c:v>
                </c:pt>
                <c:pt idx="2909">
                  <c:v>42136</c:v>
                </c:pt>
                <c:pt idx="2910">
                  <c:v>42137</c:v>
                </c:pt>
                <c:pt idx="2911">
                  <c:v>42138</c:v>
                </c:pt>
                <c:pt idx="2912">
                  <c:v>42139</c:v>
                </c:pt>
                <c:pt idx="2913">
                  <c:v>42142</c:v>
                </c:pt>
                <c:pt idx="2914">
                  <c:v>42143</c:v>
                </c:pt>
                <c:pt idx="2915">
                  <c:v>42144</c:v>
                </c:pt>
                <c:pt idx="2916">
                  <c:v>42145</c:v>
                </c:pt>
                <c:pt idx="2917">
                  <c:v>42146</c:v>
                </c:pt>
                <c:pt idx="2918">
                  <c:v>42149</c:v>
                </c:pt>
                <c:pt idx="2919">
                  <c:v>42150</c:v>
                </c:pt>
                <c:pt idx="2920">
                  <c:v>42151</c:v>
                </c:pt>
                <c:pt idx="2921">
                  <c:v>42152</c:v>
                </c:pt>
                <c:pt idx="2922">
                  <c:v>42153</c:v>
                </c:pt>
                <c:pt idx="2923">
                  <c:v>42156</c:v>
                </c:pt>
                <c:pt idx="2924">
                  <c:v>42157</c:v>
                </c:pt>
                <c:pt idx="2925">
                  <c:v>42158</c:v>
                </c:pt>
                <c:pt idx="2926">
                  <c:v>42159</c:v>
                </c:pt>
                <c:pt idx="2927">
                  <c:v>42160</c:v>
                </c:pt>
                <c:pt idx="2928">
                  <c:v>42163</c:v>
                </c:pt>
                <c:pt idx="2929">
                  <c:v>42164</c:v>
                </c:pt>
                <c:pt idx="2930">
                  <c:v>42165</c:v>
                </c:pt>
                <c:pt idx="2931">
                  <c:v>42166</c:v>
                </c:pt>
                <c:pt idx="2932">
                  <c:v>42167</c:v>
                </c:pt>
                <c:pt idx="2933">
                  <c:v>42170</c:v>
                </c:pt>
                <c:pt idx="2934">
                  <c:v>42171</c:v>
                </c:pt>
                <c:pt idx="2935">
                  <c:v>42172</c:v>
                </c:pt>
                <c:pt idx="2936">
                  <c:v>42173</c:v>
                </c:pt>
                <c:pt idx="2937">
                  <c:v>42174</c:v>
                </c:pt>
                <c:pt idx="2938">
                  <c:v>42177</c:v>
                </c:pt>
                <c:pt idx="2939">
                  <c:v>42178</c:v>
                </c:pt>
                <c:pt idx="2940">
                  <c:v>42179</c:v>
                </c:pt>
                <c:pt idx="2941">
                  <c:v>42180</c:v>
                </c:pt>
                <c:pt idx="2942">
                  <c:v>42181</c:v>
                </c:pt>
                <c:pt idx="2943">
                  <c:v>42184</c:v>
                </c:pt>
                <c:pt idx="2944">
                  <c:v>42185</c:v>
                </c:pt>
              </c:numCache>
            </c:numRef>
          </c:cat>
          <c:val>
            <c:numRef>
              <c:f>[2]Daten!$B$3:$B$2947</c:f>
              <c:numCache>
                <c:formatCode>General</c:formatCode>
                <c:ptCount val="2945"/>
                <c:pt idx="0">
                  <c:v>156.25</c:v>
                </c:pt>
                <c:pt idx="1">
                  <c:v>157</c:v>
                </c:pt>
                <c:pt idx="2">
                  <c:v>155.75</c:v>
                </c:pt>
                <c:pt idx="3">
                  <c:v>154</c:v>
                </c:pt>
                <c:pt idx="4">
                  <c:v>153</c:v>
                </c:pt>
                <c:pt idx="5">
                  <c:v>150</c:v>
                </c:pt>
                <c:pt idx="6">
                  <c:v>150</c:v>
                </c:pt>
                <c:pt idx="7">
                  <c:v>157.25</c:v>
                </c:pt>
                <c:pt idx="8">
                  <c:v>154.5</c:v>
                </c:pt>
                <c:pt idx="9">
                  <c:v>155.5</c:v>
                </c:pt>
                <c:pt idx="10">
                  <c:v>156.5</c:v>
                </c:pt>
                <c:pt idx="11">
                  <c:v>158.5</c:v>
                </c:pt>
                <c:pt idx="12">
                  <c:v>157.75</c:v>
                </c:pt>
                <c:pt idx="13">
                  <c:v>157</c:v>
                </c:pt>
                <c:pt idx="14">
                  <c:v>155.75</c:v>
                </c:pt>
                <c:pt idx="15">
                  <c:v>155.75</c:v>
                </c:pt>
                <c:pt idx="16">
                  <c:v>156.5</c:v>
                </c:pt>
                <c:pt idx="17">
                  <c:v>155.25</c:v>
                </c:pt>
                <c:pt idx="18">
                  <c:v>155</c:v>
                </c:pt>
                <c:pt idx="19">
                  <c:v>155</c:v>
                </c:pt>
                <c:pt idx="20">
                  <c:v>157</c:v>
                </c:pt>
                <c:pt idx="21">
                  <c:v>156</c:v>
                </c:pt>
                <c:pt idx="22">
                  <c:v>153.75</c:v>
                </c:pt>
                <c:pt idx="23">
                  <c:v>153</c:v>
                </c:pt>
                <c:pt idx="24">
                  <c:v>152</c:v>
                </c:pt>
                <c:pt idx="25">
                  <c:v>152.75</c:v>
                </c:pt>
                <c:pt idx="26">
                  <c:v>151.75</c:v>
                </c:pt>
                <c:pt idx="27">
                  <c:v>151.5</c:v>
                </c:pt>
                <c:pt idx="28">
                  <c:v>151.25</c:v>
                </c:pt>
                <c:pt idx="29">
                  <c:v>149</c:v>
                </c:pt>
                <c:pt idx="30">
                  <c:v>146</c:v>
                </c:pt>
                <c:pt idx="31">
                  <c:v>144.5</c:v>
                </c:pt>
                <c:pt idx="32">
                  <c:v>146</c:v>
                </c:pt>
                <c:pt idx="33">
                  <c:v>143.5</c:v>
                </c:pt>
                <c:pt idx="34">
                  <c:v>144.5</c:v>
                </c:pt>
                <c:pt idx="35">
                  <c:v>147</c:v>
                </c:pt>
                <c:pt idx="36">
                  <c:v>150.5</c:v>
                </c:pt>
                <c:pt idx="37">
                  <c:v>154</c:v>
                </c:pt>
                <c:pt idx="38">
                  <c:v>153.75</c:v>
                </c:pt>
                <c:pt idx="39">
                  <c:v>153.5</c:v>
                </c:pt>
                <c:pt idx="40">
                  <c:v>153</c:v>
                </c:pt>
                <c:pt idx="41">
                  <c:v>151</c:v>
                </c:pt>
                <c:pt idx="42">
                  <c:v>148.75</c:v>
                </c:pt>
                <c:pt idx="43">
                  <c:v>149.5</c:v>
                </c:pt>
                <c:pt idx="44">
                  <c:v>149.25</c:v>
                </c:pt>
                <c:pt idx="45">
                  <c:v>147</c:v>
                </c:pt>
                <c:pt idx="46">
                  <c:v>145</c:v>
                </c:pt>
                <c:pt idx="47">
                  <c:v>144.5</c:v>
                </c:pt>
                <c:pt idx="48">
                  <c:v>146</c:v>
                </c:pt>
                <c:pt idx="49">
                  <c:v>147.5</c:v>
                </c:pt>
                <c:pt idx="50">
                  <c:v>149.5</c:v>
                </c:pt>
                <c:pt idx="51">
                  <c:v>151.5</c:v>
                </c:pt>
                <c:pt idx="52">
                  <c:v>151.5</c:v>
                </c:pt>
                <c:pt idx="53">
                  <c:v>153</c:v>
                </c:pt>
                <c:pt idx="54">
                  <c:v>153.75</c:v>
                </c:pt>
                <c:pt idx="55">
                  <c:v>153.5</c:v>
                </c:pt>
                <c:pt idx="56">
                  <c:v>154.5</c:v>
                </c:pt>
                <c:pt idx="57">
                  <c:v>155</c:v>
                </c:pt>
                <c:pt idx="58">
                  <c:v>156.25</c:v>
                </c:pt>
                <c:pt idx="59">
                  <c:v>156.5</c:v>
                </c:pt>
                <c:pt idx="60">
                  <c:v>155.25</c:v>
                </c:pt>
                <c:pt idx="61">
                  <c:v>155</c:v>
                </c:pt>
                <c:pt idx="62">
                  <c:v>155</c:v>
                </c:pt>
                <c:pt idx="63">
                  <c:v>155.5</c:v>
                </c:pt>
                <c:pt idx="64">
                  <c:v>155</c:v>
                </c:pt>
                <c:pt idx="65">
                  <c:v>153</c:v>
                </c:pt>
                <c:pt idx="66">
                  <c:v>154</c:v>
                </c:pt>
                <c:pt idx="67">
                  <c:v>153.25</c:v>
                </c:pt>
                <c:pt idx="68">
                  <c:v>152.5</c:v>
                </c:pt>
                <c:pt idx="69">
                  <c:v>152.25</c:v>
                </c:pt>
                <c:pt idx="70">
                  <c:v>151.25</c:v>
                </c:pt>
                <c:pt idx="71">
                  <c:v>150</c:v>
                </c:pt>
                <c:pt idx="72">
                  <c:v>148.75</c:v>
                </c:pt>
                <c:pt idx="73">
                  <c:v>147.75</c:v>
                </c:pt>
                <c:pt idx="74">
                  <c:v>147.5</c:v>
                </c:pt>
                <c:pt idx="75">
                  <c:v>149.5</c:v>
                </c:pt>
                <c:pt idx="76">
                  <c:v>151</c:v>
                </c:pt>
                <c:pt idx="77">
                  <c:v>151</c:v>
                </c:pt>
                <c:pt idx="78">
                  <c:v>153.5</c:v>
                </c:pt>
                <c:pt idx="79">
                  <c:v>155</c:v>
                </c:pt>
                <c:pt idx="80">
                  <c:v>155</c:v>
                </c:pt>
                <c:pt idx="81">
                  <c:v>155.25</c:v>
                </c:pt>
                <c:pt idx="82">
                  <c:v>155</c:v>
                </c:pt>
                <c:pt idx="83">
                  <c:v>155</c:v>
                </c:pt>
                <c:pt idx="84">
                  <c:v>154.75</c:v>
                </c:pt>
                <c:pt idx="85">
                  <c:v>154.5</c:v>
                </c:pt>
                <c:pt idx="86">
                  <c:v>153</c:v>
                </c:pt>
                <c:pt idx="87">
                  <c:v>149.25</c:v>
                </c:pt>
                <c:pt idx="88">
                  <c:v>147</c:v>
                </c:pt>
                <c:pt idx="89">
                  <c:v>150</c:v>
                </c:pt>
                <c:pt idx="90">
                  <c:v>139</c:v>
                </c:pt>
                <c:pt idx="91">
                  <c:v>139</c:v>
                </c:pt>
                <c:pt idx="92">
                  <c:v>139</c:v>
                </c:pt>
                <c:pt idx="93">
                  <c:v>130</c:v>
                </c:pt>
                <c:pt idx="94">
                  <c:v>128</c:v>
                </c:pt>
                <c:pt idx="95">
                  <c:v>128</c:v>
                </c:pt>
                <c:pt idx="96">
                  <c:v>128</c:v>
                </c:pt>
                <c:pt idx="97">
                  <c:v>128</c:v>
                </c:pt>
                <c:pt idx="98">
                  <c:v>127</c:v>
                </c:pt>
                <c:pt idx="99">
                  <c:v>127</c:v>
                </c:pt>
                <c:pt idx="100">
                  <c:v>126</c:v>
                </c:pt>
                <c:pt idx="101">
                  <c:v>126</c:v>
                </c:pt>
                <c:pt idx="102">
                  <c:v>125</c:v>
                </c:pt>
                <c:pt idx="103">
                  <c:v>125</c:v>
                </c:pt>
                <c:pt idx="104">
                  <c:v>125</c:v>
                </c:pt>
                <c:pt idx="105">
                  <c:v>125</c:v>
                </c:pt>
                <c:pt idx="106">
                  <c:v>125</c:v>
                </c:pt>
                <c:pt idx="107">
                  <c:v>124</c:v>
                </c:pt>
                <c:pt idx="108">
                  <c:v>126</c:v>
                </c:pt>
                <c:pt idx="109">
                  <c:v>125</c:v>
                </c:pt>
                <c:pt idx="110">
                  <c:v>125</c:v>
                </c:pt>
                <c:pt idx="111">
                  <c:v>125</c:v>
                </c:pt>
                <c:pt idx="112">
                  <c:v>123</c:v>
                </c:pt>
                <c:pt idx="113">
                  <c:v>123</c:v>
                </c:pt>
                <c:pt idx="114">
                  <c:v>123</c:v>
                </c:pt>
                <c:pt idx="115">
                  <c:v>123</c:v>
                </c:pt>
                <c:pt idx="116">
                  <c:v>123</c:v>
                </c:pt>
                <c:pt idx="117">
                  <c:v>123</c:v>
                </c:pt>
                <c:pt idx="118">
                  <c:v>123</c:v>
                </c:pt>
                <c:pt idx="119">
                  <c:v>123</c:v>
                </c:pt>
                <c:pt idx="120">
                  <c:v>125</c:v>
                </c:pt>
                <c:pt idx="121">
                  <c:v>130</c:v>
                </c:pt>
                <c:pt idx="122">
                  <c:v>130</c:v>
                </c:pt>
                <c:pt idx="123">
                  <c:v>130</c:v>
                </c:pt>
                <c:pt idx="124">
                  <c:v>130</c:v>
                </c:pt>
                <c:pt idx="125">
                  <c:v>125</c:v>
                </c:pt>
                <c:pt idx="126">
                  <c:v>121</c:v>
                </c:pt>
                <c:pt idx="127">
                  <c:v>120</c:v>
                </c:pt>
                <c:pt idx="128">
                  <c:v>120</c:v>
                </c:pt>
                <c:pt idx="129">
                  <c:v>118</c:v>
                </c:pt>
                <c:pt idx="130">
                  <c:v>118</c:v>
                </c:pt>
                <c:pt idx="131">
                  <c:v>118</c:v>
                </c:pt>
                <c:pt idx="132">
                  <c:v>118</c:v>
                </c:pt>
                <c:pt idx="133">
                  <c:v>118</c:v>
                </c:pt>
                <c:pt idx="134">
                  <c:v>120</c:v>
                </c:pt>
                <c:pt idx="135">
                  <c:v>113</c:v>
                </c:pt>
                <c:pt idx="136">
                  <c:v>113</c:v>
                </c:pt>
                <c:pt idx="137">
                  <c:v>113</c:v>
                </c:pt>
                <c:pt idx="138">
                  <c:v>112.5</c:v>
                </c:pt>
                <c:pt idx="139">
                  <c:v>110.5</c:v>
                </c:pt>
                <c:pt idx="140">
                  <c:v>110.5</c:v>
                </c:pt>
                <c:pt idx="141">
                  <c:v>110.5</c:v>
                </c:pt>
                <c:pt idx="142">
                  <c:v>110.5</c:v>
                </c:pt>
                <c:pt idx="143">
                  <c:v>110.75</c:v>
                </c:pt>
                <c:pt idx="144">
                  <c:v>109.75</c:v>
                </c:pt>
                <c:pt idx="145">
                  <c:v>109.25</c:v>
                </c:pt>
                <c:pt idx="146">
                  <c:v>109.5</c:v>
                </c:pt>
                <c:pt idx="147">
                  <c:v>110</c:v>
                </c:pt>
                <c:pt idx="148">
                  <c:v>110.25</c:v>
                </c:pt>
                <c:pt idx="149">
                  <c:v>110.5</c:v>
                </c:pt>
                <c:pt idx="150">
                  <c:v>111</c:v>
                </c:pt>
                <c:pt idx="151">
                  <c:v>112.75</c:v>
                </c:pt>
                <c:pt idx="152">
                  <c:v>112</c:v>
                </c:pt>
                <c:pt idx="153">
                  <c:v>110.5</c:v>
                </c:pt>
                <c:pt idx="154">
                  <c:v>110.75</c:v>
                </c:pt>
                <c:pt idx="155">
                  <c:v>109.5</c:v>
                </c:pt>
                <c:pt idx="156">
                  <c:v>108.75</c:v>
                </c:pt>
                <c:pt idx="157">
                  <c:v>109</c:v>
                </c:pt>
                <c:pt idx="158">
                  <c:v>108.5</c:v>
                </c:pt>
                <c:pt idx="159">
                  <c:v>108</c:v>
                </c:pt>
                <c:pt idx="160">
                  <c:v>109</c:v>
                </c:pt>
                <c:pt idx="161">
                  <c:v>110.5</c:v>
                </c:pt>
                <c:pt idx="162">
                  <c:v>110</c:v>
                </c:pt>
                <c:pt idx="163">
                  <c:v>110</c:v>
                </c:pt>
                <c:pt idx="164">
                  <c:v>110.5</c:v>
                </c:pt>
                <c:pt idx="165">
                  <c:v>110.5</c:v>
                </c:pt>
                <c:pt idx="166">
                  <c:v>110.5</c:v>
                </c:pt>
                <c:pt idx="167">
                  <c:v>111</c:v>
                </c:pt>
                <c:pt idx="168">
                  <c:v>111.5</c:v>
                </c:pt>
                <c:pt idx="169">
                  <c:v>111.5</c:v>
                </c:pt>
                <c:pt idx="170">
                  <c:v>111.75</c:v>
                </c:pt>
                <c:pt idx="171">
                  <c:v>111.5</c:v>
                </c:pt>
                <c:pt idx="172">
                  <c:v>111.5</c:v>
                </c:pt>
                <c:pt idx="173">
                  <c:v>111.5</c:v>
                </c:pt>
                <c:pt idx="174">
                  <c:v>111.5</c:v>
                </c:pt>
                <c:pt idx="175">
                  <c:v>110</c:v>
                </c:pt>
                <c:pt idx="176">
                  <c:v>109.25</c:v>
                </c:pt>
                <c:pt idx="177">
                  <c:v>109</c:v>
                </c:pt>
                <c:pt idx="178">
                  <c:v>109</c:v>
                </c:pt>
                <c:pt idx="179">
                  <c:v>110.5</c:v>
                </c:pt>
                <c:pt idx="180">
                  <c:v>110.75</c:v>
                </c:pt>
                <c:pt idx="181">
                  <c:v>111</c:v>
                </c:pt>
                <c:pt idx="182">
                  <c:v>110.75</c:v>
                </c:pt>
                <c:pt idx="183">
                  <c:v>110.5</c:v>
                </c:pt>
                <c:pt idx="184">
                  <c:v>110.5</c:v>
                </c:pt>
                <c:pt idx="185">
                  <c:v>110</c:v>
                </c:pt>
                <c:pt idx="186">
                  <c:v>110</c:v>
                </c:pt>
                <c:pt idx="187">
                  <c:v>110.25</c:v>
                </c:pt>
                <c:pt idx="188">
                  <c:v>109.75</c:v>
                </c:pt>
                <c:pt idx="189">
                  <c:v>109.75</c:v>
                </c:pt>
                <c:pt idx="190">
                  <c:v>109.25</c:v>
                </c:pt>
                <c:pt idx="191">
                  <c:v>109</c:v>
                </c:pt>
                <c:pt idx="192">
                  <c:v>108.5</c:v>
                </c:pt>
                <c:pt idx="193">
                  <c:v>108.75</c:v>
                </c:pt>
                <c:pt idx="194">
                  <c:v>108.75</c:v>
                </c:pt>
                <c:pt idx="195">
                  <c:v>109</c:v>
                </c:pt>
                <c:pt idx="196">
                  <c:v>109</c:v>
                </c:pt>
                <c:pt idx="197">
                  <c:v>109.25</c:v>
                </c:pt>
                <c:pt idx="198">
                  <c:v>109.5</c:v>
                </c:pt>
                <c:pt idx="199">
                  <c:v>109.25</c:v>
                </c:pt>
                <c:pt idx="200">
                  <c:v>109</c:v>
                </c:pt>
                <c:pt idx="201">
                  <c:v>109</c:v>
                </c:pt>
                <c:pt idx="202">
                  <c:v>108.75</c:v>
                </c:pt>
                <c:pt idx="203">
                  <c:v>108.75</c:v>
                </c:pt>
                <c:pt idx="204">
                  <c:v>108.75</c:v>
                </c:pt>
                <c:pt idx="205">
                  <c:v>108.25</c:v>
                </c:pt>
                <c:pt idx="206">
                  <c:v>108</c:v>
                </c:pt>
                <c:pt idx="207">
                  <c:v>107.5</c:v>
                </c:pt>
                <c:pt idx="208">
                  <c:v>107</c:v>
                </c:pt>
                <c:pt idx="209">
                  <c:v>107</c:v>
                </c:pt>
                <c:pt idx="210">
                  <c:v>107.5</c:v>
                </c:pt>
                <c:pt idx="211">
                  <c:v>107.75</c:v>
                </c:pt>
                <c:pt idx="212">
                  <c:v>108.5</c:v>
                </c:pt>
                <c:pt idx="213">
                  <c:v>108.5</c:v>
                </c:pt>
                <c:pt idx="214">
                  <c:v>108</c:v>
                </c:pt>
                <c:pt idx="215">
                  <c:v>108.5</c:v>
                </c:pt>
                <c:pt idx="216">
                  <c:v>108.5</c:v>
                </c:pt>
                <c:pt idx="217">
                  <c:v>109</c:v>
                </c:pt>
                <c:pt idx="218">
                  <c:v>109</c:v>
                </c:pt>
                <c:pt idx="219">
                  <c:v>109.5</c:v>
                </c:pt>
                <c:pt idx="220">
                  <c:v>109.5</c:v>
                </c:pt>
                <c:pt idx="221">
                  <c:v>109.5</c:v>
                </c:pt>
                <c:pt idx="222">
                  <c:v>110</c:v>
                </c:pt>
                <c:pt idx="223">
                  <c:v>110.5</c:v>
                </c:pt>
                <c:pt idx="224">
                  <c:v>110.25</c:v>
                </c:pt>
                <c:pt idx="225">
                  <c:v>110.25</c:v>
                </c:pt>
                <c:pt idx="226">
                  <c:v>110</c:v>
                </c:pt>
                <c:pt idx="227">
                  <c:v>110.25</c:v>
                </c:pt>
                <c:pt idx="228">
                  <c:v>110.25</c:v>
                </c:pt>
                <c:pt idx="229">
                  <c:v>110</c:v>
                </c:pt>
                <c:pt idx="230">
                  <c:v>109.75</c:v>
                </c:pt>
                <c:pt idx="231">
                  <c:v>109.25</c:v>
                </c:pt>
                <c:pt idx="232">
                  <c:v>109</c:v>
                </c:pt>
                <c:pt idx="233">
                  <c:v>108.75</c:v>
                </c:pt>
                <c:pt idx="234">
                  <c:v>108</c:v>
                </c:pt>
                <c:pt idx="235">
                  <c:v>107.5</c:v>
                </c:pt>
                <c:pt idx="236">
                  <c:v>107.5</c:v>
                </c:pt>
                <c:pt idx="237">
                  <c:v>107.25</c:v>
                </c:pt>
                <c:pt idx="238">
                  <c:v>107.25</c:v>
                </c:pt>
                <c:pt idx="239">
                  <c:v>107</c:v>
                </c:pt>
                <c:pt idx="240">
                  <c:v>106.5</c:v>
                </c:pt>
                <c:pt idx="241">
                  <c:v>106.25</c:v>
                </c:pt>
                <c:pt idx="242">
                  <c:v>107</c:v>
                </c:pt>
                <c:pt idx="243">
                  <c:v>107</c:v>
                </c:pt>
                <c:pt idx="244">
                  <c:v>107</c:v>
                </c:pt>
                <c:pt idx="245">
                  <c:v>106.75</c:v>
                </c:pt>
                <c:pt idx="246">
                  <c:v>106.5</c:v>
                </c:pt>
                <c:pt idx="247">
                  <c:v>106.5</c:v>
                </c:pt>
                <c:pt idx="248">
                  <c:v>106.25</c:v>
                </c:pt>
                <c:pt idx="249">
                  <c:v>106.25</c:v>
                </c:pt>
                <c:pt idx="250">
                  <c:v>106.5</c:v>
                </c:pt>
                <c:pt idx="251">
                  <c:v>106.5</c:v>
                </c:pt>
                <c:pt idx="252">
                  <c:v>106.5</c:v>
                </c:pt>
                <c:pt idx="253">
                  <c:v>106.5</c:v>
                </c:pt>
                <c:pt idx="254">
                  <c:v>106.75</c:v>
                </c:pt>
                <c:pt idx="255">
                  <c:v>106.75</c:v>
                </c:pt>
                <c:pt idx="256">
                  <c:v>106.5</c:v>
                </c:pt>
                <c:pt idx="257">
                  <c:v>106.5</c:v>
                </c:pt>
                <c:pt idx="258">
                  <c:v>106</c:v>
                </c:pt>
                <c:pt idx="259">
                  <c:v>105.5</c:v>
                </c:pt>
                <c:pt idx="260">
                  <c:v>104.75</c:v>
                </c:pt>
                <c:pt idx="261">
                  <c:v>104.5</c:v>
                </c:pt>
                <c:pt idx="262">
                  <c:v>104.5</c:v>
                </c:pt>
                <c:pt idx="263">
                  <c:v>104.75</c:v>
                </c:pt>
                <c:pt idx="264">
                  <c:v>104.5</c:v>
                </c:pt>
                <c:pt idx="265">
                  <c:v>106.5</c:v>
                </c:pt>
                <c:pt idx="266">
                  <c:v>106</c:v>
                </c:pt>
                <c:pt idx="267">
                  <c:v>105.5</c:v>
                </c:pt>
                <c:pt idx="268">
                  <c:v>104.5</c:v>
                </c:pt>
                <c:pt idx="269">
                  <c:v>104.25</c:v>
                </c:pt>
                <c:pt idx="270">
                  <c:v>104</c:v>
                </c:pt>
                <c:pt idx="271">
                  <c:v>103.75</c:v>
                </c:pt>
                <c:pt idx="272">
                  <c:v>105</c:v>
                </c:pt>
                <c:pt idx="273">
                  <c:v>105.5</c:v>
                </c:pt>
                <c:pt idx="274">
                  <c:v>105.5</c:v>
                </c:pt>
                <c:pt idx="275">
                  <c:v>106</c:v>
                </c:pt>
                <c:pt idx="276">
                  <c:v>106.5</c:v>
                </c:pt>
                <c:pt idx="277">
                  <c:v>107</c:v>
                </c:pt>
                <c:pt idx="278">
                  <c:v>107.25</c:v>
                </c:pt>
                <c:pt idx="279">
                  <c:v>107.25</c:v>
                </c:pt>
                <c:pt idx="280">
                  <c:v>106.75</c:v>
                </c:pt>
                <c:pt idx="281">
                  <c:v>107.25</c:v>
                </c:pt>
                <c:pt idx="282">
                  <c:v>106.25</c:v>
                </c:pt>
                <c:pt idx="283">
                  <c:v>106.25</c:v>
                </c:pt>
                <c:pt idx="284">
                  <c:v>105.75</c:v>
                </c:pt>
                <c:pt idx="285">
                  <c:v>105.75</c:v>
                </c:pt>
                <c:pt idx="286">
                  <c:v>105.75</c:v>
                </c:pt>
                <c:pt idx="287">
                  <c:v>105.25</c:v>
                </c:pt>
                <c:pt idx="288">
                  <c:v>105.5</c:v>
                </c:pt>
                <c:pt idx="289">
                  <c:v>105.75</c:v>
                </c:pt>
                <c:pt idx="290">
                  <c:v>106.5</c:v>
                </c:pt>
                <c:pt idx="291">
                  <c:v>107</c:v>
                </c:pt>
                <c:pt idx="292">
                  <c:v>107</c:v>
                </c:pt>
                <c:pt idx="293">
                  <c:v>107</c:v>
                </c:pt>
                <c:pt idx="294">
                  <c:v>107.5</c:v>
                </c:pt>
                <c:pt idx="295">
                  <c:v>107.75</c:v>
                </c:pt>
                <c:pt idx="296">
                  <c:v>107.75</c:v>
                </c:pt>
                <c:pt idx="297">
                  <c:v>107.75</c:v>
                </c:pt>
                <c:pt idx="298">
                  <c:v>108.75</c:v>
                </c:pt>
                <c:pt idx="299">
                  <c:v>109</c:v>
                </c:pt>
                <c:pt idx="300">
                  <c:v>108.75</c:v>
                </c:pt>
                <c:pt idx="301">
                  <c:v>108.75</c:v>
                </c:pt>
                <c:pt idx="302">
                  <c:v>109.25</c:v>
                </c:pt>
                <c:pt idx="303">
                  <c:v>108.5</c:v>
                </c:pt>
                <c:pt idx="304">
                  <c:v>108</c:v>
                </c:pt>
                <c:pt idx="305">
                  <c:v>106.5</c:v>
                </c:pt>
                <c:pt idx="306">
                  <c:v>106.5</c:v>
                </c:pt>
                <c:pt idx="307">
                  <c:v>106.5</c:v>
                </c:pt>
                <c:pt idx="308">
                  <c:v>106</c:v>
                </c:pt>
                <c:pt idx="309">
                  <c:v>106.25</c:v>
                </c:pt>
                <c:pt idx="310">
                  <c:v>107.25</c:v>
                </c:pt>
                <c:pt idx="311">
                  <c:v>107</c:v>
                </c:pt>
                <c:pt idx="312">
                  <c:v>106.75</c:v>
                </c:pt>
                <c:pt idx="313">
                  <c:v>106</c:v>
                </c:pt>
                <c:pt idx="314">
                  <c:v>105.75</c:v>
                </c:pt>
                <c:pt idx="315">
                  <c:v>105.75</c:v>
                </c:pt>
                <c:pt idx="316">
                  <c:v>105.5</c:v>
                </c:pt>
                <c:pt idx="317">
                  <c:v>105</c:v>
                </c:pt>
                <c:pt idx="318">
                  <c:v>104</c:v>
                </c:pt>
                <c:pt idx="319">
                  <c:v>104</c:v>
                </c:pt>
                <c:pt idx="320">
                  <c:v>104.25</c:v>
                </c:pt>
                <c:pt idx="321">
                  <c:v>102.25</c:v>
                </c:pt>
                <c:pt idx="322">
                  <c:v>102.25</c:v>
                </c:pt>
                <c:pt idx="323">
                  <c:v>101.25</c:v>
                </c:pt>
                <c:pt idx="324">
                  <c:v>101</c:v>
                </c:pt>
                <c:pt idx="325">
                  <c:v>99.75</c:v>
                </c:pt>
                <c:pt idx="326">
                  <c:v>99</c:v>
                </c:pt>
                <c:pt idx="327">
                  <c:v>99.25</c:v>
                </c:pt>
                <c:pt idx="328">
                  <c:v>99.75</c:v>
                </c:pt>
                <c:pt idx="329">
                  <c:v>100.25</c:v>
                </c:pt>
                <c:pt idx="330">
                  <c:v>99.75</c:v>
                </c:pt>
                <c:pt idx="331">
                  <c:v>100.5</c:v>
                </c:pt>
                <c:pt idx="332">
                  <c:v>101.5</c:v>
                </c:pt>
                <c:pt idx="333">
                  <c:v>100.75</c:v>
                </c:pt>
                <c:pt idx="334">
                  <c:v>101</c:v>
                </c:pt>
                <c:pt idx="335">
                  <c:v>102.5</c:v>
                </c:pt>
                <c:pt idx="336">
                  <c:v>101.75</c:v>
                </c:pt>
                <c:pt idx="337">
                  <c:v>101.5</c:v>
                </c:pt>
                <c:pt idx="338">
                  <c:v>101</c:v>
                </c:pt>
                <c:pt idx="339">
                  <c:v>101.5</c:v>
                </c:pt>
                <c:pt idx="340">
                  <c:v>101.5</c:v>
                </c:pt>
                <c:pt idx="341">
                  <c:v>101.5</c:v>
                </c:pt>
                <c:pt idx="342">
                  <c:v>102</c:v>
                </c:pt>
                <c:pt idx="343">
                  <c:v>102</c:v>
                </c:pt>
                <c:pt idx="344">
                  <c:v>100.5</c:v>
                </c:pt>
                <c:pt idx="345">
                  <c:v>100.5</c:v>
                </c:pt>
                <c:pt idx="346">
                  <c:v>101</c:v>
                </c:pt>
                <c:pt idx="347">
                  <c:v>101.75</c:v>
                </c:pt>
                <c:pt idx="348">
                  <c:v>103.75</c:v>
                </c:pt>
                <c:pt idx="349">
                  <c:v>106</c:v>
                </c:pt>
                <c:pt idx="350">
                  <c:v>106</c:v>
                </c:pt>
                <c:pt idx="351">
                  <c:v>106</c:v>
                </c:pt>
                <c:pt idx="352">
                  <c:v>106</c:v>
                </c:pt>
                <c:pt idx="353">
                  <c:v>106.25</c:v>
                </c:pt>
                <c:pt idx="354">
                  <c:v>106.25</c:v>
                </c:pt>
                <c:pt idx="355">
                  <c:v>106.25</c:v>
                </c:pt>
                <c:pt idx="356">
                  <c:v>106.25</c:v>
                </c:pt>
                <c:pt idx="357">
                  <c:v>106.5</c:v>
                </c:pt>
                <c:pt idx="358">
                  <c:v>106</c:v>
                </c:pt>
                <c:pt idx="359">
                  <c:v>106</c:v>
                </c:pt>
                <c:pt idx="360">
                  <c:v>106</c:v>
                </c:pt>
                <c:pt idx="361">
                  <c:v>106</c:v>
                </c:pt>
                <c:pt idx="362">
                  <c:v>106</c:v>
                </c:pt>
                <c:pt idx="363">
                  <c:v>106</c:v>
                </c:pt>
                <c:pt idx="364">
                  <c:v>107.5</c:v>
                </c:pt>
                <c:pt idx="365">
                  <c:v>107.25</c:v>
                </c:pt>
                <c:pt idx="366">
                  <c:v>107.25</c:v>
                </c:pt>
                <c:pt idx="367">
                  <c:v>108.5</c:v>
                </c:pt>
                <c:pt idx="368">
                  <c:v>108</c:v>
                </c:pt>
                <c:pt idx="369">
                  <c:v>108</c:v>
                </c:pt>
                <c:pt idx="370">
                  <c:v>108</c:v>
                </c:pt>
                <c:pt idx="371">
                  <c:v>108</c:v>
                </c:pt>
                <c:pt idx="372">
                  <c:v>107.75</c:v>
                </c:pt>
                <c:pt idx="373">
                  <c:v>107.5</c:v>
                </c:pt>
                <c:pt idx="374">
                  <c:v>107.5</c:v>
                </c:pt>
                <c:pt idx="375">
                  <c:v>107.5</c:v>
                </c:pt>
                <c:pt idx="376">
                  <c:v>105.75</c:v>
                </c:pt>
                <c:pt idx="377">
                  <c:v>105.75</c:v>
                </c:pt>
                <c:pt idx="378">
                  <c:v>106</c:v>
                </c:pt>
                <c:pt idx="379">
                  <c:v>106.5</c:v>
                </c:pt>
                <c:pt idx="380">
                  <c:v>105.5</c:v>
                </c:pt>
                <c:pt idx="381">
                  <c:v>104.75</c:v>
                </c:pt>
                <c:pt idx="382">
                  <c:v>104.75</c:v>
                </c:pt>
                <c:pt idx="383">
                  <c:v>104.75</c:v>
                </c:pt>
                <c:pt idx="384">
                  <c:v>104.75</c:v>
                </c:pt>
                <c:pt idx="385">
                  <c:v>103.75</c:v>
                </c:pt>
                <c:pt idx="386">
                  <c:v>103.75</c:v>
                </c:pt>
                <c:pt idx="387">
                  <c:v>103.5</c:v>
                </c:pt>
                <c:pt idx="388">
                  <c:v>103.5</c:v>
                </c:pt>
                <c:pt idx="389">
                  <c:v>103.5</c:v>
                </c:pt>
                <c:pt idx="390">
                  <c:v>103.5</c:v>
                </c:pt>
                <c:pt idx="391">
                  <c:v>103.5</c:v>
                </c:pt>
                <c:pt idx="392">
                  <c:v>103.5</c:v>
                </c:pt>
                <c:pt idx="393">
                  <c:v>104</c:v>
                </c:pt>
                <c:pt idx="394">
                  <c:v>104</c:v>
                </c:pt>
                <c:pt idx="395">
                  <c:v>104.5</c:v>
                </c:pt>
                <c:pt idx="396">
                  <c:v>105.5</c:v>
                </c:pt>
                <c:pt idx="397">
                  <c:v>106.25</c:v>
                </c:pt>
                <c:pt idx="398">
                  <c:v>107.5</c:v>
                </c:pt>
                <c:pt idx="399">
                  <c:v>107.25</c:v>
                </c:pt>
                <c:pt idx="400">
                  <c:v>107.25</c:v>
                </c:pt>
                <c:pt idx="401">
                  <c:v>108</c:v>
                </c:pt>
                <c:pt idx="402">
                  <c:v>107.25</c:v>
                </c:pt>
                <c:pt idx="403">
                  <c:v>106.25</c:v>
                </c:pt>
                <c:pt idx="404">
                  <c:v>105.5</c:v>
                </c:pt>
                <c:pt idx="405">
                  <c:v>105.25</c:v>
                </c:pt>
                <c:pt idx="406">
                  <c:v>105.25</c:v>
                </c:pt>
                <c:pt idx="407">
                  <c:v>105</c:v>
                </c:pt>
                <c:pt idx="408">
                  <c:v>105.5</c:v>
                </c:pt>
                <c:pt idx="409">
                  <c:v>105.75</c:v>
                </c:pt>
                <c:pt idx="410">
                  <c:v>106</c:v>
                </c:pt>
                <c:pt idx="411">
                  <c:v>105.5</c:v>
                </c:pt>
                <c:pt idx="412">
                  <c:v>105.5</c:v>
                </c:pt>
                <c:pt idx="413">
                  <c:v>105.5</c:v>
                </c:pt>
                <c:pt idx="414">
                  <c:v>105.5</c:v>
                </c:pt>
                <c:pt idx="415">
                  <c:v>105</c:v>
                </c:pt>
                <c:pt idx="416">
                  <c:v>105.75</c:v>
                </c:pt>
                <c:pt idx="417">
                  <c:v>105.75</c:v>
                </c:pt>
                <c:pt idx="418">
                  <c:v>105.25</c:v>
                </c:pt>
                <c:pt idx="419">
                  <c:v>104.5</c:v>
                </c:pt>
                <c:pt idx="420">
                  <c:v>104.25</c:v>
                </c:pt>
                <c:pt idx="421">
                  <c:v>104.5</c:v>
                </c:pt>
                <c:pt idx="422">
                  <c:v>104.5</c:v>
                </c:pt>
                <c:pt idx="423">
                  <c:v>104.75</c:v>
                </c:pt>
                <c:pt idx="424">
                  <c:v>105.25</c:v>
                </c:pt>
                <c:pt idx="425">
                  <c:v>105.5</c:v>
                </c:pt>
                <c:pt idx="426">
                  <c:v>105.5</c:v>
                </c:pt>
                <c:pt idx="427">
                  <c:v>105.5</c:v>
                </c:pt>
                <c:pt idx="428">
                  <c:v>105.75</c:v>
                </c:pt>
                <c:pt idx="429">
                  <c:v>105.75</c:v>
                </c:pt>
                <c:pt idx="430">
                  <c:v>105.75</c:v>
                </c:pt>
                <c:pt idx="431">
                  <c:v>105.75</c:v>
                </c:pt>
                <c:pt idx="432">
                  <c:v>105.75</c:v>
                </c:pt>
                <c:pt idx="433">
                  <c:v>106</c:v>
                </c:pt>
                <c:pt idx="434">
                  <c:v>106.5</c:v>
                </c:pt>
                <c:pt idx="435">
                  <c:v>106</c:v>
                </c:pt>
                <c:pt idx="436">
                  <c:v>105.75</c:v>
                </c:pt>
                <c:pt idx="437">
                  <c:v>105.75</c:v>
                </c:pt>
                <c:pt idx="438">
                  <c:v>108.25</c:v>
                </c:pt>
                <c:pt idx="439">
                  <c:v>108.25</c:v>
                </c:pt>
                <c:pt idx="440">
                  <c:v>108</c:v>
                </c:pt>
                <c:pt idx="441">
                  <c:v>108.25</c:v>
                </c:pt>
                <c:pt idx="442">
                  <c:v>108.25</c:v>
                </c:pt>
                <c:pt idx="443">
                  <c:v>108</c:v>
                </c:pt>
                <c:pt idx="444">
                  <c:v>108</c:v>
                </c:pt>
                <c:pt idx="445">
                  <c:v>108.25</c:v>
                </c:pt>
                <c:pt idx="446">
                  <c:v>108.5</c:v>
                </c:pt>
                <c:pt idx="447">
                  <c:v>108.25</c:v>
                </c:pt>
                <c:pt idx="448">
                  <c:v>108.75</c:v>
                </c:pt>
                <c:pt idx="449">
                  <c:v>108.5</c:v>
                </c:pt>
                <c:pt idx="450">
                  <c:v>108.5</c:v>
                </c:pt>
                <c:pt idx="451">
                  <c:v>108.25</c:v>
                </c:pt>
                <c:pt idx="452">
                  <c:v>108.25</c:v>
                </c:pt>
                <c:pt idx="453">
                  <c:v>108.25</c:v>
                </c:pt>
                <c:pt idx="454">
                  <c:v>108.75</c:v>
                </c:pt>
                <c:pt idx="455">
                  <c:v>108.75</c:v>
                </c:pt>
                <c:pt idx="456">
                  <c:v>108.5</c:v>
                </c:pt>
                <c:pt idx="457">
                  <c:v>108.5</c:v>
                </c:pt>
                <c:pt idx="458">
                  <c:v>109</c:v>
                </c:pt>
                <c:pt idx="459">
                  <c:v>108.75</c:v>
                </c:pt>
                <c:pt idx="460">
                  <c:v>109</c:v>
                </c:pt>
                <c:pt idx="461">
                  <c:v>109</c:v>
                </c:pt>
                <c:pt idx="462">
                  <c:v>109.25</c:v>
                </c:pt>
                <c:pt idx="463">
                  <c:v>109.25</c:v>
                </c:pt>
                <c:pt idx="464">
                  <c:v>109.5</c:v>
                </c:pt>
                <c:pt idx="465">
                  <c:v>109.75</c:v>
                </c:pt>
                <c:pt idx="466">
                  <c:v>109.75</c:v>
                </c:pt>
                <c:pt idx="467">
                  <c:v>109.75</c:v>
                </c:pt>
                <c:pt idx="468">
                  <c:v>109</c:v>
                </c:pt>
                <c:pt idx="469">
                  <c:v>108.75</c:v>
                </c:pt>
                <c:pt idx="470">
                  <c:v>109</c:v>
                </c:pt>
                <c:pt idx="471">
                  <c:v>109</c:v>
                </c:pt>
                <c:pt idx="472">
                  <c:v>109.25</c:v>
                </c:pt>
                <c:pt idx="473">
                  <c:v>109.25</c:v>
                </c:pt>
                <c:pt idx="474">
                  <c:v>109.5</c:v>
                </c:pt>
                <c:pt idx="475">
                  <c:v>110</c:v>
                </c:pt>
                <c:pt idx="476">
                  <c:v>110.75</c:v>
                </c:pt>
                <c:pt idx="477">
                  <c:v>110.5</c:v>
                </c:pt>
                <c:pt idx="478">
                  <c:v>110</c:v>
                </c:pt>
                <c:pt idx="479">
                  <c:v>109.25</c:v>
                </c:pt>
                <c:pt idx="480">
                  <c:v>108.5</c:v>
                </c:pt>
                <c:pt idx="481">
                  <c:v>111</c:v>
                </c:pt>
                <c:pt idx="482">
                  <c:v>111.25</c:v>
                </c:pt>
                <c:pt idx="483">
                  <c:v>111.25</c:v>
                </c:pt>
                <c:pt idx="484">
                  <c:v>111.5</c:v>
                </c:pt>
                <c:pt idx="485">
                  <c:v>111.5</c:v>
                </c:pt>
                <c:pt idx="486">
                  <c:v>111.5</c:v>
                </c:pt>
                <c:pt idx="487">
                  <c:v>111.25</c:v>
                </c:pt>
                <c:pt idx="488">
                  <c:v>111</c:v>
                </c:pt>
                <c:pt idx="489">
                  <c:v>110.5</c:v>
                </c:pt>
                <c:pt idx="490">
                  <c:v>110.5</c:v>
                </c:pt>
                <c:pt idx="491">
                  <c:v>110.5</c:v>
                </c:pt>
                <c:pt idx="492">
                  <c:v>110.5</c:v>
                </c:pt>
                <c:pt idx="493">
                  <c:v>110.5</c:v>
                </c:pt>
                <c:pt idx="494">
                  <c:v>110</c:v>
                </c:pt>
                <c:pt idx="495">
                  <c:v>109.5</c:v>
                </c:pt>
                <c:pt idx="496">
                  <c:v>109</c:v>
                </c:pt>
                <c:pt idx="497">
                  <c:v>109.25</c:v>
                </c:pt>
                <c:pt idx="498">
                  <c:v>109.25</c:v>
                </c:pt>
                <c:pt idx="499">
                  <c:v>109.5</c:v>
                </c:pt>
                <c:pt idx="500">
                  <c:v>109.75</c:v>
                </c:pt>
                <c:pt idx="501">
                  <c:v>109.5</c:v>
                </c:pt>
                <c:pt idx="502">
                  <c:v>109.5</c:v>
                </c:pt>
                <c:pt idx="503">
                  <c:v>109.5</c:v>
                </c:pt>
                <c:pt idx="504">
                  <c:v>109.5</c:v>
                </c:pt>
                <c:pt idx="505">
                  <c:v>109.5</c:v>
                </c:pt>
                <c:pt idx="506">
                  <c:v>109.25</c:v>
                </c:pt>
                <c:pt idx="507">
                  <c:v>109</c:v>
                </c:pt>
                <c:pt idx="508">
                  <c:v>108.75</c:v>
                </c:pt>
                <c:pt idx="509">
                  <c:v>108.75</c:v>
                </c:pt>
                <c:pt idx="510">
                  <c:v>108.75</c:v>
                </c:pt>
                <c:pt idx="511">
                  <c:v>108.75</c:v>
                </c:pt>
                <c:pt idx="512">
                  <c:v>109</c:v>
                </c:pt>
                <c:pt idx="513">
                  <c:v>109</c:v>
                </c:pt>
                <c:pt idx="514">
                  <c:v>108.75</c:v>
                </c:pt>
                <c:pt idx="515">
                  <c:v>109</c:v>
                </c:pt>
                <c:pt idx="516">
                  <c:v>108.75</c:v>
                </c:pt>
                <c:pt idx="517">
                  <c:v>108.75</c:v>
                </c:pt>
                <c:pt idx="518">
                  <c:v>109</c:v>
                </c:pt>
                <c:pt idx="519">
                  <c:v>109</c:v>
                </c:pt>
                <c:pt idx="520">
                  <c:v>109.25</c:v>
                </c:pt>
                <c:pt idx="521">
                  <c:v>109</c:v>
                </c:pt>
                <c:pt idx="522">
                  <c:v>109</c:v>
                </c:pt>
                <c:pt idx="523">
                  <c:v>109.5</c:v>
                </c:pt>
                <c:pt idx="524">
                  <c:v>108.75</c:v>
                </c:pt>
                <c:pt idx="525">
                  <c:v>108.75</c:v>
                </c:pt>
                <c:pt idx="526">
                  <c:v>109.25</c:v>
                </c:pt>
                <c:pt idx="527">
                  <c:v>109.5</c:v>
                </c:pt>
                <c:pt idx="528">
                  <c:v>109.5</c:v>
                </c:pt>
                <c:pt idx="529">
                  <c:v>110</c:v>
                </c:pt>
                <c:pt idx="530">
                  <c:v>110.5</c:v>
                </c:pt>
                <c:pt idx="531">
                  <c:v>110.75</c:v>
                </c:pt>
                <c:pt idx="532">
                  <c:v>111</c:v>
                </c:pt>
                <c:pt idx="533">
                  <c:v>111.25</c:v>
                </c:pt>
                <c:pt idx="534">
                  <c:v>112</c:v>
                </c:pt>
                <c:pt idx="535">
                  <c:v>112.25</c:v>
                </c:pt>
                <c:pt idx="536">
                  <c:v>111.75</c:v>
                </c:pt>
                <c:pt idx="537">
                  <c:v>111.75</c:v>
                </c:pt>
                <c:pt idx="538">
                  <c:v>111.25</c:v>
                </c:pt>
                <c:pt idx="539">
                  <c:v>111.75</c:v>
                </c:pt>
                <c:pt idx="540">
                  <c:v>112.25</c:v>
                </c:pt>
                <c:pt idx="541">
                  <c:v>113</c:v>
                </c:pt>
                <c:pt idx="542">
                  <c:v>112.75</c:v>
                </c:pt>
                <c:pt idx="543">
                  <c:v>112.5</c:v>
                </c:pt>
                <c:pt idx="544">
                  <c:v>112.5</c:v>
                </c:pt>
                <c:pt idx="545">
                  <c:v>112.75</c:v>
                </c:pt>
                <c:pt idx="546">
                  <c:v>112.5</c:v>
                </c:pt>
                <c:pt idx="547">
                  <c:v>112.75</c:v>
                </c:pt>
                <c:pt idx="548">
                  <c:v>112.25</c:v>
                </c:pt>
                <c:pt idx="549">
                  <c:v>111.5</c:v>
                </c:pt>
                <c:pt idx="550">
                  <c:v>111.25</c:v>
                </c:pt>
                <c:pt idx="551">
                  <c:v>110.75</c:v>
                </c:pt>
                <c:pt idx="552">
                  <c:v>111</c:v>
                </c:pt>
                <c:pt idx="553">
                  <c:v>111.25</c:v>
                </c:pt>
                <c:pt idx="554">
                  <c:v>110.75</c:v>
                </c:pt>
                <c:pt idx="555">
                  <c:v>111.75</c:v>
                </c:pt>
                <c:pt idx="556">
                  <c:v>111.75</c:v>
                </c:pt>
                <c:pt idx="557">
                  <c:v>111.5</c:v>
                </c:pt>
                <c:pt idx="558">
                  <c:v>111.75</c:v>
                </c:pt>
                <c:pt idx="559">
                  <c:v>111.25</c:v>
                </c:pt>
                <c:pt idx="560">
                  <c:v>111.25</c:v>
                </c:pt>
                <c:pt idx="561">
                  <c:v>111</c:v>
                </c:pt>
                <c:pt idx="562">
                  <c:v>110.5</c:v>
                </c:pt>
                <c:pt idx="563">
                  <c:v>110.5</c:v>
                </c:pt>
                <c:pt idx="564">
                  <c:v>110.25</c:v>
                </c:pt>
                <c:pt idx="565">
                  <c:v>110.75</c:v>
                </c:pt>
                <c:pt idx="566">
                  <c:v>112.25</c:v>
                </c:pt>
                <c:pt idx="567">
                  <c:v>112</c:v>
                </c:pt>
                <c:pt idx="568">
                  <c:v>111.75</c:v>
                </c:pt>
                <c:pt idx="569">
                  <c:v>111.75</c:v>
                </c:pt>
                <c:pt idx="570">
                  <c:v>111.75</c:v>
                </c:pt>
                <c:pt idx="571">
                  <c:v>111.5</c:v>
                </c:pt>
                <c:pt idx="572">
                  <c:v>111.25</c:v>
                </c:pt>
                <c:pt idx="573">
                  <c:v>111.25</c:v>
                </c:pt>
                <c:pt idx="574">
                  <c:v>111.25</c:v>
                </c:pt>
                <c:pt idx="575">
                  <c:v>110.75</c:v>
                </c:pt>
                <c:pt idx="576">
                  <c:v>110.75</c:v>
                </c:pt>
                <c:pt idx="577">
                  <c:v>110.5</c:v>
                </c:pt>
                <c:pt idx="578">
                  <c:v>110.5</c:v>
                </c:pt>
                <c:pt idx="579">
                  <c:v>110</c:v>
                </c:pt>
                <c:pt idx="580">
                  <c:v>110</c:v>
                </c:pt>
                <c:pt idx="581">
                  <c:v>110.5</c:v>
                </c:pt>
                <c:pt idx="582">
                  <c:v>110.75</c:v>
                </c:pt>
                <c:pt idx="583">
                  <c:v>111.25</c:v>
                </c:pt>
                <c:pt idx="584">
                  <c:v>112</c:v>
                </c:pt>
                <c:pt idx="585">
                  <c:v>112</c:v>
                </c:pt>
                <c:pt idx="586">
                  <c:v>112.25</c:v>
                </c:pt>
                <c:pt idx="587">
                  <c:v>112.25</c:v>
                </c:pt>
                <c:pt idx="588">
                  <c:v>113.25</c:v>
                </c:pt>
                <c:pt idx="589">
                  <c:v>113</c:v>
                </c:pt>
                <c:pt idx="590">
                  <c:v>113.25</c:v>
                </c:pt>
                <c:pt idx="591">
                  <c:v>114.25</c:v>
                </c:pt>
                <c:pt idx="592">
                  <c:v>114</c:v>
                </c:pt>
                <c:pt idx="593">
                  <c:v>114.5</c:v>
                </c:pt>
                <c:pt idx="594">
                  <c:v>115</c:v>
                </c:pt>
                <c:pt idx="595">
                  <c:v>114.75</c:v>
                </c:pt>
                <c:pt idx="596">
                  <c:v>114</c:v>
                </c:pt>
                <c:pt idx="597">
                  <c:v>114</c:v>
                </c:pt>
                <c:pt idx="598">
                  <c:v>113.75</c:v>
                </c:pt>
                <c:pt idx="599">
                  <c:v>114.25</c:v>
                </c:pt>
                <c:pt idx="600">
                  <c:v>114</c:v>
                </c:pt>
                <c:pt idx="601">
                  <c:v>114</c:v>
                </c:pt>
                <c:pt idx="602">
                  <c:v>113.75</c:v>
                </c:pt>
                <c:pt idx="603">
                  <c:v>114.25</c:v>
                </c:pt>
                <c:pt idx="604">
                  <c:v>116.5</c:v>
                </c:pt>
                <c:pt idx="605">
                  <c:v>113</c:v>
                </c:pt>
                <c:pt idx="606">
                  <c:v>114</c:v>
                </c:pt>
                <c:pt idx="607">
                  <c:v>114.75</c:v>
                </c:pt>
                <c:pt idx="608">
                  <c:v>114.25</c:v>
                </c:pt>
                <c:pt idx="609">
                  <c:v>114.5</c:v>
                </c:pt>
                <c:pt idx="610">
                  <c:v>116</c:v>
                </c:pt>
                <c:pt idx="611">
                  <c:v>115.75</c:v>
                </c:pt>
                <c:pt idx="612">
                  <c:v>115.75</c:v>
                </c:pt>
                <c:pt idx="613">
                  <c:v>117</c:v>
                </c:pt>
                <c:pt idx="614">
                  <c:v>117</c:v>
                </c:pt>
                <c:pt idx="615">
                  <c:v>116.5</c:v>
                </c:pt>
                <c:pt idx="616">
                  <c:v>117</c:v>
                </c:pt>
                <c:pt idx="617">
                  <c:v>117.25</c:v>
                </c:pt>
                <c:pt idx="618">
                  <c:v>117.25</c:v>
                </c:pt>
                <c:pt idx="619">
                  <c:v>114.5</c:v>
                </c:pt>
                <c:pt idx="620">
                  <c:v>113.25</c:v>
                </c:pt>
                <c:pt idx="621">
                  <c:v>114</c:v>
                </c:pt>
                <c:pt idx="622">
                  <c:v>114</c:v>
                </c:pt>
                <c:pt idx="623">
                  <c:v>113</c:v>
                </c:pt>
                <c:pt idx="624">
                  <c:v>112</c:v>
                </c:pt>
                <c:pt idx="625">
                  <c:v>112.5</c:v>
                </c:pt>
                <c:pt idx="626">
                  <c:v>113</c:v>
                </c:pt>
                <c:pt idx="627">
                  <c:v>114.75</c:v>
                </c:pt>
                <c:pt idx="628">
                  <c:v>113.75</c:v>
                </c:pt>
                <c:pt idx="629">
                  <c:v>113.25</c:v>
                </c:pt>
                <c:pt idx="630">
                  <c:v>113.25</c:v>
                </c:pt>
                <c:pt idx="631">
                  <c:v>113</c:v>
                </c:pt>
                <c:pt idx="632">
                  <c:v>112.5</c:v>
                </c:pt>
                <c:pt idx="633">
                  <c:v>113</c:v>
                </c:pt>
                <c:pt idx="634">
                  <c:v>113.5</c:v>
                </c:pt>
                <c:pt idx="635">
                  <c:v>113</c:v>
                </c:pt>
                <c:pt idx="636">
                  <c:v>113</c:v>
                </c:pt>
                <c:pt idx="637">
                  <c:v>112</c:v>
                </c:pt>
                <c:pt idx="638">
                  <c:v>112.25</c:v>
                </c:pt>
                <c:pt idx="639">
                  <c:v>112.5</c:v>
                </c:pt>
                <c:pt idx="640">
                  <c:v>111.5</c:v>
                </c:pt>
                <c:pt idx="641">
                  <c:v>112</c:v>
                </c:pt>
                <c:pt idx="642">
                  <c:v>113</c:v>
                </c:pt>
                <c:pt idx="643">
                  <c:v>113.75</c:v>
                </c:pt>
                <c:pt idx="644">
                  <c:v>114.25</c:v>
                </c:pt>
                <c:pt idx="645">
                  <c:v>114.75</c:v>
                </c:pt>
                <c:pt idx="646">
                  <c:v>115.25</c:v>
                </c:pt>
                <c:pt idx="647">
                  <c:v>115.75</c:v>
                </c:pt>
                <c:pt idx="648">
                  <c:v>116.5</c:v>
                </c:pt>
                <c:pt idx="649">
                  <c:v>117.75</c:v>
                </c:pt>
                <c:pt idx="650">
                  <c:v>118.5</c:v>
                </c:pt>
                <c:pt idx="651">
                  <c:v>117.75</c:v>
                </c:pt>
                <c:pt idx="652">
                  <c:v>120</c:v>
                </c:pt>
                <c:pt idx="653">
                  <c:v>121</c:v>
                </c:pt>
                <c:pt idx="654">
                  <c:v>120</c:v>
                </c:pt>
                <c:pt idx="655">
                  <c:v>121.5</c:v>
                </c:pt>
                <c:pt idx="656">
                  <c:v>129</c:v>
                </c:pt>
                <c:pt idx="657">
                  <c:v>126.25</c:v>
                </c:pt>
                <c:pt idx="658">
                  <c:v>121.75</c:v>
                </c:pt>
                <c:pt idx="659">
                  <c:v>121.75</c:v>
                </c:pt>
                <c:pt idx="660">
                  <c:v>121.75</c:v>
                </c:pt>
                <c:pt idx="661">
                  <c:v>121</c:v>
                </c:pt>
                <c:pt idx="662">
                  <c:v>120.5</c:v>
                </c:pt>
                <c:pt idx="663">
                  <c:v>121.5</c:v>
                </c:pt>
                <c:pt idx="664">
                  <c:v>122</c:v>
                </c:pt>
                <c:pt idx="665">
                  <c:v>123</c:v>
                </c:pt>
                <c:pt idx="666">
                  <c:v>123.75</c:v>
                </c:pt>
                <c:pt idx="667">
                  <c:v>124</c:v>
                </c:pt>
                <c:pt idx="668">
                  <c:v>125.5</c:v>
                </c:pt>
                <c:pt idx="669">
                  <c:v>126.25</c:v>
                </c:pt>
                <c:pt idx="670">
                  <c:v>125</c:v>
                </c:pt>
                <c:pt idx="671">
                  <c:v>125.5</c:v>
                </c:pt>
                <c:pt idx="672">
                  <c:v>125.5</c:v>
                </c:pt>
                <c:pt idx="673">
                  <c:v>125.5</c:v>
                </c:pt>
                <c:pt idx="674">
                  <c:v>127.25</c:v>
                </c:pt>
                <c:pt idx="675">
                  <c:v>127.75</c:v>
                </c:pt>
                <c:pt idx="676">
                  <c:v>127.75</c:v>
                </c:pt>
                <c:pt idx="677">
                  <c:v>127.75</c:v>
                </c:pt>
                <c:pt idx="678">
                  <c:v>127</c:v>
                </c:pt>
                <c:pt idx="679">
                  <c:v>130</c:v>
                </c:pt>
                <c:pt idx="680">
                  <c:v>133.75</c:v>
                </c:pt>
                <c:pt idx="681">
                  <c:v>133.75</c:v>
                </c:pt>
                <c:pt idx="682">
                  <c:v>135.25</c:v>
                </c:pt>
                <c:pt idx="683">
                  <c:v>136.5</c:v>
                </c:pt>
                <c:pt idx="684">
                  <c:v>137</c:v>
                </c:pt>
                <c:pt idx="685">
                  <c:v>139.5</c:v>
                </c:pt>
                <c:pt idx="686">
                  <c:v>140.25</c:v>
                </c:pt>
                <c:pt idx="687">
                  <c:v>140.25</c:v>
                </c:pt>
                <c:pt idx="688">
                  <c:v>141.5</c:v>
                </c:pt>
                <c:pt idx="689">
                  <c:v>140.25</c:v>
                </c:pt>
                <c:pt idx="690">
                  <c:v>141</c:v>
                </c:pt>
                <c:pt idx="691">
                  <c:v>138</c:v>
                </c:pt>
                <c:pt idx="692">
                  <c:v>135</c:v>
                </c:pt>
                <c:pt idx="693">
                  <c:v>139.25</c:v>
                </c:pt>
                <c:pt idx="694">
                  <c:v>137.5</c:v>
                </c:pt>
                <c:pt idx="695">
                  <c:v>134.75</c:v>
                </c:pt>
                <c:pt idx="696">
                  <c:v>136.5</c:v>
                </c:pt>
                <c:pt idx="697">
                  <c:v>138</c:v>
                </c:pt>
                <c:pt idx="698">
                  <c:v>141.75</c:v>
                </c:pt>
                <c:pt idx="699">
                  <c:v>141.75</c:v>
                </c:pt>
                <c:pt idx="700">
                  <c:v>142.5</c:v>
                </c:pt>
                <c:pt idx="701">
                  <c:v>142</c:v>
                </c:pt>
                <c:pt idx="702">
                  <c:v>141</c:v>
                </c:pt>
                <c:pt idx="703">
                  <c:v>141.25</c:v>
                </c:pt>
                <c:pt idx="704">
                  <c:v>143</c:v>
                </c:pt>
                <c:pt idx="705">
                  <c:v>144.5</c:v>
                </c:pt>
                <c:pt idx="706">
                  <c:v>147.5</c:v>
                </c:pt>
                <c:pt idx="707">
                  <c:v>149.25</c:v>
                </c:pt>
                <c:pt idx="708">
                  <c:v>147.25</c:v>
                </c:pt>
                <c:pt idx="709">
                  <c:v>149</c:v>
                </c:pt>
                <c:pt idx="710">
                  <c:v>153.25</c:v>
                </c:pt>
                <c:pt idx="711">
                  <c:v>153</c:v>
                </c:pt>
                <c:pt idx="712">
                  <c:v>157.75</c:v>
                </c:pt>
                <c:pt idx="713">
                  <c:v>157.75</c:v>
                </c:pt>
                <c:pt idx="714">
                  <c:v>161</c:v>
                </c:pt>
                <c:pt idx="715">
                  <c:v>160</c:v>
                </c:pt>
                <c:pt idx="716">
                  <c:v>160.75</c:v>
                </c:pt>
                <c:pt idx="717">
                  <c:v>160.5</c:v>
                </c:pt>
                <c:pt idx="718">
                  <c:v>158.5</c:v>
                </c:pt>
                <c:pt idx="719">
                  <c:v>154.75</c:v>
                </c:pt>
                <c:pt idx="720">
                  <c:v>155.5</c:v>
                </c:pt>
                <c:pt idx="721">
                  <c:v>155.25</c:v>
                </c:pt>
                <c:pt idx="722">
                  <c:v>155</c:v>
                </c:pt>
                <c:pt idx="723">
                  <c:v>157</c:v>
                </c:pt>
                <c:pt idx="724">
                  <c:v>159</c:v>
                </c:pt>
                <c:pt idx="725">
                  <c:v>157.25</c:v>
                </c:pt>
                <c:pt idx="726">
                  <c:v>158.75</c:v>
                </c:pt>
                <c:pt idx="727">
                  <c:v>157.5</c:v>
                </c:pt>
                <c:pt idx="728">
                  <c:v>156</c:v>
                </c:pt>
                <c:pt idx="729">
                  <c:v>155.25</c:v>
                </c:pt>
                <c:pt idx="730">
                  <c:v>157.5</c:v>
                </c:pt>
                <c:pt idx="731">
                  <c:v>156.5</c:v>
                </c:pt>
                <c:pt idx="732">
                  <c:v>156.5</c:v>
                </c:pt>
                <c:pt idx="733">
                  <c:v>156.25</c:v>
                </c:pt>
                <c:pt idx="734">
                  <c:v>157.5</c:v>
                </c:pt>
                <c:pt idx="735">
                  <c:v>155.25</c:v>
                </c:pt>
                <c:pt idx="736">
                  <c:v>153.25</c:v>
                </c:pt>
                <c:pt idx="737">
                  <c:v>155.5</c:v>
                </c:pt>
                <c:pt idx="738">
                  <c:v>154.5</c:v>
                </c:pt>
                <c:pt idx="739">
                  <c:v>156</c:v>
                </c:pt>
                <c:pt idx="740">
                  <c:v>154.75</c:v>
                </c:pt>
                <c:pt idx="741">
                  <c:v>153.75</c:v>
                </c:pt>
                <c:pt idx="742">
                  <c:v>155</c:v>
                </c:pt>
                <c:pt idx="743">
                  <c:v>154</c:v>
                </c:pt>
                <c:pt idx="744">
                  <c:v>153.5</c:v>
                </c:pt>
                <c:pt idx="745">
                  <c:v>153.75</c:v>
                </c:pt>
                <c:pt idx="746">
                  <c:v>153</c:v>
                </c:pt>
                <c:pt idx="747">
                  <c:v>153.75</c:v>
                </c:pt>
                <c:pt idx="748">
                  <c:v>152.5</c:v>
                </c:pt>
                <c:pt idx="749">
                  <c:v>150.5</c:v>
                </c:pt>
                <c:pt idx="750">
                  <c:v>150.75</c:v>
                </c:pt>
                <c:pt idx="751">
                  <c:v>149.75</c:v>
                </c:pt>
                <c:pt idx="752">
                  <c:v>147.25</c:v>
                </c:pt>
                <c:pt idx="753">
                  <c:v>147</c:v>
                </c:pt>
                <c:pt idx="754">
                  <c:v>147</c:v>
                </c:pt>
                <c:pt idx="755">
                  <c:v>146.25</c:v>
                </c:pt>
                <c:pt idx="756">
                  <c:v>146.75</c:v>
                </c:pt>
                <c:pt idx="757">
                  <c:v>146</c:v>
                </c:pt>
                <c:pt idx="758">
                  <c:v>146.75</c:v>
                </c:pt>
                <c:pt idx="759">
                  <c:v>146</c:v>
                </c:pt>
                <c:pt idx="760">
                  <c:v>147.75</c:v>
                </c:pt>
                <c:pt idx="761">
                  <c:v>149.75</c:v>
                </c:pt>
                <c:pt idx="762">
                  <c:v>149.5</c:v>
                </c:pt>
                <c:pt idx="763">
                  <c:v>148</c:v>
                </c:pt>
                <c:pt idx="764">
                  <c:v>149</c:v>
                </c:pt>
                <c:pt idx="765">
                  <c:v>149</c:v>
                </c:pt>
                <c:pt idx="766">
                  <c:v>150.25</c:v>
                </c:pt>
                <c:pt idx="767">
                  <c:v>151</c:v>
                </c:pt>
                <c:pt idx="768">
                  <c:v>152</c:v>
                </c:pt>
                <c:pt idx="769">
                  <c:v>151</c:v>
                </c:pt>
                <c:pt idx="770">
                  <c:v>149</c:v>
                </c:pt>
                <c:pt idx="771">
                  <c:v>146.75</c:v>
                </c:pt>
                <c:pt idx="772">
                  <c:v>145</c:v>
                </c:pt>
                <c:pt idx="773">
                  <c:v>144.5</c:v>
                </c:pt>
                <c:pt idx="774">
                  <c:v>144.75</c:v>
                </c:pt>
                <c:pt idx="775">
                  <c:v>144.25</c:v>
                </c:pt>
                <c:pt idx="776">
                  <c:v>142.75</c:v>
                </c:pt>
                <c:pt idx="777">
                  <c:v>145.5</c:v>
                </c:pt>
                <c:pt idx="778">
                  <c:v>149.75</c:v>
                </c:pt>
                <c:pt idx="779">
                  <c:v>153.75</c:v>
                </c:pt>
                <c:pt idx="780">
                  <c:v>150.75</c:v>
                </c:pt>
                <c:pt idx="781">
                  <c:v>151.25</c:v>
                </c:pt>
                <c:pt idx="782">
                  <c:v>150.25</c:v>
                </c:pt>
                <c:pt idx="783">
                  <c:v>150.25</c:v>
                </c:pt>
                <c:pt idx="784">
                  <c:v>150.5</c:v>
                </c:pt>
                <c:pt idx="785">
                  <c:v>152.25</c:v>
                </c:pt>
                <c:pt idx="786">
                  <c:v>149.75</c:v>
                </c:pt>
                <c:pt idx="787">
                  <c:v>149</c:v>
                </c:pt>
                <c:pt idx="788">
                  <c:v>149</c:v>
                </c:pt>
                <c:pt idx="789">
                  <c:v>147.25</c:v>
                </c:pt>
                <c:pt idx="790">
                  <c:v>147</c:v>
                </c:pt>
                <c:pt idx="791">
                  <c:v>148</c:v>
                </c:pt>
                <c:pt idx="792">
                  <c:v>148</c:v>
                </c:pt>
                <c:pt idx="793">
                  <c:v>147.25</c:v>
                </c:pt>
                <c:pt idx="794">
                  <c:v>147.25</c:v>
                </c:pt>
                <c:pt idx="795">
                  <c:v>147.25</c:v>
                </c:pt>
                <c:pt idx="796">
                  <c:v>146.5</c:v>
                </c:pt>
                <c:pt idx="797">
                  <c:v>146.25</c:v>
                </c:pt>
                <c:pt idx="798">
                  <c:v>146.5</c:v>
                </c:pt>
                <c:pt idx="799">
                  <c:v>147</c:v>
                </c:pt>
                <c:pt idx="800">
                  <c:v>147.25</c:v>
                </c:pt>
                <c:pt idx="801">
                  <c:v>148.25</c:v>
                </c:pt>
                <c:pt idx="802">
                  <c:v>148</c:v>
                </c:pt>
                <c:pt idx="803">
                  <c:v>149</c:v>
                </c:pt>
                <c:pt idx="804">
                  <c:v>152</c:v>
                </c:pt>
                <c:pt idx="805">
                  <c:v>151.25</c:v>
                </c:pt>
                <c:pt idx="806">
                  <c:v>152.25</c:v>
                </c:pt>
                <c:pt idx="807">
                  <c:v>153</c:v>
                </c:pt>
                <c:pt idx="808">
                  <c:v>152</c:v>
                </c:pt>
                <c:pt idx="809">
                  <c:v>153.5</c:v>
                </c:pt>
                <c:pt idx="810">
                  <c:v>152</c:v>
                </c:pt>
                <c:pt idx="811">
                  <c:v>152.5</c:v>
                </c:pt>
                <c:pt idx="812">
                  <c:v>152.25</c:v>
                </c:pt>
                <c:pt idx="813">
                  <c:v>152.5</c:v>
                </c:pt>
                <c:pt idx="814">
                  <c:v>152.5</c:v>
                </c:pt>
                <c:pt idx="815">
                  <c:v>152.5</c:v>
                </c:pt>
                <c:pt idx="816">
                  <c:v>152.75</c:v>
                </c:pt>
                <c:pt idx="817">
                  <c:v>153.25</c:v>
                </c:pt>
                <c:pt idx="818">
                  <c:v>153</c:v>
                </c:pt>
                <c:pt idx="819">
                  <c:v>152</c:v>
                </c:pt>
                <c:pt idx="820">
                  <c:v>152</c:v>
                </c:pt>
                <c:pt idx="821">
                  <c:v>151</c:v>
                </c:pt>
                <c:pt idx="822">
                  <c:v>152</c:v>
                </c:pt>
                <c:pt idx="823">
                  <c:v>151.75</c:v>
                </c:pt>
                <c:pt idx="824">
                  <c:v>152.25</c:v>
                </c:pt>
                <c:pt idx="825">
                  <c:v>152.75</c:v>
                </c:pt>
                <c:pt idx="826">
                  <c:v>153.75</c:v>
                </c:pt>
                <c:pt idx="827">
                  <c:v>153.5</c:v>
                </c:pt>
                <c:pt idx="828">
                  <c:v>153.25</c:v>
                </c:pt>
                <c:pt idx="829">
                  <c:v>153.25</c:v>
                </c:pt>
                <c:pt idx="830">
                  <c:v>152.5</c:v>
                </c:pt>
                <c:pt idx="831">
                  <c:v>151.25</c:v>
                </c:pt>
                <c:pt idx="832">
                  <c:v>151.25</c:v>
                </c:pt>
                <c:pt idx="833">
                  <c:v>148.5</c:v>
                </c:pt>
                <c:pt idx="834">
                  <c:v>147.5</c:v>
                </c:pt>
                <c:pt idx="835">
                  <c:v>150</c:v>
                </c:pt>
                <c:pt idx="836">
                  <c:v>152</c:v>
                </c:pt>
                <c:pt idx="837">
                  <c:v>154</c:v>
                </c:pt>
                <c:pt idx="838">
                  <c:v>154.75</c:v>
                </c:pt>
                <c:pt idx="839">
                  <c:v>158</c:v>
                </c:pt>
                <c:pt idx="840">
                  <c:v>157.75</c:v>
                </c:pt>
                <c:pt idx="841">
                  <c:v>160</c:v>
                </c:pt>
                <c:pt idx="842">
                  <c:v>160.75</c:v>
                </c:pt>
                <c:pt idx="843">
                  <c:v>161.75</c:v>
                </c:pt>
                <c:pt idx="844">
                  <c:v>159.75</c:v>
                </c:pt>
                <c:pt idx="845">
                  <c:v>161.25</c:v>
                </c:pt>
                <c:pt idx="846">
                  <c:v>158.25</c:v>
                </c:pt>
                <c:pt idx="847">
                  <c:v>158.25</c:v>
                </c:pt>
                <c:pt idx="848">
                  <c:v>156.5</c:v>
                </c:pt>
                <c:pt idx="849">
                  <c:v>163</c:v>
                </c:pt>
                <c:pt idx="850">
                  <c:v>161.5</c:v>
                </c:pt>
                <c:pt idx="851">
                  <c:v>160</c:v>
                </c:pt>
                <c:pt idx="852">
                  <c:v>161.25</c:v>
                </c:pt>
                <c:pt idx="853">
                  <c:v>161</c:v>
                </c:pt>
                <c:pt idx="854">
                  <c:v>159</c:v>
                </c:pt>
                <c:pt idx="855">
                  <c:v>155.75</c:v>
                </c:pt>
                <c:pt idx="856">
                  <c:v>156.5</c:v>
                </c:pt>
                <c:pt idx="857">
                  <c:v>155.25</c:v>
                </c:pt>
                <c:pt idx="858">
                  <c:v>156.25</c:v>
                </c:pt>
                <c:pt idx="859">
                  <c:v>155.5</c:v>
                </c:pt>
                <c:pt idx="860">
                  <c:v>149</c:v>
                </c:pt>
                <c:pt idx="861">
                  <c:v>154</c:v>
                </c:pt>
                <c:pt idx="862">
                  <c:v>151</c:v>
                </c:pt>
                <c:pt idx="863">
                  <c:v>152</c:v>
                </c:pt>
                <c:pt idx="864">
                  <c:v>151.75</c:v>
                </c:pt>
                <c:pt idx="865">
                  <c:v>151</c:v>
                </c:pt>
                <c:pt idx="866">
                  <c:v>151.5</c:v>
                </c:pt>
                <c:pt idx="867">
                  <c:v>152.75</c:v>
                </c:pt>
                <c:pt idx="868">
                  <c:v>154</c:v>
                </c:pt>
                <c:pt idx="869">
                  <c:v>156</c:v>
                </c:pt>
                <c:pt idx="870">
                  <c:v>156</c:v>
                </c:pt>
                <c:pt idx="871">
                  <c:v>156.25</c:v>
                </c:pt>
                <c:pt idx="872">
                  <c:v>155</c:v>
                </c:pt>
                <c:pt idx="873">
                  <c:v>156.5</c:v>
                </c:pt>
                <c:pt idx="874">
                  <c:v>157</c:v>
                </c:pt>
                <c:pt idx="875">
                  <c:v>158</c:v>
                </c:pt>
                <c:pt idx="876">
                  <c:v>159.25</c:v>
                </c:pt>
                <c:pt idx="877">
                  <c:v>165.5</c:v>
                </c:pt>
                <c:pt idx="878">
                  <c:v>162.75</c:v>
                </c:pt>
                <c:pt idx="879">
                  <c:v>163</c:v>
                </c:pt>
                <c:pt idx="880">
                  <c:v>163</c:v>
                </c:pt>
                <c:pt idx="881">
                  <c:v>167.5</c:v>
                </c:pt>
                <c:pt idx="882">
                  <c:v>168</c:v>
                </c:pt>
                <c:pt idx="883">
                  <c:v>171</c:v>
                </c:pt>
                <c:pt idx="884">
                  <c:v>179</c:v>
                </c:pt>
                <c:pt idx="885">
                  <c:v>176</c:v>
                </c:pt>
                <c:pt idx="886">
                  <c:v>175</c:v>
                </c:pt>
                <c:pt idx="887">
                  <c:v>173.75</c:v>
                </c:pt>
                <c:pt idx="888">
                  <c:v>173.5</c:v>
                </c:pt>
                <c:pt idx="889">
                  <c:v>176</c:v>
                </c:pt>
                <c:pt idx="890">
                  <c:v>174.75</c:v>
                </c:pt>
                <c:pt idx="891">
                  <c:v>173.5</c:v>
                </c:pt>
                <c:pt idx="892">
                  <c:v>173.5</c:v>
                </c:pt>
                <c:pt idx="893">
                  <c:v>179</c:v>
                </c:pt>
                <c:pt idx="894">
                  <c:v>181</c:v>
                </c:pt>
                <c:pt idx="895">
                  <c:v>184.5</c:v>
                </c:pt>
                <c:pt idx="896">
                  <c:v>179</c:v>
                </c:pt>
                <c:pt idx="897">
                  <c:v>180</c:v>
                </c:pt>
                <c:pt idx="898">
                  <c:v>182.5</c:v>
                </c:pt>
                <c:pt idx="899">
                  <c:v>183.25</c:v>
                </c:pt>
                <c:pt idx="900">
                  <c:v>183.25</c:v>
                </c:pt>
                <c:pt idx="901">
                  <c:v>182</c:v>
                </c:pt>
                <c:pt idx="902">
                  <c:v>182.75</c:v>
                </c:pt>
                <c:pt idx="903">
                  <c:v>184</c:v>
                </c:pt>
                <c:pt idx="904">
                  <c:v>184.25</c:v>
                </c:pt>
                <c:pt idx="905">
                  <c:v>184.25</c:v>
                </c:pt>
                <c:pt idx="906">
                  <c:v>182.25</c:v>
                </c:pt>
                <c:pt idx="907">
                  <c:v>184</c:v>
                </c:pt>
                <c:pt idx="908">
                  <c:v>184.75</c:v>
                </c:pt>
                <c:pt idx="909">
                  <c:v>189</c:v>
                </c:pt>
                <c:pt idx="910">
                  <c:v>192.5</c:v>
                </c:pt>
                <c:pt idx="911">
                  <c:v>198</c:v>
                </c:pt>
                <c:pt idx="912">
                  <c:v>203.5</c:v>
                </c:pt>
                <c:pt idx="913">
                  <c:v>204</c:v>
                </c:pt>
                <c:pt idx="914">
                  <c:v>211.5</c:v>
                </c:pt>
                <c:pt idx="915">
                  <c:v>209.5</c:v>
                </c:pt>
                <c:pt idx="916">
                  <c:v>205.25</c:v>
                </c:pt>
                <c:pt idx="917">
                  <c:v>200.5</c:v>
                </c:pt>
                <c:pt idx="918">
                  <c:v>200.5</c:v>
                </c:pt>
                <c:pt idx="919">
                  <c:v>206</c:v>
                </c:pt>
                <c:pt idx="920">
                  <c:v>210.5</c:v>
                </c:pt>
                <c:pt idx="921">
                  <c:v>212</c:v>
                </c:pt>
                <c:pt idx="922">
                  <c:v>216.5</c:v>
                </c:pt>
                <c:pt idx="923">
                  <c:v>220.5</c:v>
                </c:pt>
                <c:pt idx="924">
                  <c:v>226.25</c:v>
                </c:pt>
                <c:pt idx="925">
                  <c:v>221</c:v>
                </c:pt>
                <c:pt idx="926">
                  <c:v>221.5</c:v>
                </c:pt>
                <c:pt idx="927">
                  <c:v>227</c:v>
                </c:pt>
                <c:pt idx="928">
                  <c:v>230.5</c:v>
                </c:pt>
                <c:pt idx="929">
                  <c:v>227.75</c:v>
                </c:pt>
                <c:pt idx="930">
                  <c:v>227.5</c:v>
                </c:pt>
                <c:pt idx="931">
                  <c:v>224.5</c:v>
                </c:pt>
                <c:pt idx="932">
                  <c:v>227.5</c:v>
                </c:pt>
                <c:pt idx="933">
                  <c:v>232.25</c:v>
                </c:pt>
                <c:pt idx="934">
                  <c:v>237.25</c:v>
                </c:pt>
                <c:pt idx="935">
                  <c:v>237.25</c:v>
                </c:pt>
                <c:pt idx="936">
                  <c:v>235.5</c:v>
                </c:pt>
                <c:pt idx="937">
                  <c:v>240</c:v>
                </c:pt>
                <c:pt idx="938">
                  <c:v>243.5</c:v>
                </c:pt>
                <c:pt idx="939">
                  <c:v>254</c:v>
                </c:pt>
                <c:pt idx="940">
                  <c:v>256.25</c:v>
                </c:pt>
                <c:pt idx="941">
                  <c:v>264.5</c:v>
                </c:pt>
                <c:pt idx="942">
                  <c:v>282</c:v>
                </c:pt>
                <c:pt idx="943">
                  <c:v>283</c:v>
                </c:pt>
                <c:pt idx="944">
                  <c:v>271</c:v>
                </c:pt>
                <c:pt idx="945">
                  <c:v>275</c:v>
                </c:pt>
                <c:pt idx="946">
                  <c:v>281.25</c:v>
                </c:pt>
                <c:pt idx="947">
                  <c:v>275.25</c:v>
                </c:pt>
                <c:pt idx="948">
                  <c:v>276.5</c:v>
                </c:pt>
                <c:pt idx="949">
                  <c:v>268</c:v>
                </c:pt>
                <c:pt idx="950">
                  <c:v>265</c:v>
                </c:pt>
                <c:pt idx="951">
                  <c:v>263.5</c:v>
                </c:pt>
                <c:pt idx="952">
                  <c:v>265.25</c:v>
                </c:pt>
                <c:pt idx="953">
                  <c:v>252</c:v>
                </c:pt>
                <c:pt idx="954">
                  <c:v>249</c:v>
                </c:pt>
                <c:pt idx="955">
                  <c:v>255</c:v>
                </c:pt>
                <c:pt idx="956">
                  <c:v>260.25</c:v>
                </c:pt>
                <c:pt idx="957">
                  <c:v>261</c:v>
                </c:pt>
                <c:pt idx="958">
                  <c:v>261.5</c:v>
                </c:pt>
                <c:pt idx="959">
                  <c:v>267</c:v>
                </c:pt>
                <c:pt idx="960">
                  <c:v>268.25</c:v>
                </c:pt>
                <c:pt idx="961">
                  <c:v>271</c:v>
                </c:pt>
                <c:pt idx="962">
                  <c:v>264</c:v>
                </c:pt>
                <c:pt idx="963">
                  <c:v>258.75</c:v>
                </c:pt>
                <c:pt idx="964">
                  <c:v>256.5</c:v>
                </c:pt>
                <c:pt idx="965">
                  <c:v>253.25</c:v>
                </c:pt>
                <c:pt idx="966">
                  <c:v>235</c:v>
                </c:pt>
                <c:pt idx="967">
                  <c:v>240</c:v>
                </c:pt>
                <c:pt idx="968">
                  <c:v>242</c:v>
                </c:pt>
                <c:pt idx="969">
                  <c:v>249</c:v>
                </c:pt>
                <c:pt idx="970">
                  <c:v>246.25</c:v>
                </c:pt>
                <c:pt idx="971">
                  <c:v>244.75</c:v>
                </c:pt>
                <c:pt idx="972">
                  <c:v>237</c:v>
                </c:pt>
                <c:pt idx="973">
                  <c:v>237</c:v>
                </c:pt>
                <c:pt idx="974">
                  <c:v>236.75</c:v>
                </c:pt>
                <c:pt idx="975">
                  <c:v>243</c:v>
                </c:pt>
                <c:pt idx="976">
                  <c:v>242</c:v>
                </c:pt>
                <c:pt idx="977">
                  <c:v>242</c:v>
                </c:pt>
                <c:pt idx="978">
                  <c:v>233.5</c:v>
                </c:pt>
                <c:pt idx="979">
                  <c:v>227</c:v>
                </c:pt>
                <c:pt idx="980">
                  <c:v>230.75</c:v>
                </c:pt>
                <c:pt idx="981">
                  <c:v>236.5</c:v>
                </c:pt>
                <c:pt idx="982">
                  <c:v>232.5</c:v>
                </c:pt>
                <c:pt idx="983">
                  <c:v>232</c:v>
                </c:pt>
                <c:pt idx="984">
                  <c:v>229.5</c:v>
                </c:pt>
                <c:pt idx="985">
                  <c:v>228.25</c:v>
                </c:pt>
                <c:pt idx="986">
                  <c:v>227.5</c:v>
                </c:pt>
                <c:pt idx="987">
                  <c:v>230.5</c:v>
                </c:pt>
                <c:pt idx="988">
                  <c:v>230</c:v>
                </c:pt>
                <c:pt idx="989">
                  <c:v>230.75</c:v>
                </c:pt>
                <c:pt idx="990">
                  <c:v>228</c:v>
                </c:pt>
                <c:pt idx="991">
                  <c:v>220.5</c:v>
                </c:pt>
                <c:pt idx="992">
                  <c:v>214.75</c:v>
                </c:pt>
                <c:pt idx="993">
                  <c:v>213.75</c:v>
                </c:pt>
                <c:pt idx="994">
                  <c:v>216.5</c:v>
                </c:pt>
                <c:pt idx="995">
                  <c:v>215.25</c:v>
                </c:pt>
                <c:pt idx="996">
                  <c:v>216</c:v>
                </c:pt>
                <c:pt idx="997">
                  <c:v>215.5</c:v>
                </c:pt>
                <c:pt idx="998">
                  <c:v>221.75</c:v>
                </c:pt>
                <c:pt idx="999">
                  <c:v>225.75</c:v>
                </c:pt>
                <c:pt idx="1000">
                  <c:v>228.25</c:v>
                </c:pt>
                <c:pt idx="1001">
                  <c:v>231.25</c:v>
                </c:pt>
                <c:pt idx="1002">
                  <c:v>234.5</c:v>
                </c:pt>
                <c:pt idx="1003">
                  <c:v>241</c:v>
                </c:pt>
                <c:pt idx="1004">
                  <c:v>250.5</c:v>
                </c:pt>
                <c:pt idx="1005">
                  <c:v>250</c:v>
                </c:pt>
                <c:pt idx="1006">
                  <c:v>246.5</c:v>
                </c:pt>
                <c:pt idx="1007">
                  <c:v>248</c:v>
                </c:pt>
                <c:pt idx="1008">
                  <c:v>246.25</c:v>
                </c:pt>
                <c:pt idx="1009">
                  <c:v>245</c:v>
                </c:pt>
                <c:pt idx="1010">
                  <c:v>252</c:v>
                </c:pt>
                <c:pt idx="1011">
                  <c:v>259.25</c:v>
                </c:pt>
                <c:pt idx="1012">
                  <c:v>257.75</c:v>
                </c:pt>
                <c:pt idx="1013">
                  <c:v>258.5</c:v>
                </c:pt>
                <c:pt idx="1014">
                  <c:v>261.5</c:v>
                </c:pt>
                <c:pt idx="1015">
                  <c:v>263.75</c:v>
                </c:pt>
                <c:pt idx="1016">
                  <c:v>267.25</c:v>
                </c:pt>
                <c:pt idx="1017">
                  <c:v>261.75</c:v>
                </c:pt>
                <c:pt idx="1018">
                  <c:v>265</c:v>
                </c:pt>
                <c:pt idx="1019">
                  <c:v>261</c:v>
                </c:pt>
                <c:pt idx="1020">
                  <c:v>256.75</c:v>
                </c:pt>
                <c:pt idx="1021">
                  <c:v>253</c:v>
                </c:pt>
                <c:pt idx="1022">
                  <c:v>253.75</c:v>
                </c:pt>
                <c:pt idx="1023">
                  <c:v>254.5</c:v>
                </c:pt>
                <c:pt idx="1024">
                  <c:v>251</c:v>
                </c:pt>
                <c:pt idx="1025">
                  <c:v>260</c:v>
                </c:pt>
                <c:pt idx="1026">
                  <c:v>263.25</c:v>
                </c:pt>
                <c:pt idx="1027">
                  <c:v>259</c:v>
                </c:pt>
                <c:pt idx="1028">
                  <c:v>254</c:v>
                </c:pt>
                <c:pt idx="1029">
                  <c:v>253</c:v>
                </c:pt>
                <c:pt idx="1030">
                  <c:v>246.5</c:v>
                </c:pt>
                <c:pt idx="1031">
                  <c:v>245</c:v>
                </c:pt>
                <c:pt idx="1032">
                  <c:v>247.5</c:v>
                </c:pt>
                <c:pt idx="1033">
                  <c:v>252</c:v>
                </c:pt>
                <c:pt idx="1034">
                  <c:v>248</c:v>
                </c:pt>
                <c:pt idx="1035">
                  <c:v>247</c:v>
                </c:pt>
                <c:pt idx="1036">
                  <c:v>252.75</c:v>
                </c:pt>
                <c:pt idx="1037">
                  <c:v>250.25</c:v>
                </c:pt>
                <c:pt idx="1038">
                  <c:v>252</c:v>
                </c:pt>
                <c:pt idx="1039">
                  <c:v>252.25</c:v>
                </c:pt>
                <c:pt idx="1040">
                  <c:v>250.5</c:v>
                </c:pt>
                <c:pt idx="1041">
                  <c:v>248</c:v>
                </c:pt>
                <c:pt idx="1042">
                  <c:v>252</c:v>
                </c:pt>
                <c:pt idx="1043">
                  <c:v>250.75</c:v>
                </c:pt>
                <c:pt idx="1044">
                  <c:v>247.75</c:v>
                </c:pt>
                <c:pt idx="1045">
                  <c:v>246</c:v>
                </c:pt>
                <c:pt idx="1046">
                  <c:v>244.5</c:v>
                </c:pt>
                <c:pt idx="1047">
                  <c:v>247</c:v>
                </c:pt>
                <c:pt idx="1048">
                  <c:v>252.25</c:v>
                </c:pt>
                <c:pt idx="1049">
                  <c:v>260.5</c:v>
                </c:pt>
                <c:pt idx="1050">
                  <c:v>273.75</c:v>
                </c:pt>
                <c:pt idx="1051">
                  <c:v>269.25</c:v>
                </c:pt>
                <c:pt idx="1052">
                  <c:v>280.5</c:v>
                </c:pt>
                <c:pt idx="1053">
                  <c:v>275</c:v>
                </c:pt>
                <c:pt idx="1054">
                  <c:v>264.5</c:v>
                </c:pt>
                <c:pt idx="1055">
                  <c:v>260.25</c:v>
                </c:pt>
                <c:pt idx="1056">
                  <c:v>267.75</c:v>
                </c:pt>
                <c:pt idx="1057">
                  <c:v>265</c:v>
                </c:pt>
                <c:pt idx="1058">
                  <c:v>265</c:v>
                </c:pt>
                <c:pt idx="1059">
                  <c:v>266.75</c:v>
                </c:pt>
                <c:pt idx="1060">
                  <c:v>266</c:v>
                </c:pt>
                <c:pt idx="1061">
                  <c:v>268</c:v>
                </c:pt>
                <c:pt idx="1062">
                  <c:v>273</c:v>
                </c:pt>
                <c:pt idx="1063">
                  <c:v>284.25</c:v>
                </c:pt>
                <c:pt idx="1064">
                  <c:v>284</c:v>
                </c:pt>
                <c:pt idx="1065">
                  <c:v>284.25</c:v>
                </c:pt>
                <c:pt idx="1066">
                  <c:v>284.5</c:v>
                </c:pt>
                <c:pt idx="1067">
                  <c:v>284</c:v>
                </c:pt>
                <c:pt idx="1068">
                  <c:v>292.75</c:v>
                </c:pt>
                <c:pt idx="1069">
                  <c:v>290</c:v>
                </c:pt>
                <c:pt idx="1070">
                  <c:v>290.5</c:v>
                </c:pt>
                <c:pt idx="1071">
                  <c:v>290</c:v>
                </c:pt>
                <c:pt idx="1072">
                  <c:v>290</c:v>
                </c:pt>
                <c:pt idx="1073">
                  <c:v>290</c:v>
                </c:pt>
                <c:pt idx="1074">
                  <c:v>284</c:v>
                </c:pt>
                <c:pt idx="1075">
                  <c:v>285.5</c:v>
                </c:pt>
                <c:pt idx="1076">
                  <c:v>286.75</c:v>
                </c:pt>
                <c:pt idx="1077">
                  <c:v>284</c:v>
                </c:pt>
                <c:pt idx="1078">
                  <c:v>281.5</c:v>
                </c:pt>
                <c:pt idx="1079">
                  <c:v>280.25</c:v>
                </c:pt>
                <c:pt idx="1080">
                  <c:v>273.25</c:v>
                </c:pt>
                <c:pt idx="1081">
                  <c:v>267</c:v>
                </c:pt>
                <c:pt idx="1082">
                  <c:v>272</c:v>
                </c:pt>
                <c:pt idx="1083">
                  <c:v>270.5</c:v>
                </c:pt>
                <c:pt idx="1084">
                  <c:v>260.25</c:v>
                </c:pt>
                <c:pt idx="1085">
                  <c:v>249.5</c:v>
                </c:pt>
                <c:pt idx="1086">
                  <c:v>233.5</c:v>
                </c:pt>
                <c:pt idx="1087">
                  <c:v>236.5</c:v>
                </c:pt>
                <c:pt idx="1088">
                  <c:v>239</c:v>
                </c:pt>
                <c:pt idx="1089">
                  <c:v>240.75</c:v>
                </c:pt>
                <c:pt idx="1090">
                  <c:v>244.5</c:v>
                </c:pt>
                <c:pt idx="1091">
                  <c:v>240.25</c:v>
                </c:pt>
                <c:pt idx="1092">
                  <c:v>237</c:v>
                </c:pt>
                <c:pt idx="1093">
                  <c:v>235</c:v>
                </c:pt>
                <c:pt idx="1094">
                  <c:v>235.5</c:v>
                </c:pt>
                <c:pt idx="1095">
                  <c:v>235.75</c:v>
                </c:pt>
                <c:pt idx="1096">
                  <c:v>234.75</c:v>
                </c:pt>
                <c:pt idx="1097">
                  <c:v>230.5</c:v>
                </c:pt>
                <c:pt idx="1098">
                  <c:v>226</c:v>
                </c:pt>
                <c:pt idx="1099">
                  <c:v>221.5</c:v>
                </c:pt>
                <c:pt idx="1100">
                  <c:v>212</c:v>
                </c:pt>
                <c:pt idx="1101">
                  <c:v>200.25</c:v>
                </c:pt>
                <c:pt idx="1102">
                  <c:v>204.75</c:v>
                </c:pt>
                <c:pt idx="1103">
                  <c:v>200.75</c:v>
                </c:pt>
                <c:pt idx="1104">
                  <c:v>197.25</c:v>
                </c:pt>
                <c:pt idx="1105">
                  <c:v>204</c:v>
                </c:pt>
                <c:pt idx="1106">
                  <c:v>206.5</c:v>
                </c:pt>
                <c:pt idx="1107">
                  <c:v>209.5</c:v>
                </c:pt>
                <c:pt idx="1108">
                  <c:v>211.5</c:v>
                </c:pt>
                <c:pt idx="1109">
                  <c:v>218</c:v>
                </c:pt>
                <c:pt idx="1110">
                  <c:v>214.5</c:v>
                </c:pt>
                <c:pt idx="1111">
                  <c:v>216.75</c:v>
                </c:pt>
                <c:pt idx="1112">
                  <c:v>218.5</c:v>
                </c:pt>
                <c:pt idx="1113">
                  <c:v>217.5</c:v>
                </c:pt>
                <c:pt idx="1114">
                  <c:v>216.25</c:v>
                </c:pt>
                <c:pt idx="1115">
                  <c:v>210</c:v>
                </c:pt>
                <c:pt idx="1116">
                  <c:v>198</c:v>
                </c:pt>
                <c:pt idx="1117">
                  <c:v>194.75</c:v>
                </c:pt>
                <c:pt idx="1118">
                  <c:v>191.5</c:v>
                </c:pt>
                <c:pt idx="1119">
                  <c:v>191.25</c:v>
                </c:pt>
                <c:pt idx="1120">
                  <c:v>190</c:v>
                </c:pt>
                <c:pt idx="1121">
                  <c:v>191.25</c:v>
                </c:pt>
                <c:pt idx="1122">
                  <c:v>190.25</c:v>
                </c:pt>
                <c:pt idx="1123">
                  <c:v>188</c:v>
                </c:pt>
                <c:pt idx="1124">
                  <c:v>185.75</c:v>
                </c:pt>
                <c:pt idx="1125">
                  <c:v>183.5</c:v>
                </c:pt>
                <c:pt idx="1126">
                  <c:v>184.5</c:v>
                </c:pt>
                <c:pt idx="1127">
                  <c:v>183</c:v>
                </c:pt>
                <c:pt idx="1128">
                  <c:v>180.5</c:v>
                </c:pt>
                <c:pt idx="1129">
                  <c:v>182</c:v>
                </c:pt>
                <c:pt idx="1130">
                  <c:v>185.75</c:v>
                </c:pt>
                <c:pt idx="1131">
                  <c:v>183.75</c:v>
                </c:pt>
                <c:pt idx="1132">
                  <c:v>182.5</c:v>
                </c:pt>
                <c:pt idx="1133">
                  <c:v>183</c:v>
                </c:pt>
                <c:pt idx="1134">
                  <c:v>187</c:v>
                </c:pt>
                <c:pt idx="1135">
                  <c:v>193</c:v>
                </c:pt>
                <c:pt idx="1136">
                  <c:v>192.25</c:v>
                </c:pt>
                <c:pt idx="1137">
                  <c:v>202.5</c:v>
                </c:pt>
                <c:pt idx="1138">
                  <c:v>205.5</c:v>
                </c:pt>
                <c:pt idx="1139">
                  <c:v>207.5</c:v>
                </c:pt>
                <c:pt idx="1140">
                  <c:v>212</c:v>
                </c:pt>
                <c:pt idx="1141">
                  <c:v>210</c:v>
                </c:pt>
                <c:pt idx="1142">
                  <c:v>211.75</c:v>
                </c:pt>
                <c:pt idx="1143">
                  <c:v>207</c:v>
                </c:pt>
                <c:pt idx="1144">
                  <c:v>204.5</c:v>
                </c:pt>
                <c:pt idx="1145">
                  <c:v>199.75</c:v>
                </c:pt>
                <c:pt idx="1146">
                  <c:v>199.25</c:v>
                </c:pt>
                <c:pt idx="1147">
                  <c:v>200.5</c:v>
                </c:pt>
                <c:pt idx="1148">
                  <c:v>207</c:v>
                </c:pt>
                <c:pt idx="1149">
                  <c:v>207</c:v>
                </c:pt>
                <c:pt idx="1150">
                  <c:v>197.5</c:v>
                </c:pt>
                <c:pt idx="1151">
                  <c:v>198.5</c:v>
                </c:pt>
                <c:pt idx="1152">
                  <c:v>200.5</c:v>
                </c:pt>
                <c:pt idx="1153">
                  <c:v>199.5</c:v>
                </c:pt>
                <c:pt idx="1154">
                  <c:v>200</c:v>
                </c:pt>
                <c:pt idx="1155">
                  <c:v>193</c:v>
                </c:pt>
                <c:pt idx="1156">
                  <c:v>194.5</c:v>
                </c:pt>
                <c:pt idx="1157">
                  <c:v>194.25</c:v>
                </c:pt>
                <c:pt idx="1158">
                  <c:v>194</c:v>
                </c:pt>
                <c:pt idx="1159">
                  <c:v>192.25</c:v>
                </c:pt>
                <c:pt idx="1160">
                  <c:v>191</c:v>
                </c:pt>
                <c:pt idx="1161">
                  <c:v>190</c:v>
                </c:pt>
                <c:pt idx="1162">
                  <c:v>189.5</c:v>
                </c:pt>
                <c:pt idx="1163">
                  <c:v>189</c:v>
                </c:pt>
                <c:pt idx="1164">
                  <c:v>189</c:v>
                </c:pt>
                <c:pt idx="1165">
                  <c:v>185.75</c:v>
                </c:pt>
                <c:pt idx="1166">
                  <c:v>185</c:v>
                </c:pt>
                <c:pt idx="1167">
                  <c:v>184.25</c:v>
                </c:pt>
                <c:pt idx="1168">
                  <c:v>185</c:v>
                </c:pt>
                <c:pt idx="1169">
                  <c:v>190</c:v>
                </c:pt>
                <c:pt idx="1170">
                  <c:v>192.5</c:v>
                </c:pt>
                <c:pt idx="1171">
                  <c:v>191.75</c:v>
                </c:pt>
                <c:pt idx="1172">
                  <c:v>191.5</c:v>
                </c:pt>
                <c:pt idx="1173">
                  <c:v>192.25</c:v>
                </c:pt>
                <c:pt idx="1174">
                  <c:v>189.5</c:v>
                </c:pt>
                <c:pt idx="1175">
                  <c:v>187</c:v>
                </c:pt>
                <c:pt idx="1176">
                  <c:v>186.25</c:v>
                </c:pt>
                <c:pt idx="1177">
                  <c:v>185</c:v>
                </c:pt>
                <c:pt idx="1178">
                  <c:v>185.25</c:v>
                </c:pt>
                <c:pt idx="1179">
                  <c:v>185.5</c:v>
                </c:pt>
                <c:pt idx="1180">
                  <c:v>189.5</c:v>
                </c:pt>
                <c:pt idx="1181">
                  <c:v>188</c:v>
                </c:pt>
                <c:pt idx="1182">
                  <c:v>196.5</c:v>
                </c:pt>
                <c:pt idx="1183">
                  <c:v>196.75</c:v>
                </c:pt>
                <c:pt idx="1184">
                  <c:v>194.5</c:v>
                </c:pt>
                <c:pt idx="1185">
                  <c:v>197</c:v>
                </c:pt>
                <c:pt idx="1186">
                  <c:v>198</c:v>
                </c:pt>
                <c:pt idx="1187">
                  <c:v>197</c:v>
                </c:pt>
                <c:pt idx="1188">
                  <c:v>198.5</c:v>
                </c:pt>
                <c:pt idx="1189">
                  <c:v>194.75</c:v>
                </c:pt>
                <c:pt idx="1190">
                  <c:v>193.5</c:v>
                </c:pt>
                <c:pt idx="1191">
                  <c:v>191.75</c:v>
                </c:pt>
                <c:pt idx="1192">
                  <c:v>188.75</c:v>
                </c:pt>
                <c:pt idx="1193">
                  <c:v>187.25</c:v>
                </c:pt>
                <c:pt idx="1194">
                  <c:v>186</c:v>
                </c:pt>
                <c:pt idx="1195">
                  <c:v>182</c:v>
                </c:pt>
                <c:pt idx="1196">
                  <c:v>178.25</c:v>
                </c:pt>
                <c:pt idx="1197">
                  <c:v>177.5</c:v>
                </c:pt>
                <c:pt idx="1198">
                  <c:v>177</c:v>
                </c:pt>
                <c:pt idx="1199">
                  <c:v>172.5</c:v>
                </c:pt>
                <c:pt idx="1200">
                  <c:v>171</c:v>
                </c:pt>
                <c:pt idx="1201">
                  <c:v>168.75</c:v>
                </c:pt>
                <c:pt idx="1202">
                  <c:v>170.25</c:v>
                </c:pt>
                <c:pt idx="1203">
                  <c:v>173</c:v>
                </c:pt>
                <c:pt idx="1204">
                  <c:v>173.25</c:v>
                </c:pt>
                <c:pt idx="1205">
                  <c:v>172</c:v>
                </c:pt>
                <c:pt idx="1206">
                  <c:v>169.75</c:v>
                </c:pt>
                <c:pt idx="1207">
                  <c:v>169.75</c:v>
                </c:pt>
                <c:pt idx="1208">
                  <c:v>168</c:v>
                </c:pt>
                <c:pt idx="1209">
                  <c:v>170</c:v>
                </c:pt>
                <c:pt idx="1210">
                  <c:v>172</c:v>
                </c:pt>
                <c:pt idx="1211">
                  <c:v>171.5</c:v>
                </c:pt>
                <c:pt idx="1212">
                  <c:v>171.5</c:v>
                </c:pt>
                <c:pt idx="1213">
                  <c:v>168.75</c:v>
                </c:pt>
                <c:pt idx="1214">
                  <c:v>165.75</c:v>
                </c:pt>
                <c:pt idx="1215">
                  <c:v>159.75</c:v>
                </c:pt>
                <c:pt idx="1216">
                  <c:v>161.25</c:v>
                </c:pt>
                <c:pt idx="1217">
                  <c:v>162.75</c:v>
                </c:pt>
                <c:pt idx="1218">
                  <c:v>160.5</c:v>
                </c:pt>
                <c:pt idx="1219">
                  <c:v>160</c:v>
                </c:pt>
                <c:pt idx="1220">
                  <c:v>155</c:v>
                </c:pt>
                <c:pt idx="1221">
                  <c:v>154.75</c:v>
                </c:pt>
                <c:pt idx="1222">
                  <c:v>149.5</c:v>
                </c:pt>
                <c:pt idx="1223">
                  <c:v>150</c:v>
                </c:pt>
                <c:pt idx="1224">
                  <c:v>142.75</c:v>
                </c:pt>
                <c:pt idx="1225">
                  <c:v>145.5</c:v>
                </c:pt>
                <c:pt idx="1226">
                  <c:v>147</c:v>
                </c:pt>
                <c:pt idx="1227">
                  <c:v>142.25</c:v>
                </c:pt>
                <c:pt idx="1228">
                  <c:v>138</c:v>
                </c:pt>
                <c:pt idx="1229">
                  <c:v>141</c:v>
                </c:pt>
                <c:pt idx="1230">
                  <c:v>142.25</c:v>
                </c:pt>
                <c:pt idx="1231">
                  <c:v>143.5</c:v>
                </c:pt>
                <c:pt idx="1232">
                  <c:v>144.75</c:v>
                </c:pt>
                <c:pt idx="1233">
                  <c:v>144</c:v>
                </c:pt>
                <c:pt idx="1234">
                  <c:v>141.75</c:v>
                </c:pt>
                <c:pt idx="1235">
                  <c:v>142.75</c:v>
                </c:pt>
                <c:pt idx="1236">
                  <c:v>142.75</c:v>
                </c:pt>
                <c:pt idx="1237">
                  <c:v>145.5</c:v>
                </c:pt>
                <c:pt idx="1238">
                  <c:v>144.75</c:v>
                </c:pt>
                <c:pt idx="1239">
                  <c:v>144</c:v>
                </c:pt>
                <c:pt idx="1240">
                  <c:v>145</c:v>
                </c:pt>
                <c:pt idx="1241">
                  <c:v>148</c:v>
                </c:pt>
                <c:pt idx="1242">
                  <c:v>146</c:v>
                </c:pt>
                <c:pt idx="1243">
                  <c:v>141</c:v>
                </c:pt>
                <c:pt idx="1244">
                  <c:v>140</c:v>
                </c:pt>
                <c:pt idx="1245">
                  <c:v>138</c:v>
                </c:pt>
                <c:pt idx="1246">
                  <c:v>139.75</c:v>
                </c:pt>
                <c:pt idx="1247">
                  <c:v>139.75</c:v>
                </c:pt>
                <c:pt idx="1248">
                  <c:v>140.5</c:v>
                </c:pt>
                <c:pt idx="1249">
                  <c:v>140.5</c:v>
                </c:pt>
                <c:pt idx="1250">
                  <c:v>139.75</c:v>
                </c:pt>
                <c:pt idx="1251">
                  <c:v>139.75</c:v>
                </c:pt>
                <c:pt idx="1252">
                  <c:v>139.5</c:v>
                </c:pt>
                <c:pt idx="1253">
                  <c:v>135.75</c:v>
                </c:pt>
                <c:pt idx="1254">
                  <c:v>133.5</c:v>
                </c:pt>
                <c:pt idx="1255">
                  <c:v>136</c:v>
                </c:pt>
                <c:pt idx="1256">
                  <c:v>135.5</c:v>
                </c:pt>
                <c:pt idx="1257">
                  <c:v>136.25</c:v>
                </c:pt>
                <c:pt idx="1258">
                  <c:v>135.5</c:v>
                </c:pt>
                <c:pt idx="1259">
                  <c:v>134.25</c:v>
                </c:pt>
                <c:pt idx="1260">
                  <c:v>130.5</c:v>
                </c:pt>
                <c:pt idx="1261">
                  <c:v>131</c:v>
                </c:pt>
                <c:pt idx="1262">
                  <c:v>130.75</c:v>
                </c:pt>
                <c:pt idx="1263">
                  <c:v>124.75</c:v>
                </c:pt>
                <c:pt idx="1264">
                  <c:v>123.5</c:v>
                </c:pt>
                <c:pt idx="1265">
                  <c:v>126.25</c:v>
                </c:pt>
                <c:pt idx="1266">
                  <c:v>126</c:v>
                </c:pt>
                <c:pt idx="1267">
                  <c:v>128.75</c:v>
                </c:pt>
                <c:pt idx="1268">
                  <c:v>127.75</c:v>
                </c:pt>
                <c:pt idx="1269">
                  <c:v>127</c:v>
                </c:pt>
                <c:pt idx="1270">
                  <c:v>128.25</c:v>
                </c:pt>
                <c:pt idx="1271">
                  <c:v>131</c:v>
                </c:pt>
                <c:pt idx="1272">
                  <c:v>129.5</c:v>
                </c:pt>
                <c:pt idx="1273">
                  <c:v>129.5</c:v>
                </c:pt>
                <c:pt idx="1274">
                  <c:v>131</c:v>
                </c:pt>
                <c:pt idx="1275">
                  <c:v>130.75</c:v>
                </c:pt>
                <c:pt idx="1276">
                  <c:v>131.75</c:v>
                </c:pt>
                <c:pt idx="1277">
                  <c:v>131.5</c:v>
                </c:pt>
                <c:pt idx="1278">
                  <c:v>137</c:v>
                </c:pt>
                <c:pt idx="1279">
                  <c:v>137.5</c:v>
                </c:pt>
                <c:pt idx="1280">
                  <c:v>137.25</c:v>
                </c:pt>
                <c:pt idx="1281">
                  <c:v>137</c:v>
                </c:pt>
                <c:pt idx="1282">
                  <c:v>141</c:v>
                </c:pt>
                <c:pt idx="1283">
                  <c:v>149.75</c:v>
                </c:pt>
                <c:pt idx="1284">
                  <c:v>145.75</c:v>
                </c:pt>
                <c:pt idx="1285">
                  <c:v>143.5</c:v>
                </c:pt>
                <c:pt idx="1286">
                  <c:v>147.5</c:v>
                </c:pt>
                <c:pt idx="1287">
                  <c:v>140</c:v>
                </c:pt>
                <c:pt idx="1288">
                  <c:v>145.5</c:v>
                </c:pt>
                <c:pt idx="1289">
                  <c:v>146.5</c:v>
                </c:pt>
                <c:pt idx="1290">
                  <c:v>146.25</c:v>
                </c:pt>
                <c:pt idx="1291">
                  <c:v>148.5</c:v>
                </c:pt>
                <c:pt idx="1292">
                  <c:v>151</c:v>
                </c:pt>
                <c:pt idx="1293">
                  <c:v>148.5</c:v>
                </c:pt>
                <c:pt idx="1294">
                  <c:v>147.5</c:v>
                </c:pt>
                <c:pt idx="1295">
                  <c:v>149.25</c:v>
                </c:pt>
                <c:pt idx="1296">
                  <c:v>152</c:v>
                </c:pt>
                <c:pt idx="1297">
                  <c:v>154</c:v>
                </c:pt>
                <c:pt idx="1298">
                  <c:v>152.75</c:v>
                </c:pt>
                <c:pt idx="1299">
                  <c:v>151.5</c:v>
                </c:pt>
                <c:pt idx="1300">
                  <c:v>149.5</c:v>
                </c:pt>
                <c:pt idx="1301">
                  <c:v>151</c:v>
                </c:pt>
                <c:pt idx="1302">
                  <c:v>148.75</c:v>
                </c:pt>
                <c:pt idx="1303">
                  <c:v>146.25</c:v>
                </c:pt>
                <c:pt idx="1304">
                  <c:v>146.25</c:v>
                </c:pt>
                <c:pt idx="1305">
                  <c:v>148.75</c:v>
                </c:pt>
                <c:pt idx="1306">
                  <c:v>150</c:v>
                </c:pt>
                <c:pt idx="1307">
                  <c:v>151.5</c:v>
                </c:pt>
                <c:pt idx="1308">
                  <c:v>150.5</c:v>
                </c:pt>
                <c:pt idx="1309">
                  <c:v>150.25</c:v>
                </c:pt>
                <c:pt idx="1310">
                  <c:v>149</c:v>
                </c:pt>
                <c:pt idx="1311">
                  <c:v>148.25</c:v>
                </c:pt>
                <c:pt idx="1312">
                  <c:v>147.75</c:v>
                </c:pt>
                <c:pt idx="1313">
                  <c:v>144</c:v>
                </c:pt>
                <c:pt idx="1314">
                  <c:v>141.75</c:v>
                </c:pt>
                <c:pt idx="1315">
                  <c:v>142.5</c:v>
                </c:pt>
                <c:pt idx="1316">
                  <c:v>140.75</c:v>
                </c:pt>
                <c:pt idx="1317">
                  <c:v>141</c:v>
                </c:pt>
                <c:pt idx="1318">
                  <c:v>138.75</c:v>
                </c:pt>
                <c:pt idx="1319">
                  <c:v>139.5</c:v>
                </c:pt>
                <c:pt idx="1320">
                  <c:v>139.25</c:v>
                </c:pt>
                <c:pt idx="1321">
                  <c:v>138</c:v>
                </c:pt>
                <c:pt idx="1322">
                  <c:v>135</c:v>
                </c:pt>
                <c:pt idx="1323">
                  <c:v>135.75</c:v>
                </c:pt>
                <c:pt idx="1324">
                  <c:v>137.25</c:v>
                </c:pt>
                <c:pt idx="1325">
                  <c:v>135.75</c:v>
                </c:pt>
                <c:pt idx="1326">
                  <c:v>137.5</c:v>
                </c:pt>
                <c:pt idx="1327">
                  <c:v>141.25</c:v>
                </c:pt>
                <c:pt idx="1328">
                  <c:v>139.75</c:v>
                </c:pt>
                <c:pt idx="1329">
                  <c:v>136.25</c:v>
                </c:pt>
                <c:pt idx="1330">
                  <c:v>137.5</c:v>
                </c:pt>
                <c:pt idx="1331">
                  <c:v>137</c:v>
                </c:pt>
                <c:pt idx="1332">
                  <c:v>138.75</c:v>
                </c:pt>
                <c:pt idx="1333">
                  <c:v>140</c:v>
                </c:pt>
                <c:pt idx="1334">
                  <c:v>138.25</c:v>
                </c:pt>
                <c:pt idx="1335">
                  <c:v>137.75</c:v>
                </c:pt>
                <c:pt idx="1336">
                  <c:v>137.75</c:v>
                </c:pt>
                <c:pt idx="1337">
                  <c:v>139</c:v>
                </c:pt>
                <c:pt idx="1338">
                  <c:v>136.5</c:v>
                </c:pt>
                <c:pt idx="1339">
                  <c:v>133.75</c:v>
                </c:pt>
                <c:pt idx="1340">
                  <c:v>132.25</c:v>
                </c:pt>
                <c:pt idx="1341">
                  <c:v>132.25</c:v>
                </c:pt>
                <c:pt idx="1342">
                  <c:v>132.25</c:v>
                </c:pt>
                <c:pt idx="1343">
                  <c:v>132</c:v>
                </c:pt>
                <c:pt idx="1344">
                  <c:v>133.25</c:v>
                </c:pt>
                <c:pt idx="1345">
                  <c:v>136.25</c:v>
                </c:pt>
                <c:pt idx="1346">
                  <c:v>137</c:v>
                </c:pt>
                <c:pt idx="1347">
                  <c:v>137.75</c:v>
                </c:pt>
                <c:pt idx="1348">
                  <c:v>138.75</c:v>
                </c:pt>
                <c:pt idx="1349">
                  <c:v>136.25</c:v>
                </c:pt>
                <c:pt idx="1350">
                  <c:v>136</c:v>
                </c:pt>
                <c:pt idx="1351">
                  <c:v>136</c:v>
                </c:pt>
                <c:pt idx="1352">
                  <c:v>135.75</c:v>
                </c:pt>
                <c:pt idx="1353">
                  <c:v>136.75</c:v>
                </c:pt>
                <c:pt idx="1354">
                  <c:v>139</c:v>
                </c:pt>
                <c:pt idx="1355">
                  <c:v>138.25</c:v>
                </c:pt>
                <c:pt idx="1356">
                  <c:v>141</c:v>
                </c:pt>
                <c:pt idx="1357">
                  <c:v>143.5</c:v>
                </c:pt>
                <c:pt idx="1358">
                  <c:v>145.75</c:v>
                </c:pt>
                <c:pt idx="1359">
                  <c:v>141.5</c:v>
                </c:pt>
                <c:pt idx="1360">
                  <c:v>139.5</c:v>
                </c:pt>
                <c:pt idx="1361">
                  <c:v>139.25</c:v>
                </c:pt>
                <c:pt idx="1362">
                  <c:v>140.5</c:v>
                </c:pt>
                <c:pt idx="1363">
                  <c:v>142</c:v>
                </c:pt>
                <c:pt idx="1364">
                  <c:v>145.75</c:v>
                </c:pt>
                <c:pt idx="1365">
                  <c:v>146.25</c:v>
                </c:pt>
                <c:pt idx="1366">
                  <c:v>146</c:v>
                </c:pt>
                <c:pt idx="1367">
                  <c:v>146</c:v>
                </c:pt>
                <c:pt idx="1368">
                  <c:v>146</c:v>
                </c:pt>
                <c:pt idx="1369">
                  <c:v>145</c:v>
                </c:pt>
                <c:pt idx="1370">
                  <c:v>147.5</c:v>
                </c:pt>
                <c:pt idx="1371">
                  <c:v>148.5</c:v>
                </c:pt>
                <c:pt idx="1372">
                  <c:v>149.5</c:v>
                </c:pt>
                <c:pt idx="1373">
                  <c:v>148</c:v>
                </c:pt>
                <c:pt idx="1374">
                  <c:v>148</c:v>
                </c:pt>
                <c:pt idx="1375">
                  <c:v>150.5</c:v>
                </c:pt>
                <c:pt idx="1376">
                  <c:v>150.75</c:v>
                </c:pt>
                <c:pt idx="1377">
                  <c:v>150.75</c:v>
                </c:pt>
                <c:pt idx="1378">
                  <c:v>152.5</c:v>
                </c:pt>
                <c:pt idx="1379">
                  <c:v>153</c:v>
                </c:pt>
                <c:pt idx="1380">
                  <c:v>149</c:v>
                </c:pt>
                <c:pt idx="1381">
                  <c:v>151.5</c:v>
                </c:pt>
                <c:pt idx="1382">
                  <c:v>151.75</c:v>
                </c:pt>
                <c:pt idx="1383">
                  <c:v>151.5</c:v>
                </c:pt>
                <c:pt idx="1384">
                  <c:v>155</c:v>
                </c:pt>
                <c:pt idx="1385">
                  <c:v>153</c:v>
                </c:pt>
                <c:pt idx="1386">
                  <c:v>146.75</c:v>
                </c:pt>
                <c:pt idx="1387">
                  <c:v>148.25</c:v>
                </c:pt>
                <c:pt idx="1388">
                  <c:v>147.25</c:v>
                </c:pt>
                <c:pt idx="1389">
                  <c:v>144</c:v>
                </c:pt>
                <c:pt idx="1390">
                  <c:v>147.5</c:v>
                </c:pt>
                <c:pt idx="1391">
                  <c:v>143.5</c:v>
                </c:pt>
                <c:pt idx="1392">
                  <c:v>143.5</c:v>
                </c:pt>
                <c:pt idx="1393">
                  <c:v>141.75</c:v>
                </c:pt>
                <c:pt idx="1394">
                  <c:v>140</c:v>
                </c:pt>
                <c:pt idx="1395">
                  <c:v>140</c:v>
                </c:pt>
                <c:pt idx="1396">
                  <c:v>140</c:v>
                </c:pt>
                <c:pt idx="1397">
                  <c:v>140</c:v>
                </c:pt>
                <c:pt idx="1398">
                  <c:v>139.75</c:v>
                </c:pt>
                <c:pt idx="1399">
                  <c:v>136.75</c:v>
                </c:pt>
                <c:pt idx="1400">
                  <c:v>137.75</c:v>
                </c:pt>
                <c:pt idx="1401">
                  <c:v>137</c:v>
                </c:pt>
                <c:pt idx="1402">
                  <c:v>136.5</c:v>
                </c:pt>
                <c:pt idx="1403">
                  <c:v>135.25</c:v>
                </c:pt>
                <c:pt idx="1404">
                  <c:v>138.5</c:v>
                </c:pt>
                <c:pt idx="1405">
                  <c:v>134</c:v>
                </c:pt>
                <c:pt idx="1406">
                  <c:v>137</c:v>
                </c:pt>
                <c:pt idx="1407">
                  <c:v>141.25</c:v>
                </c:pt>
                <c:pt idx="1408">
                  <c:v>140.75</c:v>
                </c:pt>
                <c:pt idx="1409">
                  <c:v>140.5</c:v>
                </c:pt>
                <c:pt idx="1410">
                  <c:v>140.5</c:v>
                </c:pt>
                <c:pt idx="1411">
                  <c:v>140.75</c:v>
                </c:pt>
                <c:pt idx="1412">
                  <c:v>143.25</c:v>
                </c:pt>
                <c:pt idx="1413">
                  <c:v>143</c:v>
                </c:pt>
                <c:pt idx="1414">
                  <c:v>144.5</c:v>
                </c:pt>
                <c:pt idx="1415">
                  <c:v>143.5</c:v>
                </c:pt>
                <c:pt idx="1416">
                  <c:v>144.5</c:v>
                </c:pt>
                <c:pt idx="1417">
                  <c:v>143.5</c:v>
                </c:pt>
                <c:pt idx="1418">
                  <c:v>143.75</c:v>
                </c:pt>
                <c:pt idx="1419">
                  <c:v>141</c:v>
                </c:pt>
                <c:pt idx="1420">
                  <c:v>140.5</c:v>
                </c:pt>
                <c:pt idx="1421">
                  <c:v>139</c:v>
                </c:pt>
                <c:pt idx="1422">
                  <c:v>139.25</c:v>
                </c:pt>
                <c:pt idx="1423">
                  <c:v>138</c:v>
                </c:pt>
                <c:pt idx="1424">
                  <c:v>135.25</c:v>
                </c:pt>
                <c:pt idx="1425">
                  <c:v>135.5</c:v>
                </c:pt>
                <c:pt idx="1426">
                  <c:v>133.75</c:v>
                </c:pt>
                <c:pt idx="1427">
                  <c:v>135</c:v>
                </c:pt>
                <c:pt idx="1428">
                  <c:v>135.5</c:v>
                </c:pt>
                <c:pt idx="1429">
                  <c:v>138</c:v>
                </c:pt>
                <c:pt idx="1430">
                  <c:v>137</c:v>
                </c:pt>
                <c:pt idx="1431">
                  <c:v>134</c:v>
                </c:pt>
                <c:pt idx="1432">
                  <c:v>130</c:v>
                </c:pt>
                <c:pt idx="1433">
                  <c:v>130.5</c:v>
                </c:pt>
                <c:pt idx="1434">
                  <c:v>130.5</c:v>
                </c:pt>
                <c:pt idx="1435">
                  <c:v>130.75</c:v>
                </c:pt>
                <c:pt idx="1436">
                  <c:v>131.25</c:v>
                </c:pt>
                <c:pt idx="1437">
                  <c:v>131.5</c:v>
                </c:pt>
                <c:pt idx="1438">
                  <c:v>130.25</c:v>
                </c:pt>
                <c:pt idx="1439">
                  <c:v>128.75</c:v>
                </c:pt>
                <c:pt idx="1440">
                  <c:v>128.25</c:v>
                </c:pt>
                <c:pt idx="1441">
                  <c:v>127.75</c:v>
                </c:pt>
                <c:pt idx="1442">
                  <c:v>130.75</c:v>
                </c:pt>
                <c:pt idx="1443">
                  <c:v>130.75</c:v>
                </c:pt>
                <c:pt idx="1444">
                  <c:v>133</c:v>
                </c:pt>
                <c:pt idx="1445">
                  <c:v>134.75</c:v>
                </c:pt>
                <c:pt idx="1446">
                  <c:v>133.25</c:v>
                </c:pt>
                <c:pt idx="1447">
                  <c:v>133.75</c:v>
                </c:pt>
                <c:pt idx="1448">
                  <c:v>133</c:v>
                </c:pt>
                <c:pt idx="1449">
                  <c:v>131.5</c:v>
                </c:pt>
                <c:pt idx="1450">
                  <c:v>131</c:v>
                </c:pt>
                <c:pt idx="1451">
                  <c:v>130.75</c:v>
                </c:pt>
                <c:pt idx="1452">
                  <c:v>131.25</c:v>
                </c:pt>
                <c:pt idx="1453">
                  <c:v>130.75</c:v>
                </c:pt>
                <c:pt idx="1454">
                  <c:v>128.5</c:v>
                </c:pt>
                <c:pt idx="1455">
                  <c:v>127.5</c:v>
                </c:pt>
                <c:pt idx="1456">
                  <c:v>126.5</c:v>
                </c:pt>
                <c:pt idx="1457">
                  <c:v>125.75</c:v>
                </c:pt>
                <c:pt idx="1458">
                  <c:v>124.75</c:v>
                </c:pt>
                <c:pt idx="1459">
                  <c:v>123.75</c:v>
                </c:pt>
                <c:pt idx="1460">
                  <c:v>125.5</c:v>
                </c:pt>
                <c:pt idx="1461">
                  <c:v>124</c:v>
                </c:pt>
                <c:pt idx="1462">
                  <c:v>124.25</c:v>
                </c:pt>
                <c:pt idx="1463">
                  <c:v>125.5</c:v>
                </c:pt>
                <c:pt idx="1464">
                  <c:v>124.75</c:v>
                </c:pt>
                <c:pt idx="1465">
                  <c:v>125</c:v>
                </c:pt>
                <c:pt idx="1466">
                  <c:v>125.75</c:v>
                </c:pt>
                <c:pt idx="1467">
                  <c:v>127.5</c:v>
                </c:pt>
                <c:pt idx="1468">
                  <c:v>126.5</c:v>
                </c:pt>
                <c:pt idx="1469">
                  <c:v>126.25</c:v>
                </c:pt>
                <c:pt idx="1470">
                  <c:v>126</c:v>
                </c:pt>
                <c:pt idx="1471">
                  <c:v>125.5</c:v>
                </c:pt>
                <c:pt idx="1472">
                  <c:v>126</c:v>
                </c:pt>
                <c:pt idx="1473">
                  <c:v>125.5</c:v>
                </c:pt>
                <c:pt idx="1474">
                  <c:v>126</c:v>
                </c:pt>
                <c:pt idx="1475">
                  <c:v>127.5</c:v>
                </c:pt>
                <c:pt idx="1476">
                  <c:v>128.25</c:v>
                </c:pt>
                <c:pt idx="1477">
                  <c:v>129.5</c:v>
                </c:pt>
                <c:pt idx="1478">
                  <c:v>128.5</c:v>
                </c:pt>
                <c:pt idx="1479">
                  <c:v>130.5</c:v>
                </c:pt>
                <c:pt idx="1480">
                  <c:v>130.5</c:v>
                </c:pt>
                <c:pt idx="1481">
                  <c:v>130.5</c:v>
                </c:pt>
                <c:pt idx="1482">
                  <c:v>129.75</c:v>
                </c:pt>
                <c:pt idx="1483">
                  <c:v>129.5</c:v>
                </c:pt>
                <c:pt idx="1484">
                  <c:v>131.5</c:v>
                </c:pt>
                <c:pt idx="1485">
                  <c:v>131.75</c:v>
                </c:pt>
                <c:pt idx="1486">
                  <c:v>133.75</c:v>
                </c:pt>
                <c:pt idx="1487">
                  <c:v>134.5</c:v>
                </c:pt>
                <c:pt idx="1488">
                  <c:v>135.75</c:v>
                </c:pt>
                <c:pt idx="1489">
                  <c:v>132.75</c:v>
                </c:pt>
                <c:pt idx="1490">
                  <c:v>131.75</c:v>
                </c:pt>
                <c:pt idx="1491">
                  <c:v>131.5</c:v>
                </c:pt>
                <c:pt idx="1492">
                  <c:v>133.5</c:v>
                </c:pt>
                <c:pt idx="1493">
                  <c:v>131.25</c:v>
                </c:pt>
                <c:pt idx="1494">
                  <c:v>132</c:v>
                </c:pt>
                <c:pt idx="1495">
                  <c:v>132.25</c:v>
                </c:pt>
                <c:pt idx="1496">
                  <c:v>133.25</c:v>
                </c:pt>
                <c:pt idx="1497">
                  <c:v>133.5</c:v>
                </c:pt>
                <c:pt idx="1498">
                  <c:v>133</c:v>
                </c:pt>
                <c:pt idx="1499">
                  <c:v>132.75</c:v>
                </c:pt>
                <c:pt idx="1500">
                  <c:v>131.5</c:v>
                </c:pt>
                <c:pt idx="1501">
                  <c:v>132.75</c:v>
                </c:pt>
                <c:pt idx="1502">
                  <c:v>133.5</c:v>
                </c:pt>
                <c:pt idx="1503">
                  <c:v>133.5</c:v>
                </c:pt>
                <c:pt idx="1504">
                  <c:v>135.25</c:v>
                </c:pt>
                <c:pt idx="1505">
                  <c:v>136</c:v>
                </c:pt>
                <c:pt idx="1506">
                  <c:v>135.75</c:v>
                </c:pt>
                <c:pt idx="1507">
                  <c:v>135</c:v>
                </c:pt>
                <c:pt idx="1508">
                  <c:v>134</c:v>
                </c:pt>
                <c:pt idx="1509">
                  <c:v>135.25</c:v>
                </c:pt>
                <c:pt idx="1510">
                  <c:v>133.25</c:v>
                </c:pt>
                <c:pt idx="1511">
                  <c:v>134.75</c:v>
                </c:pt>
                <c:pt idx="1512">
                  <c:v>132.75</c:v>
                </c:pt>
                <c:pt idx="1513">
                  <c:v>133.25</c:v>
                </c:pt>
                <c:pt idx="1514">
                  <c:v>133.25</c:v>
                </c:pt>
                <c:pt idx="1515">
                  <c:v>134</c:v>
                </c:pt>
                <c:pt idx="1516">
                  <c:v>133.5</c:v>
                </c:pt>
                <c:pt idx="1517">
                  <c:v>134</c:v>
                </c:pt>
                <c:pt idx="1518">
                  <c:v>133.5</c:v>
                </c:pt>
                <c:pt idx="1519">
                  <c:v>132.5</c:v>
                </c:pt>
                <c:pt idx="1520">
                  <c:v>131.5</c:v>
                </c:pt>
                <c:pt idx="1521">
                  <c:v>130.5</c:v>
                </c:pt>
                <c:pt idx="1522">
                  <c:v>130.25</c:v>
                </c:pt>
                <c:pt idx="1523">
                  <c:v>131</c:v>
                </c:pt>
                <c:pt idx="1524">
                  <c:v>132.25</c:v>
                </c:pt>
                <c:pt idx="1525">
                  <c:v>132.25</c:v>
                </c:pt>
                <c:pt idx="1526">
                  <c:v>132.25</c:v>
                </c:pt>
                <c:pt idx="1527">
                  <c:v>131.5</c:v>
                </c:pt>
                <c:pt idx="1528">
                  <c:v>131.5</c:v>
                </c:pt>
                <c:pt idx="1529">
                  <c:v>131.75</c:v>
                </c:pt>
                <c:pt idx="1530">
                  <c:v>131.25</c:v>
                </c:pt>
                <c:pt idx="1531">
                  <c:v>131.5</c:v>
                </c:pt>
                <c:pt idx="1532">
                  <c:v>131.5</c:v>
                </c:pt>
                <c:pt idx="1533">
                  <c:v>133.75</c:v>
                </c:pt>
                <c:pt idx="1534">
                  <c:v>133.75</c:v>
                </c:pt>
                <c:pt idx="1535">
                  <c:v>133.75</c:v>
                </c:pt>
                <c:pt idx="1536">
                  <c:v>133.25</c:v>
                </c:pt>
                <c:pt idx="1537">
                  <c:v>134.25</c:v>
                </c:pt>
                <c:pt idx="1538">
                  <c:v>134.25</c:v>
                </c:pt>
                <c:pt idx="1539">
                  <c:v>134.25</c:v>
                </c:pt>
                <c:pt idx="1540">
                  <c:v>134</c:v>
                </c:pt>
                <c:pt idx="1541">
                  <c:v>133.75</c:v>
                </c:pt>
                <c:pt idx="1542">
                  <c:v>133.75</c:v>
                </c:pt>
                <c:pt idx="1543">
                  <c:v>129.5</c:v>
                </c:pt>
                <c:pt idx="1544">
                  <c:v>128.75</c:v>
                </c:pt>
                <c:pt idx="1545">
                  <c:v>128.5</c:v>
                </c:pt>
                <c:pt idx="1546">
                  <c:v>127.25</c:v>
                </c:pt>
                <c:pt idx="1547">
                  <c:v>126</c:v>
                </c:pt>
                <c:pt idx="1548">
                  <c:v>125.75</c:v>
                </c:pt>
                <c:pt idx="1549">
                  <c:v>125.75</c:v>
                </c:pt>
                <c:pt idx="1550">
                  <c:v>127.25</c:v>
                </c:pt>
                <c:pt idx="1551">
                  <c:v>126.5</c:v>
                </c:pt>
                <c:pt idx="1552">
                  <c:v>127.25</c:v>
                </c:pt>
                <c:pt idx="1553">
                  <c:v>126.75</c:v>
                </c:pt>
                <c:pt idx="1554">
                  <c:v>125.75</c:v>
                </c:pt>
                <c:pt idx="1555">
                  <c:v>126</c:v>
                </c:pt>
                <c:pt idx="1556">
                  <c:v>125.5</c:v>
                </c:pt>
                <c:pt idx="1557">
                  <c:v>125.5</c:v>
                </c:pt>
                <c:pt idx="1558">
                  <c:v>126</c:v>
                </c:pt>
                <c:pt idx="1559">
                  <c:v>125.25</c:v>
                </c:pt>
                <c:pt idx="1560">
                  <c:v>125.5</c:v>
                </c:pt>
                <c:pt idx="1561">
                  <c:v>125</c:v>
                </c:pt>
                <c:pt idx="1562">
                  <c:v>126</c:v>
                </c:pt>
                <c:pt idx="1563">
                  <c:v>125.5</c:v>
                </c:pt>
                <c:pt idx="1564">
                  <c:v>125.5</c:v>
                </c:pt>
                <c:pt idx="1565">
                  <c:v>126</c:v>
                </c:pt>
                <c:pt idx="1566">
                  <c:v>125.75</c:v>
                </c:pt>
                <c:pt idx="1567">
                  <c:v>125.25</c:v>
                </c:pt>
                <c:pt idx="1568">
                  <c:v>125.5</c:v>
                </c:pt>
                <c:pt idx="1569">
                  <c:v>125</c:v>
                </c:pt>
                <c:pt idx="1570">
                  <c:v>123.5</c:v>
                </c:pt>
                <c:pt idx="1571">
                  <c:v>122.25</c:v>
                </c:pt>
                <c:pt idx="1572">
                  <c:v>122.5</c:v>
                </c:pt>
                <c:pt idx="1573">
                  <c:v>122.75</c:v>
                </c:pt>
                <c:pt idx="1574">
                  <c:v>123</c:v>
                </c:pt>
                <c:pt idx="1575">
                  <c:v>122.5</c:v>
                </c:pt>
                <c:pt idx="1576">
                  <c:v>122.25</c:v>
                </c:pt>
                <c:pt idx="1577">
                  <c:v>129.75</c:v>
                </c:pt>
                <c:pt idx="1578">
                  <c:v>129.75</c:v>
                </c:pt>
                <c:pt idx="1579">
                  <c:v>129.75</c:v>
                </c:pt>
                <c:pt idx="1580">
                  <c:v>129.75</c:v>
                </c:pt>
                <c:pt idx="1581">
                  <c:v>129.75</c:v>
                </c:pt>
                <c:pt idx="1582">
                  <c:v>129.25</c:v>
                </c:pt>
                <c:pt idx="1583">
                  <c:v>129</c:v>
                </c:pt>
                <c:pt idx="1584">
                  <c:v>129</c:v>
                </c:pt>
                <c:pt idx="1585">
                  <c:v>129.75</c:v>
                </c:pt>
                <c:pt idx="1586">
                  <c:v>129.75</c:v>
                </c:pt>
                <c:pt idx="1587">
                  <c:v>129.75</c:v>
                </c:pt>
                <c:pt idx="1588">
                  <c:v>129.75</c:v>
                </c:pt>
                <c:pt idx="1589">
                  <c:v>129.75</c:v>
                </c:pt>
                <c:pt idx="1590">
                  <c:v>129.75</c:v>
                </c:pt>
                <c:pt idx="1591">
                  <c:v>129.75</c:v>
                </c:pt>
                <c:pt idx="1592">
                  <c:v>130.25</c:v>
                </c:pt>
                <c:pt idx="1593">
                  <c:v>129.25</c:v>
                </c:pt>
                <c:pt idx="1594">
                  <c:v>128.5</c:v>
                </c:pt>
                <c:pt idx="1595">
                  <c:v>129</c:v>
                </c:pt>
                <c:pt idx="1596">
                  <c:v>129.25</c:v>
                </c:pt>
                <c:pt idx="1597">
                  <c:v>130.5</c:v>
                </c:pt>
                <c:pt idx="1598">
                  <c:v>130.5</c:v>
                </c:pt>
                <c:pt idx="1599">
                  <c:v>128.75</c:v>
                </c:pt>
                <c:pt idx="1600">
                  <c:v>120.25</c:v>
                </c:pt>
                <c:pt idx="1601">
                  <c:v>123</c:v>
                </c:pt>
                <c:pt idx="1602">
                  <c:v>120</c:v>
                </c:pt>
                <c:pt idx="1603">
                  <c:v>121.75</c:v>
                </c:pt>
                <c:pt idx="1604">
                  <c:v>125.5</c:v>
                </c:pt>
                <c:pt idx="1605">
                  <c:v>126.5</c:v>
                </c:pt>
                <c:pt idx="1606">
                  <c:v>126</c:v>
                </c:pt>
                <c:pt idx="1607">
                  <c:v>126</c:v>
                </c:pt>
                <c:pt idx="1608">
                  <c:v>126</c:v>
                </c:pt>
                <c:pt idx="1609">
                  <c:v>126</c:v>
                </c:pt>
                <c:pt idx="1610">
                  <c:v>126.75</c:v>
                </c:pt>
                <c:pt idx="1611">
                  <c:v>126.25</c:v>
                </c:pt>
                <c:pt idx="1612">
                  <c:v>129</c:v>
                </c:pt>
                <c:pt idx="1613">
                  <c:v>128.5</c:v>
                </c:pt>
                <c:pt idx="1614">
                  <c:v>132.5</c:v>
                </c:pt>
                <c:pt idx="1615">
                  <c:v>133</c:v>
                </c:pt>
                <c:pt idx="1616">
                  <c:v>131.5</c:v>
                </c:pt>
                <c:pt idx="1617">
                  <c:v>136</c:v>
                </c:pt>
                <c:pt idx="1618">
                  <c:v>136</c:v>
                </c:pt>
                <c:pt idx="1619">
                  <c:v>135.75</c:v>
                </c:pt>
                <c:pt idx="1620">
                  <c:v>134.75</c:v>
                </c:pt>
                <c:pt idx="1621">
                  <c:v>134.25</c:v>
                </c:pt>
                <c:pt idx="1622">
                  <c:v>140.25</c:v>
                </c:pt>
                <c:pt idx="1623">
                  <c:v>143.5</c:v>
                </c:pt>
                <c:pt idx="1624">
                  <c:v>141.75</c:v>
                </c:pt>
                <c:pt idx="1625">
                  <c:v>140.75</c:v>
                </c:pt>
                <c:pt idx="1626">
                  <c:v>140.25</c:v>
                </c:pt>
                <c:pt idx="1627">
                  <c:v>141.25</c:v>
                </c:pt>
                <c:pt idx="1628">
                  <c:v>140</c:v>
                </c:pt>
                <c:pt idx="1629">
                  <c:v>140.25</c:v>
                </c:pt>
                <c:pt idx="1630">
                  <c:v>141.25</c:v>
                </c:pt>
                <c:pt idx="1631">
                  <c:v>141</c:v>
                </c:pt>
                <c:pt idx="1632">
                  <c:v>141.5</c:v>
                </c:pt>
                <c:pt idx="1633">
                  <c:v>142.5</c:v>
                </c:pt>
                <c:pt idx="1634">
                  <c:v>145</c:v>
                </c:pt>
                <c:pt idx="1635">
                  <c:v>146.75</c:v>
                </c:pt>
                <c:pt idx="1636">
                  <c:v>144.5</c:v>
                </c:pt>
                <c:pt idx="1637">
                  <c:v>143.75</c:v>
                </c:pt>
                <c:pt idx="1638">
                  <c:v>144.25</c:v>
                </c:pt>
                <c:pt idx="1639">
                  <c:v>142.25</c:v>
                </c:pt>
                <c:pt idx="1640">
                  <c:v>141</c:v>
                </c:pt>
                <c:pt idx="1641">
                  <c:v>139.5</c:v>
                </c:pt>
                <c:pt idx="1642">
                  <c:v>138.25</c:v>
                </c:pt>
                <c:pt idx="1643">
                  <c:v>138.75</c:v>
                </c:pt>
                <c:pt idx="1644">
                  <c:v>139.5</c:v>
                </c:pt>
                <c:pt idx="1645">
                  <c:v>139.25</c:v>
                </c:pt>
                <c:pt idx="1646">
                  <c:v>137.75</c:v>
                </c:pt>
                <c:pt idx="1647">
                  <c:v>136.75</c:v>
                </c:pt>
                <c:pt idx="1648">
                  <c:v>136.5</c:v>
                </c:pt>
                <c:pt idx="1649">
                  <c:v>136.5</c:v>
                </c:pt>
                <c:pt idx="1650">
                  <c:v>138.25</c:v>
                </c:pt>
                <c:pt idx="1651">
                  <c:v>138.75</c:v>
                </c:pt>
                <c:pt idx="1652">
                  <c:v>140</c:v>
                </c:pt>
                <c:pt idx="1653">
                  <c:v>140</c:v>
                </c:pt>
                <c:pt idx="1654">
                  <c:v>141.75</c:v>
                </c:pt>
                <c:pt idx="1655">
                  <c:v>141</c:v>
                </c:pt>
                <c:pt idx="1656">
                  <c:v>139.75</c:v>
                </c:pt>
                <c:pt idx="1657">
                  <c:v>140</c:v>
                </c:pt>
                <c:pt idx="1658">
                  <c:v>139.75</c:v>
                </c:pt>
                <c:pt idx="1659">
                  <c:v>139.5</c:v>
                </c:pt>
                <c:pt idx="1660">
                  <c:v>139.25</c:v>
                </c:pt>
                <c:pt idx="1661">
                  <c:v>140.75</c:v>
                </c:pt>
                <c:pt idx="1662">
                  <c:v>145.75</c:v>
                </c:pt>
                <c:pt idx="1663">
                  <c:v>148.5</c:v>
                </c:pt>
                <c:pt idx="1664">
                  <c:v>150.25</c:v>
                </c:pt>
                <c:pt idx="1665">
                  <c:v>154.25</c:v>
                </c:pt>
                <c:pt idx="1666">
                  <c:v>157.25</c:v>
                </c:pt>
                <c:pt idx="1667">
                  <c:v>160.75</c:v>
                </c:pt>
                <c:pt idx="1668">
                  <c:v>162.5</c:v>
                </c:pt>
                <c:pt idx="1669">
                  <c:v>161</c:v>
                </c:pt>
                <c:pt idx="1670">
                  <c:v>160.25</c:v>
                </c:pt>
                <c:pt idx="1671">
                  <c:v>161.75</c:v>
                </c:pt>
                <c:pt idx="1672">
                  <c:v>166.5</c:v>
                </c:pt>
                <c:pt idx="1673">
                  <c:v>176.75</c:v>
                </c:pt>
                <c:pt idx="1674">
                  <c:v>172.5</c:v>
                </c:pt>
                <c:pt idx="1675">
                  <c:v>168</c:v>
                </c:pt>
                <c:pt idx="1676">
                  <c:v>168</c:v>
                </c:pt>
                <c:pt idx="1677">
                  <c:v>175</c:v>
                </c:pt>
                <c:pt idx="1678">
                  <c:v>178.75</c:v>
                </c:pt>
                <c:pt idx="1679">
                  <c:v>179.75</c:v>
                </c:pt>
                <c:pt idx="1680">
                  <c:v>177.5</c:v>
                </c:pt>
                <c:pt idx="1681">
                  <c:v>180.75</c:v>
                </c:pt>
                <c:pt idx="1682">
                  <c:v>189.5</c:v>
                </c:pt>
                <c:pt idx="1683">
                  <c:v>188</c:v>
                </c:pt>
                <c:pt idx="1684">
                  <c:v>195.25</c:v>
                </c:pt>
                <c:pt idx="1685">
                  <c:v>207.75</c:v>
                </c:pt>
                <c:pt idx="1686">
                  <c:v>204.25</c:v>
                </c:pt>
                <c:pt idx="1687">
                  <c:v>209</c:v>
                </c:pt>
                <c:pt idx="1688">
                  <c:v>223.5</c:v>
                </c:pt>
                <c:pt idx="1689">
                  <c:v>209.5</c:v>
                </c:pt>
                <c:pt idx="1690">
                  <c:v>213.25</c:v>
                </c:pt>
                <c:pt idx="1691">
                  <c:v>207</c:v>
                </c:pt>
                <c:pt idx="1692">
                  <c:v>206.75</c:v>
                </c:pt>
                <c:pt idx="1693">
                  <c:v>213</c:v>
                </c:pt>
                <c:pt idx="1694">
                  <c:v>214.5</c:v>
                </c:pt>
                <c:pt idx="1695">
                  <c:v>212</c:v>
                </c:pt>
                <c:pt idx="1696">
                  <c:v>205.25</c:v>
                </c:pt>
                <c:pt idx="1697">
                  <c:v>205.25</c:v>
                </c:pt>
                <c:pt idx="1698">
                  <c:v>212.75</c:v>
                </c:pt>
                <c:pt idx="1699">
                  <c:v>209.75</c:v>
                </c:pt>
                <c:pt idx="1700">
                  <c:v>214.25</c:v>
                </c:pt>
                <c:pt idx="1701">
                  <c:v>213.75</c:v>
                </c:pt>
                <c:pt idx="1702">
                  <c:v>214</c:v>
                </c:pt>
                <c:pt idx="1703">
                  <c:v>216.25</c:v>
                </c:pt>
                <c:pt idx="1704">
                  <c:v>220.5</c:v>
                </c:pt>
                <c:pt idx="1705">
                  <c:v>227.5</c:v>
                </c:pt>
                <c:pt idx="1706">
                  <c:v>227.75</c:v>
                </c:pt>
                <c:pt idx="1707">
                  <c:v>227.5</c:v>
                </c:pt>
                <c:pt idx="1708">
                  <c:v>229.5</c:v>
                </c:pt>
                <c:pt idx="1709">
                  <c:v>232</c:v>
                </c:pt>
                <c:pt idx="1710">
                  <c:v>231.75</c:v>
                </c:pt>
                <c:pt idx="1711">
                  <c:v>229.75</c:v>
                </c:pt>
                <c:pt idx="1712">
                  <c:v>226.75</c:v>
                </c:pt>
                <c:pt idx="1713">
                  <c:v>227.75</c:v>
                </c:pt>
                <c:pt idx="1714">
                  <c:v>230.5</c:v>
                </c:pt>
                <c:pt idx="1715">
                  <c:v>232</c:v>
                </c:pt>
                <c:pt idx="1716">
                  <c:v>232</c:v>
                </c:pt>
                <c:pt idx="1717">
                  <c:v>230.75</c:v>
                </c:pt>
                <c:pt idx="1718">
                  <c:v>232.25</c:v>
                </c:pt>
                <c:pt idx="1719">
                  <c:v>228.75</c:v>
                </c:pt>
                <c:pt idx="1720">
                  <c:v>233.75</c:v>
                </c:pt>
                <c:pt idx="1721">
                  <c:v>233.75</c:v>
                </c:pt>
                <c:pt idx="1722">
                  <c:v>231.25</c:v>
                </c:pt>
                <c:pt idx="1723">
                  <c:v>227.75</c:v>
                </c:pt>
                <c:pt idx="1724">
                  <c:v>223.25</c:v>
                </c:pt>
                <c:pt idx="1725">
                  <c:v>224</c:v>
                </c:pt>
                <c:pt idx="1726">
                  <c:v>220.5</c:v>
                </c:pt>
                <c:pt idx="1727">
                  <c:v>210.75</c:v>
                </c:pt>
                <c:pt idx="1728">
                  <c:v>208.75</c:v>
                </c:pt>
                <c:pt idx="1729">
                  <c:v>208</c:v>
                </c:pt>
                <c:pt idx="1730">
                  <c:v>203.25</c:v>
                </c:pt>
                <c:pt idx="1731">
                  <c:v>199.25</c:v>
                </c:pt>
                <c:pt idx="1732">
                  <c:v>205.5</c:v>
                </c:pt>
                <c:pt idx="1733">
                  <c:v>204</c:v>
                </c:pt>
                <c:pt idx="1734">
                  <c:v>208</c:v>
                </c:pt>
                <c:pt idx="1735">
                  <c:v>223.75</c:v>
                </c:pt>
                <c:pt idx="1736">
                  <c:v>223.25</c:v>
                </c:pt>
                <c:pt idx="1737">
                  <c:v>220.5</c:v>
                </c:pt>
                <c:pt idx="1738">
                  <c:v>218.25</c:v>
                </c:pt>
                <c:pt idx="1739">
                  <c:v>213.5</c:v>
                </c:pt>
                <c:pt idx="1740">
                  <c:v>214.75</c:v>
                </c:pt>
                <c:pt idx="1741">
                  <c:v>213.75</c:v>
                </c:pt>
                <c:pt idx="1742">
                  <c:v>211</c:v>
                </c:pt>
                <c:pt idx="1743">
                  <c:v>211</c:v>
                </c:pt>
                <c:pt idx="1744">
                  <c:v>208.75</c:v>
                </c:pt>
                <c:pt idx="1745">
                  <c:v>209.5</c:v>
                </c:pt>
                <c:pt idx="1746">
                  <c:v>210.25</c:v>
                </c:pt>
                <c:pt idx="1747">
                  <c:v>215.75</c:v>
                </c:pt>
                <c:pt idx="1748">
                  <c:v>219</c:v>
                </c:pt>
                <c:pt idx="1749">
                  <c:v>223.75</c:v>
                </c:pt>
                <c:pt idx="1750">
                  <c:v>225</c:v>
                </c:pt>
                <c:pt idx="1751">
                  <c:v>222.75</c:v>
                </c:pt>
                <c:pt idx="1752">
                  <c:v>218</c:v>
                </c:pt>
                <c:pt idx="1753">
                  <c:v>217.25</c:v>
                </c:pt>
                <c:pt idx="1754">
                  <c:v>219.5</c:v>
                </c:pt>
                <c:pt idx="1755">
                  <c:v>221.25</c:v>
                </c:pt>
                <c:pt idx="1756">
                  <c:v>222.5</c:v>
                </c:pt>
                <c:pt idx="1757">
                  <c:v>226.25</c:v>
                </c:pt>
                <c:pt idx="1758">
                  <c:v>222.25</c:v>
                </c:pt>
                <c:pt idx="1759">
                  <c:v>221.25</c:v>
                </c:pt>
                <c:pt idx="1760">
                  <c:v>212.5</c:v>
                </c:pt>
                <c:pt idx="1761">
                  <c:v>218.75</c:v>
                </c:pt>
                <c:pt idx="1762">
                  <c:v>210</c:v>
                </c:pt>
                <c:pt idx="1763">
                  <c:v>212.75</c:v>
                </c:pt>
                <c:pt idx="1764">
                  <c:v>213.25</c:v>
                </c:pt>
                <c:pt idx="1765">
                  <c:v>212</c:v>
                </c:pt>
                <c:pt idx="1766">
                  <c:v>211</c:v>
                </c:pt>
                <c:pt idx="1767">
                  <c:v>214</c:v>
                </c:pt>
                <c:pt idx="1768">
                  <c:v>216</c:v>
                </c:pt>
                <c:pt idx="1769">
                  <c:v>218.25</c:v>
                </c:pt>
                <c:pt idx="1770">
                  <c:v>218.25</c:v>
                </c:pt>
                <c:pt idx="1771">
                  <c:v>222.25</c:v>
                </c:pt>
                <c:pt idx="1772">
                  <c:v>224</c:v>
                </c:pt>
                <c:pt idx="1773">
                  <c:v>229</c:v>
                </c:pt>
                <c:pt idx="1774">
                  <c:v>233.75</c:v>
                </c:pt>
                <c:pt idx="1775">
                  <c:v>235.25</c:v>
                </c:pt>
                <c:pt idx="1776">
                  <c:v>235.25</c:v>
                </c:pt>
                <c:pt idx="1777">
                  <c:v>232.25</c:v>
                </c:pt>
                <c:pt idx="1778">
                  <c:v>238.25</c:v>
                </c:pt>
                <c:pt idx="1779">
                  <c:v>240.25</c:v>
                </c:pt>
                <c:pt idx="1780">
                  <c:v>242</c:v>
                </c:pt>
                <c:pt idx="1781">
                  <c:v>241.5</c:v>
                </c:pt>
                <c:pt idx="1782">
                  <c:v>236</c:v>
                </c:pt>
                <c:pt idx="1783">
                  <c:v>238</c:v>
                </c:pt>
                <c:pt idx="1784">
                  <c:v>236</c:v>
                </c:pt>
                <c:pt idx="1785">
                  <c:v>236.25</c:v>
                </c:pt>
                <c:pt idx="1786">
                  <c:v>241</c:v>
                </c:pt>
                <c:pt idx="1787">
                  <c:v>244.75</c:v>
                </c:pt>
                <c:pt idx="1788">
                  <c:v>247.25</c:v>
                </c:pt>
                <c:pt idx="1789">
                  <c:v>248</c:v>
                </c:pt>
                <c:pt idx="1790">
                  <c:v>249.75</c:v>
                </c:pt>
                <c:pt idx="1791">
                  <c:v>249</c:v>
                </c:pt>
                <c:pt idx="1792">
                  <c:v>252.5</c:v>
                </c:pt>
                <c:pt idx="1793">
                  <c:v>252.5</c:v>
                </c:pt>
                <c:pt idx="1794">
                  <c:v>248</c:v>
                </c:pt>
                <c:pt idx="1795">
                  <c:v>252.5</c:v>
                </c:pt>
                <c:pt idx="1796">
                  <c:v>251.75</c:v>
                </c:pt>
                <c:pt idx="1797">
                  <c:v>248</c:v>
                </c:pt>
                <c:pt idx="1798">
                  <c:v>251</c:v>
                </c:pt>
                <c:pt idx="1799">
                  <c:v>251.5</c:v>
                </c:pt>
                <c:pt idx="1800">
                  <c:v>251</c:v>
                </c:pt>
                <c:pt idx="1801">
                  <c:v>254</c:v>
                </c:pt>
                <c:pt idx="1802">
                  <c:v>254</c:v>
                </c:pt>
                <c:pt idx="1803">
                  <c:v>255.5</c:v>
                </c:pt>
                <c:pt idx="1804">
                  <c:v>255.25</c:v>
                </c:pt>
                <c:pt idx="1805">
                  <c:v>251</c:v>
                </c:pt>
                <c:pt idx="1806">
                  <c:v>251.75</c:v>
                </c:pt>
                <c:pt idx="1807">
                  <c:v>255.75</c:v>
                </c:pt>
                <c:pt idx="1808">
                  <c:v>259.75</c:v>
                </c:pt>
                <c:pt idx="1809">
                  <c:v>258.75</c:v>
                </c:pt>
                <c:pt idx="1810">
                  <c:v>259.5</c:v>
                </c:pt>
                <c:pt idx="1811">
                  <c:v>261.25</c:v>
                </c:pt>
                <c:pt idx="1812">
                  <c:v>262.5</c:v>
                </c:pt>
                <c:pt idx="1813">
                  <c:v>266</c:v>
                </c:pt>
                <c:pt idx="1814">
                  <c:v>264.75</c:v>
                </c:pt>
                <c:pt idx="1815">
                  <c:v>266</c:v>
                </c:pt>
                <c:pt idx="1816">
                  <c:v>269</c:v>
                </c:pt>
                <c:pt idx="1817">
                  <c:v>269</c:v>
                </c:pt>
                <c:pt idx="1818">
                  <c:v>273</c:v>
                </c:pt>
                <c:pt idx="1819">
                  <c:v>275.75</c:v>
                </c:pt>
                <c:pt idx="1820">
                  <c:v>274.75</c:v>
                </c:pt>
                <c:pt idx="1821">
                  <c:v>277.75</c:v>
                </c:pt>
                <c:pt idx="1822">
                  <c:v>276</c:v>
                </c:pt>
                <c:pt idx="1823">
                  <c:v>278.5</c:v>
                </c:pt>
                <c:pt idx="1824">
                  <c:v>276</c:v>
                </c:pt>
                <c:pt idx="1825">
                  <c:v>273</c:v>
                </c:pt>
                <c:pt idx="1826">
                  <c:v>274.75</c:v>
                </c:pt>
                <c:pt idx="1827">
                  <c:v>266.5</c:v>
                </c:pt>
                <c:pt idx="1828">
                  <c:v>261.5</c:v>
                </c:pt>
                <c:pt idx="1829">
                  <c:v>264</c:v>
                </c:pt>
                <c:pt idx="1830">
                  <c:v>262.75</c:v>
                </c:pt>
                <c:pt idx="1831">
                  <c:v>260</c:v>
                </c:pt>
                <c:pt idx="1832">
                  <c:v>246.75</c:v>
                </c:pt>
                <c:pt idx="1833">
                  <c:v>246.5</c:v>
                </c:pt>
                <c:pt idx="1834">
                  <c:v>247</c:v>
                </c:pt>
                <c:pt idx="1835">
                  <c:v>259</c:v>
                </c:pt>
                <c:pt idx="1836">
                  <c:v>257.5</c:v>
                </c:pt>
                <c:pt idx="1837">
                  <c:v>257.25</c:v>
                </c:pt>
                <c:pt idx="1838">
                  <c:v>257</c:v>
                </c:pt>
                <c:pt idx="1839">
                  <c:v>254.5</c:v>
                </c:pt>
                <c:pt idx="1840">
                  <c:v>253</c:v>
                </c:pt>
                <c:pt idx="1841">
                  <c:v>239.75</c:v>
                </c:pt>
                <c:pt idx="1842">
                  <c:v>234.75</c:v>
                </c:pt>
                <c:pt idx="1843">
                  <c:v>232</c:v>
                </c:pt>
                <c:pt idx="1844">
                  <c:v>226.25</c:v>
                </c:pt>
                <c:pt idx="1845">
                  <c:v>223</c:v>
                </c:pt>
                <c:pt idx="1846">
                  <c:v>216.75</c:v>
                </c:pt>
                <c:pt idx="1847">
                  <c:v>203</c:v>
                </c:pt>
                <c:pt idx="1848">
                  <c:v>206.25</c:v>
                </c:pt>
                <c:pt idx="1849">
                  <c:v>223.75</c:v>
                </c:pt>
                <c:pt idx="1850">
                  <c:v>231.75</c:v>
                </c:pt>
                <c:pt idx="1851">
                  <c:v>226</c:v>
                </c:pt>
                <c:pt idx="1852">
                  <c:v>225</c:v>
                </c:pt>
                <c:pt idx="1853">
                  <c:v>224.5</c:v>
                </c:pt>
                <c:pt idx="1854">
                  <c:v>229.75</c:v>
                </c:pt>
                <c:pt idx="1855">
                  <c:v>236.75</c:v>
                </c:pt>
                <c:pt idx="1856">
                  <c:v>242.25</c:v>
                </c:pt>
                <c:pt idx="1857">
                  <c:v>240.5</c:v>
                </c:pt>
                <c:pt idx="1858">
                  <c:v>236.5</c:v>
                </c:pt>
                <c:pt idx="1859">
                  <c:v>240</c:v>
                </c:pt>
                <c:pt idx="1860">
                  <c:v>239.75</c:v>
                </c:pt>
                <c:pt idx="1861">
                  <c:v>246</c:v>
                </c:pt>
                <c:pt idx="1862">
                  <c:v>250.25</c:v>
                </c:pt>
                <c:pt idx="1863">
                  <c:v>250.5</c:v>
                </c:pt>
                <c:pt idx="1864">
                  <c:v>249.75</c:v>
                </c:pt>
                <c:pt idx="1865">
                  <c:v>247.25</c:v>
                </c:pt>
                <c:pt idx="1866">
                  <c:v>248.25</c:v>
                </c:pt>
                <c:pt idx="1867">
                  <c:v>240.25</c:v>
                </c:pt>
                <c:pt idx="1868">
                  <c:v>240.25</c:v>
                </c:pt>
                <c:pt idx="1869">
                  <c:v>237.75</c:v>
                </c:pt>
                <c:pt idx="1870">
                  <c:v>238.25</c:v>
                </c:pt>
                <c:pt idx="1871">
                  <c:v>246</c:v>
                </c:pt>
                <c:pt idx="1872">
                  <c:v>251.25</c:v>
                </c:pt>
                <c:pt idx="1873">
                  <c:v>253.75</c:v>
                </c:pt>
                <c:pt idx="1874">
                  <c:v>252.25</c:v>
                </c:pt>
                <c:pt idx="1875">
                  <c:v>253.5</c:v>
                </c:pt>
                <c:pt idx="1876">
                  <c:v>245.75</c:v>
                </c:pt>
                <c:pt idx="1877">
                  <c:v>240.5</c:v>
                </c:pt>
                <c:pt idx="1878">
                  <c:v>244.5</c:v>
                </c:pt>
                <c:pt idx="1879">
                  <c:v>215.5</c:v>
                </c:pt>
                <c:pt idx="1880">
                  <c:v>217.25</c:v>
                </c:pt>
                <c:pt idx="1881">
                  <c:v>215.75</c:v>
                </c:pt>
                <c:pt idx="1882">
                  <c:v>212.75</c:v>
                </c:pt>
                <c:pt idx="1883">
                  <c:v>208.5</c:v>
                </c:pt>
                <c:pt idx="1884">
                  <c:v>230</c:v>
                </c:pt>
                <c:pt idx="1885">
                  <c:v>227.25</c:v>
                </c:pt>
                <c:pt idx="1886">
                  <c:v>230</c:v>
                </c:pt>
                <c:pt idx="1887">
                  <c:v>230</c:v>
                </c:pt>
                <c:pt idx="1888">
                  <c:v>230</c:v>
                </c:pt>
                <c:pt idx="1889">
                  <c:v>230</c:v>
                </c:pt>
                <c:pt idx="1890">
                  <c:v>230</c:v>
                </c:pt>
                <c:pt idx="1891">
                  <c:v>240.5</c:v>
                </c:pt>
                <c:pt idx="1892">
                  <c:v>242.5</c:v>
                </c:pt>
                <c:pt idx="1893">
                  <c:v>243.25</c:v>
                </c:pt>
                <c:pt idx="1894">
                  <c:v>243</c:v>
                </c:pt>
                <c:pt idx="1895">
                  <c:v>239.5</c:v>
                </c:pt>
                <c:pt idx="1896">
                  <c:v>243</c:v>
                </c:pt>
                <c:pt idx="1897">
                  <c:v>251</c:v>
                </c:pt>
                <c:pt idx="1898">
                  <c:v>249.25</c:v>
                </c:pt>
                <c:pt idx="1899">
                  <c:v>237</c:v>
                </c:pt>
                <c:pt idx="1900">
                  <c:v>236</c:v>
                </c:pt>
                <c:pt idx="1901">
                  <c:v>234.5</c:v>
                </c:pt>
                <c:pt idx="1902">
                  <c:v>235.75</c:v>
                </c:pt>
                <c:pt idx="1903">
                  <c:v>234.25</c:v>
                </c:pt>
                <c:pt idx="1904">
                  <c:v>227.75</c:v>
                </c:pt>
                <c:pt idx="1905">
                  <c:v>222.75</c:v>
                </c:pt>
                <c:pt idx="1906">
                  <c:v>231.25</c:v>
                </c:pt>
                <c:pt idx="1907">
                  <c:v>232.75</c:v>
                </c:pt>
                <c:pt idx="1908">
                  <c:v>228.5</c:v>
                </c:pt>
                <c:pt idx="1909">
                  <c:v>221.25</c:v>
                </c:pt>
                <c:pt idx="1910">
                  <c:v>216</c:v>
                </c:pt>
                <c:pt idx="1911">
                  <c:v>212.5</c:v>
                </c:pt>
                <c:pt idx="1912">
                  <c:v>213.25</c:v>
                </c:pt>
                <c:pt idx="1913">
                  <c:v>210.25</c:v>
                </c:pt>
                <c:pt idx="1914">
                  <c:v>209</c:v>
                </c:pt>
                <c:pt idx="1915">
                  <c:v>210.25</c:v>
                </c:pt>
                <c:pt idx="1916">
                  <c:v>194.5</c:v>
                </c:pt>
                <c:pt idx="1917">
                  <c:v>196</c:v>
                </c:pt>
                <c:pt idx="1918">
                  <c:v>196.5</c:v>
                </c:pt>
                <c:pt idx="1919">
                  <c:v>188.25</c:v>
                </c:pt>
                <c:pt idx="1920">
                  <c:v>195.25</c:v>
                </c:pt>
                <c:pt idx="1921">
                  <c:v>200</c:v>
                </c:pt>
                <c:pt idx="1922">
                  <c:v>185</c:v>
                </c:pt>
                <c:pt idx="1923">
                  <c:v>187.75</c:v>
                </c:pt>
                <c:pt idx="1924">
                  <c:v>193</c:v>
                </c:pt>
                <c:pt idx="1925">
                  <c:v>197.5</c:v>
                </c:pt>
                <c:pt idx="1926">
                  <c:v>194.5</c:v>
                </c:pt>
                <c:pt idx="1927">
                  <c:v>190.5</c:v>
                </c:pt>
                <c:pt idx="1928">
                  <c:v>194.75</c:v>
                </c:pt>
                <c:pt idx="1929">
                  <c:v>190.75</c:v>
                </c:pt>
                <c:pt idx="1930">
                  <c:v>191.25</c:v>
                </c:pt>
                <c:pt idx="1931">
                  <c:v>201</c:v>
                </c:pt>
                <c:pt idx="1932">
                  <c:v>197.75</c:v>
                </c:pt>
                <c:pt idx="1933">
                  <c:v>200</c:v>
                </c:pt>
                <c:pt idx="1934">
                  <c:v>195.5</c:v>
                </c:pt>
                <c:pt idx="1935">
                  <c:v>201.5</c:v>
                </c:pt>
                <c:pt idx="1936">
                  <c:v>199.25</c:v>
                </c:pt>
                <c:pt idx="1937">
                  <c:v>194.25</c:v>
                </c:pt>
                <c:pt idx="1938">
                  <c:v>193</c:v>
                </c:pt>
                <c:pt idx="1939">
                  <c:v>191.25</c:v>
                </c:pt>
                <c:pt idx="1940">
                  <c:v>194.25</c:v>
                </c:pt>
                <c:pt idx="1941">
                  <c:v>196</c:v>
                </c:pt>
                <c:pt idx="1942">
                  <c:v>200</c:v>
                </c:pt>
                <c:pt idx="1943">
                  <c:v>197.75</c:v>
                </c:pt>
                <c:pt idx="1944">
                  <c:v>197.5</c:v>
                </c:pt>
                <c:pt idx="1945">
                  <c:v>195.5</c:v>
                </c:pt>
                <c:pt idx="1946">
                  <c:v>199.25</c:v>
                </c:pt>
                <c:pt idx="1947">
                  <c:v>196.75</c:v>
                </c:pt>
                <c:pt idx="1948">
                  <c:v>195.5</c:v>
                </c:pt>
                <c:pt idx="1949">
                  <c:v>190.25</c:v>
                </c:pt>
                <c:pt idx="1950">
                  <c:v>193.5</c:v>
                </c:pt>
                <c:pt idx="1951">
                  <c:v>195</c:v>
                </c:pt>
                <c:pt idx="1952">
                  <c:v>197.5</c:v>
                </c:pt>
                <c:pt idx="1953">
                  <c:v>198.75</c:v>
                </c:pt>
                <c:pt idx="1954">
                  <c:v>199.5</c:v>
                </c:pt>
                <c:pt idx="1955">
                  <c:v>199</c:v>
                </c:pt>
                <c:pt idx="1956">
                  <c:v>200</c:v>
                </c:pt>
                <c:pt idx="1957">
                  <c:v>197.5</c:v>
                </c:pt>
                <c:pt idx="1958">
                  <c:v>201.75</c:v>
                </c:pt>
                <c:pt idx="1959">
                  <c:v>203.25</c:v>
                </c:pt>
                <c:pt idx="1960">
                  <c:v>207.75</c:v>
                </c:pt>
                <c:pt idx="1961">
                  <c:v>206.75</c:v>
                </c:pt>
                <c:pt idx="1962">
                  <c:v>208.75</c:v>
                </c:pt>
                <c:pt idx="1963">
                  <c:v>210.25</c:v>
                </c:pt>
                <c:pt idx="1964">
                  <c:v>214</c:v>
                </c:pt>
                <c:pt idx="1965">
                  <c:v>210.75</c:v>
                </c:pt>
                <c:pt idx="1966">
                  <c:v>211.25</c:v>
                </c:pt>
                <c:pt idx="1967">
                  <c:v>208.75</c:v>
                </c:pt>
                <c:pt idx="1968">
                  <c:v>208.25</c:v>
                </c:pt>
                <c:pt idx="1969">
                  <c:v>206.75</c:v>
                </c:pt>
                <c:pt idx="1970">
                  <c:v>205.75</c:v>
                </c:pt>
                <c:pt idx="1971">
                  <c:v>206.5</c:v>
                </c:pt>
                <c:pt idx="1972">
                  <c:v>205.5</c:v>
                </c:pt>
                <c:pt idx="1973">
                  <c:v>206.75</c:v>
                </c:pt>
                <c:pt idx="1974">
                  <c:v>208</c:v>
                </c:pt>
                <c:pt idx="1975">
                  <c:v>203</c:v>
                </c:pt>
                <c:pt idx="1976">
                  <c:v>202</c:v>
                </c:pt>
                <c:pt idx="1977">
                  <c:v>196.75</c:v>
                </c:pt>
                <c:pt idx="1978">
                  <c:v>197</c:v>
                </c:pt>
                <c:pt idx="1979">
                  <c:v>195.5</c:v>
                </c:pt>
                <c:pt idx="1980">
                  <c:v>196</c:v>
                </c:pt>
                <c:pt idx="1981">
                  <c:v>196.75</c:v>
                </c:pt>
                <c:pt idx="1982">
                  <c:v>192</c:v>
                </c:pt>
                <c:pt idx="1983">
                  <c:v>191.5</c:v>
                </c:pt>
                <c:pt idx="1984">
                  <c:v>192.25</c:v>
                </c:pt>
                <c:pt idx="1985">
                  <c:v>194.5</c:v>
                </c:pt>
                <c:pt idx="1986">
                  <c:v>191</c:v>
                </c:pt>
                <c:pt idx="1987">
                  <c:v>190.75</c:v>
                </c:pt>
                <c:pt idx="1988">
                  <c:v>183.5</c:v>
                </c:pt>
                <c:pt idx="1989">
                  <c:v>185.25</c:v>
                </c:pt>
                <c:pt idx="1990">
                  <c:v>182.25</c:v>
                </c:pt>
                <c:pt idx="1991">
                  <c:v>185.25</c:v>
                </c:pt>
                <c:pt idx="1992">
                  <c:v>186.75</c:v>
                </c:pt>
                <c:pt idx="1993">
                  <c:v>183.5</c:v>
                </c:pt>
                <c:pt idx="1994">
                  <c:v>184</c:v>
                </c:pt>
                <c:pt idx="1995">
                  <c:v>191.75</c:v>
                </c:pt>
                <c:pt idx="1996">
                  <c:v>185.75</c:v>
                </c:pt>
                <c:pt idx="1997">
                  <c:v>183</c:v>
                </c:pt>
                <c:pt idx="1998">
                  <c:v>184.75</c:v>
                </c:pt>
                <c:pt idx="1999">
                  <c:v>184.5</c:v>
                </c:pt>
                <c:pt idx="2000">
                  <c:v>185.75</c:v>
                </c:pt>
                <c:pt idx="2001">
                  <c:v>186</c:v>
                </c:pt>
                <c:pt idx="2002">
                  <c:v>185.5</c:v>
                </c:pt>
                <c:pt idx="2003">
                  <c:v>187.75</c:v>
                </c:pt>
                <c:pt idx="2004">
                  <c:v>188.75</c:v>
                </c:pt>
                <c:pt idx="2005">
                  <c:v>189.25</c:v>
                </c:pt>
                <c:pt idx="2006">
                  <c:v>186.5</c:v>
                </c:pt>
                <c:pt idx="2007">
                  <c:v>186.75</c:v>
                </c:pt>
                <c:pt idx="2008">
                  <c:v>186.75</c:v>
                </c:pt>
                <c:pt idx="2009">
                  <c:v>187</c:v>
                </c:pt>
                <c:pt idx="2010">
                  <c:v>183.75</c:v>
                </c:pt>
                <c:pt idx="2011">
                  <c:v>183.75</c:v>
                </c:pt>
                <c:pt idx="2012">
                  <c:v>187</c:v>
                </c:pt>
                <c:pt idx="2013">
                  <c:v>187</c:v>
                </c:pt>
                <c:pt idx="2014">
                  <c:v>186.25</c:v>
                </c:pt>
                <c:pt idx="2015">
                  <c:v>187.5</c:v>
                </c:pt>
                <c:pt idx="2016">
                  <c:v>188</c:v>
                </c:pt>
                <c:pt idx="2017">
                  <c:v>186</c:v>
                </c:pt>
                <c:pt idx="2018">
                  <c:v>184.5</c:v>
                </c:pt>
                <c:pt idx="2019">
                  <c:v>182.75</c:v>
                </c:pt>
                <c:pt idx="2020">
                  <c:v>185</c:v>
                </c:pt>
                <c:pt idx="2021">
                  <c:v>186.5</c:v>
                </c:pt>
                <c:pt idx="2022">
                  <c:v>183</c:v>
                </c:pt>
                <c:pt idx="2023">
                  <c:v>182</c:v>
                </c:pt>
                <c:pt idx="2024">
                  <c:v>180</c:v>
                </c:pt>
                <c:pt idx="2025">
                  <c:v>181.25</c:v>
                </c:pt>
                <c:pt idx="2026">
                  <c:v>179</c:v>
                </c:pt>
                <c:pt idx="2027">
                  <c:v>178.75</c:v>
                </c:pt>
                <c:pt idx="2028">
                  <c:v>181</c:v>
                </c:pt>
                <c:pt idx="2029">
                  <c:v>180.25</c:v>
                </c:pt>
                <c:pt idx="2030">
                  <c:v>181.25</c:v>
                </c:pt>
                <c:pt idx="2031">
                  <c:v>178.5</c:v>
                </c:pt>
                <c:pt idx="2032">
                  <c:v>179.25</c:v>
                </c:pt>
                <c:pt idx="2033">
                  <c:v>181.25</c:v>
                </c:pt>
                <c:pt idx="2034">
                  <c:v>176.75</c:v>
                </c:pt>
                <c:pt idx="2035">
                  <c:v>175.75</c:v>
                </c:pt>
                <c:pt idx="2036">
                  <c:v>175.25</c:v>
                </c:pt>
                <c:pt idx="2037">
                  <c:v>175.5</c:v>
                </c:pt>
                <c:pt idx="2038">
                  <c:v>0</c:v>
                </c:pt>
                <c:pt idx="2039">
                  <c:v>177</c:v>
                </c:pt>
                <c:pt idx="2040">
                  <c:v>176.5</c:v>
                </c:pt>
                <c:pt idx="2041">
                  <c:v>177.25</c:v>
                </c:pt>
                <c:pt idx="2042">
                  <c:v>179</c:v>
                </c:pt>
                <c:pt idx="2043">
                  <c:v>0</c:v>
                </c:pt>
                <c:pt idx="2044">
                  <c:v>183.25</c:v>
                </c:pt>
                <c:pt idx="2045">
                  <c:v>184.25</c:v>
                </c:pt>
                <c:pt idx="2046">
                  <c:v>186</c:v>
                </c:pt>
                <c:pt idx="2047">
                  <c:v>186.25</c:v>
                </c:pt>
                <c:pt idx="2048">
                  <c:v>0</c:v>
                </c:pt>
                <c:pt idx="2049">
                  <c:v>0</c:v>
                </c:pt>
                <c:pt idx="2050">
                  <c:v>193.25</c:v>
                </c:pt>
                <c:pt idx="2051">
                  <c:v>194.25</c:v>
                </c:pt>
                <c:pt idx="2052">
                  <c:v>195.25</c:v>
                </c:pt>
                <c:pt idx="2053">
                  <c:v>0</c:v>
                </c:pt>
                <c:pt idx="2054">
                  <c:v>199.25</c:v>
                </c:pt>
                <c:pt idx="2055">
                  <c:v>195.5</c:v>
                </c:pt>
                <c:pt idx="2056">
                  <c:v>193.5</c:v>
                </c:pt>
                <c:pt idx="2057">
                  <c:v>195.25</c:v>
                </c:pt>
                <c:pt idx="2058">
                  <c:v>0</c:v>
                </c:pt>
                <c:pt idx="2059">
                  <c:v>201.75</c:v>
                </c:pt>
                <c:pt idx="2060">
                  <c:v>201.5</c:v>
                </c:pt>
                <c:pt idx="2061">
                  <c:v>201.25</c:v>
                </c:pt>
                <c:pt idx="2062">
                  <c:v>194</c:v>
                </c:pt>
                <c:pt idx="2063">
                  <c:v>197</c:v>
                </c:pt>
                <c:pt idx="2064">
                  <c:v>198.25</c:v>
                </c:pt>
                <c:pt idx="2065">
                  <c:v>200</c:v>
                </c:pt>
                <c:pt idx="2066">
                  <c:v>197.5</c:v>
                </c:pt>
                <c:pt idx="2067">
                  <c:v>198.5</c:v>
                </c:pt>
                <c:pt idx="2068">
                  <c:v>198.5</c:v>
                </c:pt>
                <c:pt idx="2069">
                  <c:v>201.5</c:v>
                </c:pt>
                <c:pt idx="2070">
                  <c:v>205.75</c:v>
                </c:pt>
                <c:pt idx="2071">
                  <c:v>208</c:v>
                </c:pt>
                <c:pt idx="2072">
                  <c:v>209.25</c:v>
                </c:pt>
                <c:pt idx="2073">
                  <c:v>209</c:v>
                </c:pt>
                <c:pt idx="2074">
                  <c:v>209</c:v>
                </c:pt>
                <c:pt idx="2075">
                  <c:v>215.5</c:v>
                </c:pt>
                <c:pt idx="2076">
                  <c:v>216.75</c:v>
                </c:pt>
                <c:pt idx="2077">
                  <c:v>215.75</c:v>
                </c:pt>
                <c:pt idx="2078">
                  <c:v>217.25</c:v>
                </c:pt>
                <c:pt idx="2079">
                  <c:v>222.25</c:v>
                </c:pt>
                <c:pt idx="2080">
                  <c:v>221.5</c:v>
                </c:pt>
                <c:pt idx="2081">
                  <c:v>216</c:v>
                </c:pt>
                <c:pt idx="2082">
                  <c:v>213</c:v>
                </c:pt>
                <c:pt idx="2083">
                  <c:v>210.5</c:v>
                </c:pt>
                <c:pt idx="2084">
                  <c:v>206.75</c:v>
                </c:pt>
                <c:pt idx="2085">
                  <c:v>211</c:v>
                </c:pt>
                <c:pt idx="2086">
                  <c:v>209</c:v>
                </c:pt>
                <c:pt idx="2087">
                  <c:v>212.75</c:v>
                </c:pt>
                <c:pt idx="2088">
                  <c:v>217.25</c:v>
                </c:pt>
                <c:pt idx="2089">
                  <c:v>217</c:v>
                </c:pt>
                <c:pt idx="2090">
                  <c:v>211.75</c:v>
                </c:pt>
                <c:pt idx="2091">
                  <c:v>212</c:v>
                </c:pt>
                <c:pt idx="2092">
                  <c:v>209.75</c:v>
                </c:pt>
                <c:pt idx="2093">
                  <c:v>207.5</c:v>
                </c:pt>
                <c:pt idx="2094">
                  <c:v>206</c:v>
                </c:pt>
                <c:pt idx="2095">
                  <c:v>210</c:v>
                </c:pt>
                <c:pt idx="2096">
                  <c:v>213</c:v>
                </c:pt>
                <c:pt idx="2097">
                  <c:v>214.5</c:v>
                </c:pt>
                <c:pt idx="2098">
                  <c:v>217</c:v>
                </c:pt>
                <c:pt idx="2099">
                  <c:v>220.5</c:v>
                </c:pt>
                <c:pt idx="2100">
                  <c:v>216.75</c:v>
                </c:pt>
                <c:pt idx="2101">
                  <c:v>214.5</c:v>
                </c:pt>
                <c:pt idx="2102">
                  <c:v>213.5</c:v>
                </c:pt>
                <c:pt idx="2103">
                  <c:v>220</c:v>
                </c:pt>
                <c:pt idx="2104">
                  <c:v>217.5</c:v>
                </c:pt>
                <c:pt idx="2105">
                  <c:v>211.5</c:v>
                </c:pt>
                <c:pt idx="2106">
                  <c:v>210.75</c:v>
                </c:pt>
                <c:pt idx="2107">
                  <c:v>214.25</c:v>
                </c:pt>
                <c:pt idx="2108">
                  <c:v>213.75</c:v>
                </c:pt>
                <c:pt idx="2109">
                  <c:v>210.5</c:v>
                </c:pt>
                <c:pt idx="2110">
                  <c:v>208.75</c:v>
                </c:pt>
                <c:pt idx="2111">
                  <c:v>208.75</c:v>
                </c:pt>
                <c:pt idx="2112">
                  <c:v>210.25</c:v>
                </c:pt>
                <c:pt idx="2113">
                  <c:v>214</c:v>
                </c:pt>
                <c:pt idx="2114">
                  <c:v>217.25</c:v>
                </c:pt>
                <c:pt idx="2115">
                  <c:v>213.25</c:v>
                </c:pt>
                <c:pt idx="2116">
                  <c:v>211.25</c:v>
                </c:pt>
                <c:pt idx="2117">
                  <c:v>207.25</c:v>
                </c:pt>
                <c:pt idx="2118">
                  <c:v>212.75</c:v>
                </c:pt>
                <c:pt idx="2119">
                  <c:v>213</c:v>
                </c:pt>
                <c:pt idx="2120">
                  <c:v>211.5</c:v>
                </c:pt>
                <c:pt idx="2121">
                  <c:v>209.25</c:v>
                </c:pt>
                <c:pt idx="2122">
                  <c:v>211.25</c:v>
                </c:pt>
                <c:pt idx="2123">
                  <c:v>208.5</c:v>
                </c:pt>
                <c:pt idx="2124">
                  <c:v>208.75</c:v>
                </c:pt>
                <c:pt idx="2125">
                  <c:v>209.75</c:v>
                </c:pt>
                <c:pt idx="2126">
                  <c:v>209</c:v>
                </c:pt>
                <c:pt idx="2127">
                  <c:v>209.25</c:v>
                </c:pt>
                <c:pt idx="2128">
                  <c:v>211.75</c:v>
                </c:pt>
                <c:pt idx="2129">
                  <c:v>214.75</c:v>
                </c:pt>
                <c:pt idx="2130">
                  <c:v>216.75</c:v>
                </c:pt>
                <c:pt idx="2131">
                  <c:v>216.5</c:v>
                </c:pt>
                <c:pt idx="2132">
                  <c:v>215</c:v>
                </c:pt>
                <c:pt idx="2133">
                  <c:v>214.5</c:v>
                </c:pt>
                <c:pt idx="2134">
                  <c:v>212.5</c:v>
                </c:pt>
                <c:pt idx="2135">
                  <c:v>211</c:v>
                </c:pt>
                <c:pt idx="2136">
                  <c:v>213.75</c:v>
                </c:pt>
                <c:pt idx="2137">
                  <c:v>216.5</c:v>
                </c:pt>
                <c:pt idx="2138">
                  <c:v>217.75</c:v>
                </c:pt>
                <c:pt idx="2139">
                  <c:v>217.5</c:v>
                </c:pt>
                <c:pt idx="2140">
                  <c:v>220</c:v>
                </c:pt>
                <c:pt idx="2141">
                  <c:v>216.75</c:v>
                </c:pt>
                <c:pt idx="2142">
                  <c:v>217</c:v>
                </c:pt>
                <c:pt idx="2143">
                  <c:v>228.5</c:v>
                </c:pt>
                <c:pt idx="2144">
                  <c:v>215.75</c:v>
                </c:pt>
                <c:pt idx="2145">
                  <c:v>197.5</c:v>
                </c:pt>
                <c:pt idx="2146">
                  <c:v>197.5</c:v>
                </c:pt>
                <c:pt idx="2147">
                  <c:v>197.5</c:v>
                </c:pt>
                <c:pt idx="2148">
                  <c:v>201.25</c:v>
                </c:pt>
                <c:pt idx="2149">
                  <c:v>205</c:v>
                </c:pt>
                <c:pt idx="2150">
                  <c:v>213</c:v>
                </c:pt>
                <c:pt idx="2151">
                  <c:v>212.75</c:v>
                </c:pt>
                <c:pt idx="2152">
                  <c:v>212.75</c:v>
                </c:pt>
                <c:pt idx="2153">
                  <c:v>212.75</c:v>
                </c:pt>
                <c:pt idx="2154">
                  <c:v>212.75</c:v>
                </c:pt>
                <c:pt idx="2155">
                  <c:v>212.75</c:v>
                </c:pt>
                <c:pt idx="2156">
                  <c:v>212.75</c:v>
                </c:pt>
                <c:pt idx="2157">
                  <c:v>208</c:v>
                </c:pt>
                <c:pt idx="2158">
                  <c:v>208</c:v>
                </c:pt>
                <c:pt idx="2159">
                  <c:v>208</c:v>
                </c:pt>
                <c:pt idx="2160">
                  <c:v>208</c:v>
                </c:pt>
                <c:pt idx="2161">
                  <c:v>208</c:v>
                </c:pt>
                <c:pt idx="2162">
                  <c:v>208</c:v>
                </c:pt>
                <c:pt idx="2163">
                  <c:v>208</c:v>
                </c:pt>
                <c:pt idx="2164">
                  <c:v>208</c:v>
                </c:pt>
                <c:pt idx="2165">
                  <c:v>208</c:v>
                </c:pt>
                <c:pt idx="2166">
                  <c:v>205.25</c:v>
                </c:pt>
                <c:pt idx="2167">
                  <c:v>205.25</c:v>
                </c:pt>
                <c:pt idx="2168">
                  <c:v>205.25</c:v>
                </c:pt>
                <c:pt idx="2169">
                  <c:v>203</c:v>
                </c:pt>
                <c:pt idx="2170">
                  <c:v>206.75</c:v>
                </c:pt>
                <c:pt idx="2171">
                  <c:v>208</c:v>
                </c:pt>
                <c:pt idx="2172">
                  <c:v>210.25</c:v>
                </c:pt>
                <c:pt idx="2173">
                  <c:v>212</c:v>
                </c:pt>
                <c:pt idx="2174">
                  <c:v>214.25</c:v>
                </c:pt>
                <c:pt idx="2175">
                  <c:v>220</c:v>
                </c:pt>
                <c:pt idx="2176">
                  <c:v>220</c:v>
                </c:pt>
                <c:pt idx="2177">
                  <c:v>226.5</c:v>
                </c:pt>
                <c:pt idx="2178">
                  <c:v>229.75</c:v>
                </c:pt>
                <c:pt idx="2179">
                  <c:v>229.75</c:v>
                </c:pt>
                <c:pt idx="2180">
                  <c:v>229</c:v>
                </c:pt>
                <c:pt idx="2181">
                  <c:v>234.25</c:v>
                </c:pt>
                <c:pt idx="2182">
                  <c:v>234</c:v>
                </c:pt>
                <c:pt idx="2183">
                  <c:v>236</c:v>
                </c:pt>
                <c:pt idx="2184">
                  <c:v>245</c:v>
                </c:pt>
                <c:pt idx="2185">
                  <c:v>243.25</c:v>
                </c:pt>
                <c:pt idx="2186">
                  <c:v>247</c:v>
                </c:pt>
                <c:pt idx="2187">
                  <c:v>248</c:v>
                </c:pt>
                <c:pt idx="2188">
                  <c:v>246.25</c:v>
                </c:pt>
                <c:pt idx="2189">
                  <c:v>253.75</c:v>
                </c:pt>
                <c:pt idx="2190">
                  <c:v>258.25</c:v>
                </c:pt>
                <c:pt idx="2191">
                  <c:v>264.25</c:v>
                </c:pt>
                <c:pt idx="2192">
                  <c:v>265.75</c:v>
                </c:pt>
                <c:pt idx="2193">
                  <c:v>261.25</c:v>
                </c:pt>
                <c:pt idx="2194">
                  <c:v>267</c:v>
                </c:pt>
                <c:pt idx="2195">
                  <c:v>269.25</c:v>
                </c:pt>
                <c:pt idx="2196">
                  <c:v>264.75</c:v>
                </c:pt>
                <c:pt idx="2197">
                  <c:v>250.5</c:v>
                </c:pt>
                <c:pt idx="2198">
                  <c:v>260</c:v>
                </c:pt>
                <c:pt idx="2199">
                  <c:v>255.5</c:v>
                </c:pt>
                <c:pt idx="2200">
                  <c:v>257.25</c:v>
                </c:pt>
                <c:pt idx="2201">
                  <c:v>261.75</c:v>
                </c:pt>
                <c:pt idx="2202">
                  <c:v>260</c:v>
                </c:pt>
                <c:pt idx="2203">
                  <c:v>255.25</c:v>
                </c:pt>
                <c:pt idx="2204">
                  <c:v>256</c:v>
                </c:pt>
                <c:pt idx="2205">
                  <c:v>260.5</c:v>
                </c:pt>
                <c:pt idx="2206">
                  <c:v>258</c:v>
                </c:pt>
                <c:pt idx="2207">
                  <c:v>258.25</c:v>
                </c:pt>
                <c:pt idx="2208">
                  <c:v>259.25</c:v>
                </c:pt>
                <c:pt idx="2209">
                  <c:v>265</c:v>
                </c:pt>
                <c:pt idx="2210">
                  <c:v>263.5</c:v>
                </c:pt>
                <c:pt idx="2211">
                  <c:v>257.25</c:v>
                </c:pt>
                <c:pt idx="2212">
                  <c:v>255</c:v>
                </c:pt>
                <c:pt idx="2213">
                  <c:v>256.25</c:v>
                </c:pt>
                <c:pt idx="2214">
                  <c:v>259.75</c:v>
                </c:pt>
                <c:pt idx="2215">
                  <c:v>262.75</c:v>
                </c:pt>
                <c:pt idx="2216">
                  <c:v>263</c:v>
                </c:pt>
                <c:pt idx="2217">
                  <c:v>267.75</c:v>
                </c:pt>
                <c:pt idx="2218">
                  <c:v>266.75</c:v>
                </c:pt>
                <c:pt idx="2219">
                  <c:v>264</c:v>
                </c:pt>
                <c:pt idx="2220">
                  <c:v>260.25</c:v>
                </c:pt>
                <c:pt idx="2221">
                  <c:v>260.25</c:v>
                </c:pt>
                <c:pt idx="2222">
                  <c:v>260.75</c:v>
                </c:pt>
                <c:pt idx="2223">
                  <c:v>265</c:v>
                </c:pt>
                <c:pt idx="2224">
                  <c:v>266.75</c:v>
                </c:pt>
                <c:pt idx="2225">
                  <c:v>263.75</c:v>
                </c:pt>
                <c:pt idx="2226">
                  <c:v>264.5</c:v>
                </c:pt>
                <c:pt idx="2227">
                  <c:v>262.75</c:v>
                </c:pt>
                <c:pt idx="2228">
                  <c:v>260</c:v>
                </c:pt>
                <c:pt idx="2229">
                  <c:v>261.5</c:v>
                </c:pt>
                <c:pt idx="2230">
                  <c:v>265</c:v>
                </c:pt>
                <c:pt idx="2231">
                  <c:v>265.25</c:v>
                </c:pt>
                <c:pt idx="2232">
                  <c:v>263.5</c:v>
                </c:pt>
                <c:pt idx="2233">
                  <c:v>260.75</c:v>
                </c:pt>
                <c:pt idx="2234">
                  <c:v>264.25</c:v>
                </c:pt>
                <c:pt idx="2235">
                  <c:v>266.5</c:v>
                </c:pt>
                <c:pt idx="2236">
                  <c:v>260.25</c:v>
                </c:pt>
                <c:pt idx="2237">
                  <c:v>259</c:v>
                </c:pt>
                <c:pt idx="2238">
                  <c:v>261</c:v>
                </c:pt>
                <c:pt idx="2239">
                  <c:v>261.25</c:v>
                </c:pt>
                <c:pt idx="2240">
                  <c:v>263.75</c:v>
                </c:pt>
                <c:pt idx="2241">
                  <c:v>260.5</c:v>
                </c:pt>
                <c:pt idx="2242">
                  <c:v>261.25</c:v>
                </c:pt>
                <c:pt idx="2243">
                  <c:v>261.25</c:v>
                </c:pt>
                <c:pt idx="2244">
                  <c:v>258</c:v>
                </c:pt>
                <c:pt idx="2245">
                  <c:v>265.75</c:v>
                </c:pt>
                <c:pt idx="2246">
                  <c:v>262.5</c:v>
                </c:pt>
                <c:pt idx="2247">
                  <c:v>259.25</c:v>
                </c:pt>
                <c:pt idx="2248">
                  <c:v>258</c:v>
                </c:pt>
                <c:pt idx="2249">
                  <c:v>260.25</c:v>
                </c:pt>
                <c:pt idx="2250">
                  <c:v>259</c:v>
                </c:pt>
                <c:pt idx="2251">
                  <c:v>259.75</c:v>
                </c:pt>
                <c:pt idx="2252">
                  <c:v>261.25</c:v>
                </c:pt>
                <c:pt idx="2253">
                  <c:v>261.25</c:v>
                </c:pt>
                <c:pt idx="2254">
                  <c:v>263.5</c:v>
                </c:pt>
                <c:pt idx="2255">
                  <c:v>258.75</c:v>
                </c:pt>
                <c:pt idx="2256">
                  <c:v>259</c:v>
                </c:pt>
                <c:pt idx="2257">
                  <c:v>257.5</c:v>
                </c:pt>
                <c:pt idx="2258">
                  <c:v>256.5</c:v>
                </c:pt>
                <c:pt idx="2259">
                  <c:v>259.75</c:v>
                </c:pt>
                <c:pt idx="2260">
                  <c:v>262.75</c:v>
                </c:pt>
                <c:pt idx="2261">
                  <c:v>263</c:v>
                </c:pt>
                <c:pt idx="2262">
                  <c:v>263.25</c:v>
                </c:pt>
                <c:pt idx="2263">
                  <c:v>266.75</c:v>
                </c:pt>
                <c:pt idx="2264">
                  <c:v>262.75</c:v>
                </c:pt>
                <c:pt idx="2265">
                  <c:v>264.25</c:v>
                </c:pt>
                <c:pt idx="2266">
                  <c:v>263</c:v>
                </c:pt>
                <c:pt idx="2267">
                  <c:v>262.25</c:v>
                </c:pt>
                <c:pt idx="2268">
                  <c:v>265.25</c:v>
                </c:pt>
                <c:pt idx="2269">
                  <c:v>267.75</c:v>
                </c:pt>
                <c:pt idx="2270">
                  <c:v>269.25</c:v>
                </c:pt>
                <c:pt idx="2271">
                  <c:v>271</c:v>
                </c:pt>
                <c:pt idx="2272">
                  <c:v>274</c:v>
                </c:pt>
                <c:pt idx="2273">
                  <c:v>276</c:v>
                </c:pt>
                <c:pt idx="2274">
                  <c:v>278.25</c:v>
                </c:pt>
                <c:pt idx="2275">
                  <c:v>280.5</c:v>
                </c:pt>
                <c:pt idx="2276">
                  <c:v>272.75</c:v>
                </c:pt>
                <c:pt idx="2277">
                  <c:v>268</c:v>
                </c:pt>
                <c:pt idx="2278">
                  <c:v>270.25</c:v>
                </c:pt>
                <c:pt idx="2279">
                  <c:v>269.25</c:v>
                </c:pt>
                <c:pt idx="2280">
                  <c:v>269.25</c:v>
                </c:pt>
                <c:pt idx="2281">
                  <c:v>270.25</c:v>
                </c:pt>
                <c:pt idx="2282">
                  <c:v>270.25</c:v>
                </c:pt>
                <c:pt idx="2283">
                  <c:v>269.25</c:v>
                </c:pt>
                <c:pt idx="2284">
                  <c:v>270.25</c:v>
                </c:pt>
                <c:pt idx="2285">
                  <c:v>269.75</c:v>
                </c:pt>
                <c:pt idx="2286">
                  <c:v>269.75</c:v>
                </c:pt>
                <c:pt idx="2287">
                  <c:v>273.25</c:v>
                </c:pt>
                <c:pt idx="2288">
                  <c:v>276</c:v>
                </c:pt>
                <c:pt idx="2289">
                  <c:v>273.75</c:v>
                </c:pt>
                <c:pt idx="2290">
                  <c:v>269.5</c:v>
                </c:pt>
                <c:pt idx="2291">
                  <c:v>269.25</c:v>
                </c:pt>
                <c:pt idx="2292">
                  <c:v>266.75</c:v>
                </c:pt>
                <c:pt idx="2293">
                  <c:v>268.75</c:v>
                </c:pt>
                <c:pt idx="2294">
                  <c:v>267.75</c:v>
                </c:pt>
                <c:pt idx="2295">
                  <c:v>268.75</c:v>
                </c:pt>
                <c:pt idx="2296">
                  <c:v>266.5</c:v>
                </c:pt>
                <c:pt idx="2297">
                  <c:v>261.75</c:v>
                </c:pt>
                <c:pt idx="2298">
                  <c:v>261.25</c:v>
                </c:pt>
                <c:pt idx="2299">
                  <c:v>255.75</c:v>
                </c:pt>
                <c:pt idx="2300">
                  <c:v>260.25</c:v>
                </c:pt>
                <c:pt idx="2301">
                  <c:v>257.75</c:v>
                </c:pt>
                <c:pt idx="2302">
                  <c:v>255.75</c:v>
                </c:pt>
                <c:pt idx="2303">
                  <c:v>254.75</c:v>
                </c:pt>
                <c:pt idx="2304">
                  <c:v>249</c:v>
                </c:pt>
                <c:pt idx="2305">
                  <c:v>254.5</c:v>
                </c:pt>
                <c:pt idx="2306">
                  <c:v>255.5</c:v>
                </c:pt>
                <c:pt idx="2307">
                  <c:v>249.75</c:v>
                </c:pt>
                <c:pt idx="2308">
                  <c:v>251.25</c:v>
                </c:pt>
                <c:pt idx="2309">
                  <c:v>250.25</c:v>
                </c:pt>
                <c:pt idx="2310">
                  <c:v>251.25</c:v>
                </c:pt>
                <c:pt idx="2311">
                  <c:v>253.5</c:v>
                </c:pt>
                <c:pt idx="2312">
                  <c:v>251</c:v>
                </c:pt>
                <c:pt idx="2313">
                  <c:v>250.5</c:v>
                </c:pt>
                <c:pt idx="2314">
                  <c:v>254.75</c:v>
                </c:pt>
                <c:pt idx="2315">
                  <c:v>254.5</c:v>
                </c:pt>
                <c:pt idx="2316">
                  <c:v>248.25</c:v>
                </c:pt>
                <c:pt idx="2317">
                  <c:v>244.75</c:v>
                </c:pt>
                <c:pt idx="2318">
                  <c:v>249.5</c:v>
                </c:pt>
                <c:pt idx="2319">
                  <c:v>252.5</c:v>
                </c:pt>
                <c:pt idx="2320">
                  <c:v>250.5</c:v>
                </c:pt>
                <c:pt idx="2321">
                  <c:v>248</c:v>
                </c:pt>
                <c:pt idx="2322">
                  <c:v>248</c:v>
                </c:pt>
                <c:pt idx="2323">
                  <c:v>251.5</c:v>
                </c:pt>
                <c:pt idx="2324">
                  <c:v>253</c:v>
                </c:pt>
                <c:pt idx="2325">
                  <c:v>251.5</c:v>
                </c:pt>
                <c:pt idx="2326">
                  <c:v>246.75</c:v>
                </c:pt>
                <c:pt idx="2327">
                  <c:v>247.25</c:v>
                </c:pt>
                <c:pt idx="2328">
                  <c:v>247.25</c:v>
                </c:pt>
                <c:pt idx="2329">
                  <c:v>247.5</c:v>
                </c:pt>
                <c:pt idx="2330">
                  <c:v>248</c:v>
                </c:pt>
                <c:pt idx="2331">
                  <c:v>247.75</c:v>
                </c:pt>
                <c:pt idx="2332">
                  <c:v>248.5</c:v>
                </c:pt>
                <c:pt idx="2333">
                  <c:v>247.5</c:v>
                </c:pt>
                <c:pt idx="2334">
                  <c:v>246.25</c:v>
                </c:pt>
                <c:pt idx="2335">
                  <c:v>246</c:v>
                </c:pt>
                <c:pt idx="2336">
                  <c:v>245</c:v>
                </c:pt>
                <c:pt idx="2337">
                  <c:v>245.75</c:v>
                </c:pt>
                <c:pt idx="2338">
                  <c:v>246.25</c:v>
                </c:pt>
                <c:pt idx="2339">
                  <c:v>241.75</c:v>
                </c:pt>
                <c:pt idx="2340">
                  <c:v>242.25</c:v>
                </c:pt>
                <c:pt idx="2341">
                  <c:v>242.5</c:v>
                </c:pt>
                <c:pt idx="2342">
                  <c:v>244.25</c:v>
                </c:pt>
                <c:pt idx="2343">
                  <c:v>245.75</c:v>
                </c:pt>
                <c:pt idx="2344">
                  <c:v>245</c:v>
                </c:pt>
                <c:pt idx="2345">
                  <c:v>243.75</c:v>
                </c:pt>
                <c:pt idx="2346">
                  <c:v>242.5</c:v>
                </c:pt>
                <c:pt idx="2347">
                  <c:v>243</c:v>
                </c:pt>
                <c:pt idx="2348">
                  <c:v>239.75</c:v>
                </c:pt>
                <c:pt idx="2349">
                  <c:v>242.75</c:v>
                </c:pt>
                <c:pt idx="2350">
                  <c:v>246.5</c:v>
                </c:pt>
                <c:pt idx="2351">
                  <c:v>248.25</c:v>
                </c:pt>
                <c:pt idx="2352">
                  <c:v>250</c:v>
                </c:pt>
                <c:pt idx="2353">
                  <c:v>247.25</c:v>
                </c:pt>
                <c:pt idx="2354">
                  <c:v>246.25</c:v>
                </c:pt>
                <c:pt idx="2355">
                  <c:v>241.25</c:v>
                </c:pt>
                <c:pt idx="2356">
                  <c:v>238.25</c:v>
                </c:pt>
                <c:pt idx="2357">
                  <c:v>234</c:v>
                </c:pt>
                <c:pt idx="2358">
                  <c:v>237.5</c:v>
                </c:pt>
                <c:pt idx="2359">
                  <c:v>232.5</c:v>
                </c:pt>
                <c:pt idx="2360">
                  <c:v>233</c:v>
                </c:pt>
                <c:pt idx="2361">
                  <c:v>234.5</c:v>
                </c:pt>
                <c:pt idx="2362">
                  <c:v>234.75</c:v>
                </c:pt>
                <c:pt idx="2363">
                  <c:v>234.75</c:v>
                </c:pt>
                <c:pt idx="2364">
                  <c:v>238.5</c:v>
                </c:pt>
                <c:pt idx="2365">
                  <c:v>243.25</c:v>
                </c:pt>
                <c:pt idx="2366">
                  <c:v>241.5</c:v>
                </c:pt>
                <c:pt idx="2367">
                  <c:v>241.25</c:v>
                </c:pt>
                <c:pt idx="2368">
                  <c:v>243.25</c:v>
                </c:pt>
                <c:pt idx="2369">
                  <c:v>245</c:v>
                </c:pt>
                <c:pt idx="2370">
                  <c:v>246.75</c:v>
                </c:pt>
                <c:pt idx="2371">
                  <c:v>238.75</c:v>
                </c:pt>
                <c:pt idx="2372">
                  <c:v>236.75</c:v>
                </c:pt>
                <c:pt idx="2373">
                  <c:v>240.5</c:v>
                </c:pt>
                <c:pt idx="2374">
                  <c:v>244.25</c:v>
                </c:pt>
                <c:pt idx="2375">
                  <c:v>243.75</c:v>
                </c:pt>
                <c:pt idx="2376">
                  <c:v>245.75</c:v>
                </c:pt>
                <c:pt idx="2377">
                  <c:v>245</c:v>
                </c:pt>
                <c:pt idx="2378">
                  <c:v>245.25</c:v>
                </c:pt>
                <c:pt idx="2379">
                  <c:v>245.5</c:v>
                </c:pt>
                <c:pt idx="2380">
                  <c:v>249.5</c:v>
                </c:pt>
                <c:pt idx="2381">
                  <c:v>246</c:v>
                </c:pt>
                <c:pt idx="2382">
                  <c:v>246.25</c:v>
                </c:pt>
                <c:pt idx="2383">
                  <c:v>246.75</c:v>
                </c:pt>
                <c:pt idx="2384">
                  <c:v>245</c:v>
                </c:pt>
                <c:pt idx="2385">
                  <c:v>245.5</c:v>
                </c:pt>
                <c:pt idx="2386">
                  <c:v>243.75</c:v>
                </c:pt>
                <c:pt idx="2387">
                  <c:v>241</c:v>
                </c:pt>
                <c:pt idx="2388">
                  <c:v>239.75</c:v>
                </c:pt>
                <c:pt idx="2389">
                  <c:v>241.5</c:v>
                </c:pt>
                <c:pt idx="2390">
                  <c:v>242.5</c:v>
                </c:pt>
                <c:pt idx="2391">
                  <c:v>248.25</c:v>
                </c:pt>
                <c:pt idx="2392">
                  <c:v>252.25</c:v>
                </c:pt>
                <c:pt idx="2393">
                  <c:v>253</c:v>
                </c:pt>
                <c:pt idx="2394">
                  <c:v>248.75</c:v>
                </c:pt>
                <c:pt idx="2395">
                  <c:v>245.75</c:v>
                </c:pt>
                <c:pt idx="2396">
                  <c:v>245.75</c:v>
                </c:pt>
                <c:pt idx="2397">
                  <c:v>242.25</c:v>
                </c:pt>
                <c:pt idx="2398">
                  <c:v>245.25</c:v>
                </c:pt>
                <c:pt idx="2399">
                  <c:v>247</c:v>
                </c:pt>
                <c:pt idx="2400">
                  <c:v>210.25</c:v>
                </c:pt>
                <c:pt idx="2401">
                  <c:v>210</c:v>
                </c:pt>
                <c:pt idx="2402">
                  <c:v>210.25</c:v>
                </c:pt>
                <c:pt idx="2403">
                  <c:v>208.5</c:v>
                </c:pt>
                <c:pt idx="2404">
                  <c:v>206.25</c:v>
                </c:pt>
                <c:pt idx="2405">
                  <c:v>203.25</c:v>
                </c:pt>
                <c:pt idx="2406">
                  <c:v>204</c:v>
                </c:pt>
                <c:pt idx="2407">
                  <c:v>206</c:v>
                </c:pt>
                <c:pt idx="2408">
                  <c:v>207.75</c:v>
                </c:pt>
                <c:pt idx="2409">
                  <c:v>204.75</c:v>
                </c:pt>
                <c:pt idx="2410">
                  <c:v>204</c:v>
                </c:pt>
                <c:pt idx="2411">
                  <c:v>205</c:v>
                </c:pt>
                <c:pt idx="2412">
                  <c:v>204.5</c:v>
                </c:pt>
                <c:pt idx="2413">
                  <c:v>204.5</c:v>
                </c:pt>
                <c:pt idx="2414">
                  <c:v>206</c:v>
                </c:pt>
                <c:pt idx="2415">
                  <c:v>207.75</c:v>
                </c:pt>
                <c:pt idx="2416">
                  <c:v>207.5</c:v>
                </c:pt>
                <c:pt idx="2417">
                  <c:v>206</c:v>
                </c:pt>
                <c:pt idx="2418">
                  <c:v>204.25</c:v>
                </c:pt>
                <c:pt idx="2419">
                  <c:v>203.75</c:v>
                </c:pt>
                <c:pt idx="2420">
                  <c:v>201.5</c:v>
                </c:pt>
                <c:pt idx="2421">
                  <c:v>201.75</c:v>
                </c:pt>
                <c:pt idx="2422">
                  <c:v>197.5</c:v>
                </c:pt>
                <c:pt idx="2423">
                  <c:v>197.75</c:v>
                </c:pt>
                <c:pt idx="2424">
                  <c:v>196.25</c:v>
                </c:pt>
                <c:pt idx="2425">
                  <c:v>195.75</c:v>
                </c:pt>
                <c:pt idx="2426">
                  <c:v>196.75</c:v>
                </c:pt>
                <c:pt idx="2427">
                  <c:v>199.75</c:v>
                </c:pt>
                <c:pt idx="2428">
                  <c:v>200</c:v>
                </c:pt>
                <c:pt idx="2429">
                  <c:v>200.5</c:v>
                </c:pt>
                <c:pt idx="2430">
                  <c:v>196.5</c:v>
                </c:pt>
                <c:pt idx="2431">
                  <c:v>196.75</c:v>
                </c:pt>
                <c:pt idx="2432">
                  <c:v>197.25</c:v>
                </c:pt>
                <c:pt idx="2433">
                  <c:v>196.75</c:v>
                </c:pt>
                <c:pt idx="2434">
                  <c:v>193.75</c:v>
                </c:pt>
                <c:pt idx="2435">
                  <c:v>194</c:v>
                </c:pt>
                <c:pt idx="2436">
                  <c:v>193.25</c:v>
                </c:pt>
                <c:pt idx="2437">
                  <c:v>194.75</c:v>
                </c:pt>
                <c:pt idx="2438">
                  <c:v>196.75</c:v>
                </c:pt>
                <c:pt idx="2439">
                  <c:v>194.75</c:v>
                </c:pt>
                <c:pt idx="2440">
                  <c:v>193.5</c:v>
                </c:pt>
                <c:pt idx="2441">
                  <c:v>196.75</c:v>
                </c:pt>
                <c:pt idx="2442">
                  <c:v>197.5</c:v>
                </c:pt>
                <c:pt idx="2443">
                  <c:v>199.25</c:v>
                </c:pt>
                <c:pt idx="2444">
                  <c:v>197.75</c:v>
                </c:pt>
                <c:pt idx="2445">
                  <c:v>194</c:v>
                </c:pt>
                <c:pt idx="2446">
                  <c:v>194</c:v>
                </c:pt>
                <c:pt idx="2447">
                  <c:v>194.5</c:v>
                </c:pt>
                <c:pt idx="2448">
                  <c:v>194.25</c:v>
                </c:pt>
                <c:pt idx="2449">
                  <c:v>194.25</c:v>
                </c:pt>
                <c:pt idx="2450">
                  <c:v>192.5</c:v>
                </c:pt>
                <c:pt idx="2451">
                  <c:v>190.25</c:v>
                </c:pt>
                <c:pt idx="2452">
                  <c:v>190.25</c:v>
                </c:pt>
                <c:pt idx="2453">
                  <c:v>188.5</c:v>
                </c:pt>
                <c:pt idx="2454">
                  <c:v>187.75</c:v>
                </c:pt>
                <c:pt idx="2455">
                  <c:v>186.25</c:v>
                </c:pt>
                <c:pt idx="2456">
                  <c:v>187.5</c:v>
                </c:pt>
                <c:pt idx="2457">
                  <c:v>189.75</c:v>
                </c:pt>
                <c:pt idx="2458">
                  <c:v>187.25</c:v>
                </c:pt>
                <c:pt idx="2459">
                  <c:v>186.5</c:v>
                </c:pt>
                <c:pt idx="2460">
                  <c:v>184</c:v>
                </c:pt>
                <c:pt idx="2461">
                  <c:v>184.25</c:v>
                </c:pt>
                <c:pt idx="2462">
                  <c:v>183.25</c:v>
                </c:pt>
                <c:pt idx="2463">
                  <c:v>183</c:v>
                </c:pt>
                <c:pt idx="2464">
                  <c:v>183</c:v>
                </c:pt>
                <c:pt idx="2465">
                  <c:v>183.25</c:v>
                </c:pt>
                <c:pt idx="2466">
                  <c:v>183.75</c:v>
                </c:pt>
                <c:pt idx="2467">
                  <c:v>182</c:v>
                </c:pt>
                <c:pt idx="2468">
                  <c:v>185.75</c:v>
                </c:pt>
                <c:pt idx="2469">
                  <c:v>183.75</c:v>
                </c:pt>
                <c:pt idx="2470">
                  <c:v>184.5</c:v>
                </c:pt>
                <c:pt idx="2471">
                  <c:v>184.5</c:v>
                </c:pt>
                <c:pt idx="2472">
                  <c:v>185.5</c:v>
                </c:pt>
                <c:pt idx="2473">
                  <c:v>185.25</c:v>
                </c:pt>
                <c:pt idx="2474">
                  <c:v>185.5</c:v>
                </c:pt>
                <c:pt idx="2475">
                  <c:v>191.75</c:v>
                </c:pt>
                <c:pt idx="2476">
                  <c:v>191.75</c:v>
                </c:pt>
                <c:pt idx="2477">
                  <c:v>189.25</c:v>
                </c:pt>
                <c:pt idx="2478">
                  <c:v>188.25</c:v>
                </c:pt>
                <c:pt idx="2479">
                  <c:v>187.25</c:v>
                </c:pt>
                <c:pt idx="2480">
                  <c:v>190</c:v>
                </c:pt>
                <c:pt idx="2481">
                  <c:v>188.75</c:v>
                </c:pt>
                <c:pt idx="2482">
                  <c:v>187.75</c:v>
                </c:pt>
                <c:pt idx="2483">
                  <c:v>187.5</c:v>
                </c:pt>
                <c:pt idx="2484">
                  <c:v>188.75</c:v>
                </c:pt>
                <c:pt idx="2485">
                  <c:v>187.25</c:v>
                </c:pt>
                <c:pt idx="2486">
                  <c:v>187.75</c:v>
                </c:pt>
                <c:pt idx="2487">
                  <c:v>188</c:v>
                </c:pt>
                <c:pt idx="2488">
                  <c:v>186.75</c:v>
                </c:pt>
                <c:pt idx="2489">
                  <c:v>186.25</c:v>
                </c:pt>
                <c:pt idx="2490">
                  <c:v>185</c:v>
                </c:pt>
                <c:pt idx="2491">
                  <c:v>184.75</c:v>
                </c:pt>
                <c:pt idx="2492">
                  <c:v>185</c:v>
                </c:pt>
                <c:pt idx="2493">
                  <c:v>185.75</c:v>
                </c:pt>
                <c:pt idx="2494">
                  <c:v>185.75</c:v>
                </c:pt>
                <c:pt idx="2495">
                  <c:v>187</c:v>
                </c:pt>
                <c:pt idx="2496">
                  <c:v>187.5</c:v>
                </c:pt>
                <c:pt idx="2497">
                  <c:v>190.75</c:v>
                </c:pt>
                <c:pt idx="2498">
                  <c:v>191.25</c:v>
                </c:pt>
                <c:pt idx="2499">
                  <c:v>193.5</c:v>
                </c:pt>
                <c:pt idx="2500">
                  <c:v>193.25</c:v>
                </c:pt>
                <c:pt idx="2501">
                  <c:v>190.25</c:v>
                </c:pt>
                <c:pt idx="2502">
                  <c:v>192.75</c:v>
                </c:pt>
                <c:pt idx="2503">
                  <c:v>195</c:v>
                </c:pt>
                <c:pt idx="2504">
                  <c:v>194.5</c:v>
                </c:pt>
                <c:pt idx="2505">
                  <c:v>196.25</c:v>
                </c:pt>
                <c:pt idx="2506">
                  <c:v>196.25</c:v>
                </c:pt>
                <c:pt idx="2507">
                  <c:v>197.5</c:v>
                </c:pt>
                <c:pt idx="2508">
                  <c:v>198.75</c:v>
                </c:pt>
                <c:pt idx="2509">
                  <c:v>199.25</c:v>
                </c:pt>
                <c:pt idx="2510">
                  <c:v>198.75</c:v>
                </c:pt>
                <c:pt idx="2511">
                  <c:v>199.5</c:v>
                </c:pt>
                <c:pt idx="2512">
                  <c:v>198.25</c:v>
                </c:pt>
                <c:pt idx="2513">
                  <c:v>199.5</c:v>
                </c:pt>
                <c:pt idx="2514">
                  <c:v>204.5</c:v>
                </c:pt>
                <c:pt idx="2515">
                  <c:v>204.75</c:v>
                </c:pt>
                <c:pt idx="2516">
                  <c:v>205</c:v>
                </c:pt>
                <c:pt idx="2517">
                  <c:v>207.5</c:v>
                </c:pt>
                <c:pt idx="2518">
                  <c:v>204.75</c:v>
                </c:pt>
                <c:pt idx="2519">
                  <c:v>205</c:v>
                </c:pt>
                <c:pt idx="2520">
                  <c:v>202.5</c:v>
                </c:pt>
                <c:pt idx="2521">
                  <c:v>202</c:v>
                </c:pt>
                <c:pt idx="2522">
                  <c:v>201.75</c:v>
                </c:pt>
                <c:pt idx="2523">
                  <c:v>204</c:v>
                </c:pt>
                <c:pt idx="2524">
                  <c:v>207.75</c:v>
                </c:pt>
                <c:pt idx="2525">
                  <c:v>204.5</c:v>
                </c:pt>
                <c:pt idx="2526">
                  <c:v>202</c:v>
                </c:pt>
                <c:pt idx="2527">
                  <c:v>202</c:v>
                </c:pt>
                <c:pt idx="2528">
                  <c:v>203</c:v>
                </c:pt>
                <c:pt idx="2529">
                  <c:v>201.5</c:v>
                </c:pt>
                <c:pt idx="2530">
                  <c:v>202.25</c:v>
                </c:pt>
                <c:pt idx="2531">
                  <c:v>204</c:v>
                </c:pt>
                <c:pt idx="2532">
                  <c:v>203.25</c:v>
                </c:pt>
                <c:pt idx="2533">
                  <c:v>205.25</c:v>
                </c:pt>
                <c:pt idx="2534">
                  <c:v>204.5</c:v>
                </c:pt>
                <c:pt idx="2535">
                  <c:v>204</c:v>
                </c:pt>
                <c:pt idx="2536">
                  <c:v>203.75</c:v>
                </c:pt>
                <c:pt idx="2537">
                  <c:v>205.5</c:v>
                </c:pt>
                <c:pt idx="2538">
                  <c:v>206.75</c:v>
                </c:pt>
                <c:pt idx="2539">
                  <c:v>206.5</c:v>
                </c:pt>
                <c:pt idx="2540">
                  <c:v>207.25</c:v>
                </c:pt>
                <c:pt idx="2541">
                  <c:v>206</c:v>
                </c:pt>
                <c:pt idx="2542">
                  <c:v>207.5</c:v>
                </c:pt>
                <c:pt idx="2543">
                  <c:v>208.75</c:v>
                </c:pt>
                <c:pt idx="2544">
                  <c:v>209.75</c:v>
                </c:pt>
                <c:pt idx="2545">
                  <c:v>210</c:v>
                </c:pt>
                <c:pt idx="2546">
                  <c:v>211.5</c:v>
                </c:pt>
                <c:pt idx="2547">
                  <c:v>213</c:v>
                </c:pt>
                <c:pt idx="2548">
                  <c:v>211.75</c:v>
                </c:pt>
                <c:pt idx="2549">
                  <c:v>210</c:v>
                </c:pt>
                <c:pt idx="2550">
                  <c:v>209</c:v>
                </c:pt>
                <c:pt idx="2551">
                  <c:v>205.75</c:v>
                </c:pt>
                <c:pt idx="2552">
                  <c:v>206.5</c:v>
                </c:pt>
                <c:pt idx="2553">
                  <c:v>205.75</c:v>
                </c:pt>
                <c:pt idx="2554">
                  <c:v>208.5</c:v>
                </c:pt>
                <c:pt idx="2555">
                  <c:v>208</c:v>
                </c:pt>
                <c:pt idx="2556">
                  <c:v>208</c:v>
                </c:pt>
                <c:pt idx="2557">
                  <c:v>207.5</c:v>
                </c:pt>
                <c:pt idx="2558">
                  <c:v>208.5</c:v>
                </c:pt>
                <c:pt idx="2559">
                  <c:v>210.75</c:v>
                </c:pt>
                <c:pt idx="2560">
                  <c:v>211.25</c:v>
                </c:pt>
                <c:pt idx="2561">
                  <c:v>211</c:v>
                </c:pt>
                <c:pt idx="2562">
                  <c:v>208.75</c:v>
                </c:pt>
                <c:pt idx="2563">
                  <c:v>209.25</c:v>
                </c:pt>
                <c:pt idx="2564">
                  <c:v>209</c:v>
                </c:pt>
                <c:pt idx="2565">
                  <c:v>208</c:v>
                </c:pt>
                <c:pt idx="2566">
                  <c:v>208</c:v>
                </c:pt>
                <c:pt idx="2567">
                  <c:v>208.75</c:v>
                </c:pt>
                <c:pt idx="2568">
                  <c:v>206.25</c:v>
                </c:pt>
                <c:pt idx="2569">
                  <c:v>204</c:v>
                </c:pt>
                <c:pt idx="2570">
                  <c:v>199.25</c:v>
                </c:pt>
                <c:pt idx="2571">
                  <c:v>194.75</c:v>
                </c:pt>
                <c:pt idx="2572">
                  <c:v>195</c:v>
                </c:pt>
                <c:pt idx="2573">
                  <c:v>195</c:v>
                </c:pt>
                <c:pt idx="2574">
                  <c:v>193</c:v>
                </c:pt>
                <c:pt idx="2575">
                  <c:v>192.5</c:v>
                </c:pt>
                <c:pt idx="2576">
                  <c:v>191.75</c:v>
                </c:pt>
                <c:pt idx="2577">
                  <c:v>190.75</c:v>
                </c:pt>
                <c:pt idx="2578">
                  <c:v>192.25</c:v>
                </c:pt>
                <c:pt idx="2579">
                  <c:v>193</c:v>
                </c:pt>
                <c:pt idx="2580">
                  <c:v>193.75</c:v>
                </c:pt>
                <c:pt idx="2581">
                  <c:v>192.75</c:v>
                </c:pt>
                <c:pt idx="2582">
                  <c:v>194.25</c:v>
                </c:pt>
                <c:pt idx="2583">
                  <c:v>192.75</c:v>
                </c:pt>
                <c:pt idx="2584">
                  <c:v>190</c:v>
                </c:pt>
                <c:pt idx="2585">
                  <c:v>190.25</c:v>
                </c:pt>
                <c:pt idx="2586">
                  <c:v>192.5</c:v>
                </c:pt>
                <c:pt idx="2587">
                  <c:v>192</c:v>
                </c:pt>
                <c:pt idx="2588">
                  <c:v>194.25</c:v>
                </c:pt>
                <c:pt idx="2589">
                  <c:v>194</c:v>
                </c:pt>
                <c:pt idx="2590">
                  <c:v>194</c:v>
                </c:pt>
                <c:pt idx="2591">
                  <c:v>194.75</c:v>
                </c:pt>
                <c:pt idx="2592">
                  <c:v>194.75</c:v>
                </c:pt>
                <c:pt idx="2593">
                  <c:v>195.75</c:v>
                </c:pt>
                <c:pt idx="2594">
                  <c:v>195.75</c:v>
                </c:pt>
                <c:pt idx="2595">
                  <c:v>196.5</c:v>
                </c:pt>
                <c:pt idx="2596">
                  <c:v>198.5</c:v>
                </c:pt>
                <c:pt idx="2597">
                  <c:v>198.25</c:v>
                </c:pt>
                <c:pt idx="2598">
                  <c:v>199</c:v>
                </c:pt>
                <c:pt idx="2599">
                  <c:v>199</c:v>
                </c:pt>
                <c:pt idx="2600">
                  <c:v>198.75</c:v>
                </c:pt>
                <c:pt idx="2601">
                  <c:v>198.25</c:v>
                </c:pt>
                <c:pt idx="2602">
                  <c:v>198.5</c:v>
                </c:pt>
                <c:pt idx="2603">
                  <c:v>199</c:v>
                </c:pt>
                <c:pt idx="2604">
                  <c:v>200.25</c:v>
                </c:pt>
                <c:pt idx="2605">
                  <c:v>201.75</c:v>
                </c:pt>
                <c:pt idx="2606">
                  <c:v>201.25</c:v>
                </c:pt>
                <c:pt idx="2607">
                  <c:v>208.5</c:v>
                </c:pt>
                <c:pt idx="2608">
                  <c:v>207.25</c:v>
                </c:pt>
                <c:pt idx="2609">
                  <c:v>207.75</c:v>
                </c:pt>
                <c:pt idx="2610">
                  <c:v>208.25</c:v>
                </c:pt>
                <c:pt idx="2611">
                  <c:v>215.25</c:v>
                </c:pt>
                <c:pt idx="2612">
                  <c:v>208.5</c:v>
                </c:pt>
                <c:pt idx="2613">
                  <c:v>210.25</c:v>
                </c:pt>
                <c:pt idx="2614">
                  <c:v>213.5</c:v>
                </c:pt>
                <c:pt idx="2615">
                  <c:v>211.5</c:v>
                </c:pt>
                <c:pt idx="2616">
                  <c:v>211.5</c:v>
                </c:pt>
                <c:pt idx="2617">
                  <c:v>207.75</c:v>
                </c:pt>
                <c:pt idx="2618">
                  <c:v>208.75</c:v>
                </c:pt>
                <c:pt idx="2619">
                  <c:v>213.25</c:v>
                </c:pt>
                <c:pt idx="2620">
                  <c:v>211.25</c:v>
                </c:pt>
                <c:pt idx="2621">
                  <c:v>210.75</c:v>
                </c:pt>
                <c:pt idx="2622">
                  <c:v>213.75</c:v>
                </c:pt>
                <c:pt idx="2623">
                  <c:v>213</c:v>
                </c:pt>
                <c:pt idx="2624">
                  <c:v>210.5</c:v>
                </c:pt>
                <c:pt idx="2625">
                  <c:v>211.5</c:v>
                </c:pt>
                <c:pt idx="2626">
                  <c:v>209.75</c:v>
                </c:pt>
                <c:pt idx="2627">
                  <c:v>207.75</c:v>
                </c:pt>
                <c:pt idx="2628">
                  <c:v>208</c:v>
                </c:pt>
                <c:pt idx="2629">
                  <c:v>206.5</c:v>
                </c:pt>
                <c:pt idx="2630">
                  <c:v>206.75</c:v>
                </c:pt>
                <c:pt idx="2631">
                  <c:v>206.5</c:v>
                </c:pt>
                <c:pt idx="2632">
                  <c:v>207.25</c:v>
                </c:pt>
                <c:pt idx="2633">
                  <c:v>208.25</c:v>
                </c:pt>
                <c:pt idx="2634">
                  <c:v>209</c:v>
                </c:pt>
                <c:pt idx="2635">
                  <c:v>208.25</c:v>
                </c:pt>
                <c:pt idx="2636">
                  <c:v>209.75</c:v>
                </c:pt>
                <c:pt idx="2637">
                  <c:v>214</c:v>
                </c:pt>
                <c:pt idx="2638">
                  <c:v>221.25</c:v>
                </c:pt>
                <c:pt idx="2639">
                  <c:v>218.5</c:v>
                </c:pt>
                <c:pt idx="2640">
                  <c:v>217.5</c:v>
                </c:pt>
                <c:pt idx="2641">
                  <c:v>214.75</c:v>
                </c:pt>
                <c:pt idx="2642">
                  <c:v>214.75</c:v>
                </c:pt>
                <c:pt idx="2643">
                  <c:v>216</c:v>
                </c:pt>
                <c:pt idx="2644">
                  <c:v>217.25</c:v>
                </c:pt>
                <c:pt idx="2645">
                  <c:v>215</c:v>
                </c:pt>
                <c:pt idx="2646">
                  <c:v>214.75</c:v>
                </c:pt>
                <c:pt idx="2647">
                  <c:v>215.25</c:v>
                </c:pt>
                <c:pt idx="2648">
                  <c:v>215.25</c:v>
                </c:pt>
                <c:pt idx="2649">
                  <c:v>216.75</c:v>
                </c:pt>
                <c:pt idx="2650">
                  <c:v>215.5</c:v>
                </c:pt>
                <c:pt idx="2651">
                  <c:v>211</c:v>
                </c:pt>
                <c:pt idx="2652">
                  <c:v>208</c:v>
                </c:pt>
                <c:pt idx="2653">
                  <c:v>207.25</c:v>
                </c:pt>
                <c:pt idx="2654">
                  <c:v>202.25</c:v>
                </c:pt>
                <c:pt idx="2655">
                  <c:v>203.5</c:v>
                </c:pt>
                <c:pt idx="2656">
                  <c:v>201</c:v>
                </c:pt>
                <c:pt idx="2657">
                  <c:v>199</c:v>
                </c:pt>
                <c:pt idx="2658">
                  <c:v>199.25</c:v>
                </c:pt>
                <c:pt idx="2659">
                  <c:v>197.25</c:v>
                </c:pt>
                <c:pt idx="2660">
                  <c:v>199.75</c:v>
                </c:pt>
                <c:pt idx="2661">
                  <c:v>198.75</c:v>
                </c:pt>
                <c:pt idx="2662">
                  <c:v>197.25</c:v>
                </c:pt>
                <c:pt idx="2663">
                  <c:v>195.25</c:v>
                </c:pt>
                <c:pt idx="2664">
                  <c:v>192.75</c:v>
                </c:pt>
                <c:pt idx="2665">
                  <c:v>193</c:v>
                </c:pt>
                <c:pt idx="2666">
                  <c:v>192.5</c:v>
                </c:pt>
                <c:pt idx="2667">
                  <c:v>191.5</c:v>
                </c:pt>
                <c:pt idx="2668">
                  <c:v>191.5</c:v>
                </c:pt>
                <c:pt idx="2669">
                  <c:v>190.5</c:v>
                </c:pt>
                <c:pt idx="2670">
                  <c:v>189.75</c:v>
                </c:pt>
                <c:pt idx="2671">
                  <c:v>191.25</c:v>
                </c:pt>
                <c:pt idx="2672">
                  <c:v>191</c:v>
                </c:pt>
                <c:pt idx="2673">
                  <c:v>193</c:v>
                </c:pt>
                <c:pt idx="2674">
                  <c:v>190.75</c:v>
                </c:pt>
                <c:pt idx="2675">
                  <c:v>190.25</c:v>
                </c:pt>
                <c:pt idx="2676">
                  <c:v>189.25</c:v>
                </c:pt>
                <c:pt idx="2677">
                  <c:v>187.75</c:v>
                </c:pt>
                <c:pt idx="2678">
                  <c:v>187.25</c:v>
                </c:pt>
                <c:pt idx="2679">
                  <c:v>187.75</c:v>
                </c:pt>
                <c:pt idx="2680">
                  <c:v>186.75</c:v>
                </c:pt>
                <c:pt idx="2681">
                  <c:v>188.5</c:v>
                </c:pt>
                <c:pt idx="2682">
                  <c:v>188.25</c:v>
                </c:pt>
                <c:pt idx="2683">
                  <c:v>188.25</c:v>
                </c:pt>
                <c:pt idx="2684">
                  <c:v>188.5</c:v>
                </c:pt>
                <c:pt idx="2685">
                  <c:v>186.5</c:v>
                </c:pt>
                <c:pt idx="2686">
                  <c:v>185.5</c:v>
                </c:pt>
                <c:pt idx="2687">
                  <c:v>186.75</c:v>
                </c:pt>
                <c:pt idx="2688">
                  <c:v>187.75</c:v>
                </c:pt>
                <c:pt idx="2689">
                  <c:v>185.75</c:v>
                </c:pt>
                <c:pt idx="2690">
                  <c:v>184.25</c:v>
                </c:pt>
                <c:pt idx="2691">
                  <c:v>184.25</c:v>
                </c:pt>
                <c:pt idx="2692">
                  <c:v>184.25</c:v>
                </c:pt>
                <c:pt idx="2693">
                  <c:v>184.5</c:v>
                </c:pt>
                <c:pt idx="2694">
                  <c:v>182.5</c:v>
                </c:pt>
                <c:pt idx="2695">
                  <c:v>183.25</c:v>
                </c:pt>
                <c:pt idx="2696">
                  <c:v>181.75</c:v>
                </c:pt>
                <c:pt idx="2697">
                  <c:v>181.75</c:v>
                </c:pt>
                <c:pt idx="2698">
                  <c:v>180.5</c:v>
                </c:pt>
                <c:pt idx="2699">
                  <c:v>178.75</c:v>
                </c:pt>
                <c:pt idx="2700">
                  <c:v>177</c:v>
                </c:pt>
                <c:pt idx="2701">
                  <c:v>179</c:v>
                </c:pt>
                <c:pt idx="2702">
                  <c:v>183</c:v>
                </c:pt>
                <c:pt idx="2703">
                  <c:v>179.25</c:v>
                </c:pt>
                <c:pt idx="2704">
                  <c:v>176.25</c:v>
                </c:pt>
                <c:pt idx="2705">
                  <c:v>178</c:v>
                </c:pt>
                <c:pt idx="2706">
                  <c:v>179.5</c:v>
                </c:pt>
                <c:pt idx="2707">
                  <c:v>181</c:v>
                </c:pt>
                <c:pt idx="2708">
                  <c:v>179.75</c:v>
                </c:pt>
                <c:pt idx="2709">
                  <c:v>178.25</c:v>
                </c:pt>
                <c:pt idx="2710">
                  <c:v>175</c:v>
                </c:pt>
                <c:pt idx="2711">
                  <c:v>175.5</c:v>
                </c:pt>
                <c:pt idx="2712">
                  <c:v>170.5</c:v>
                </c:pt>
                <c:pt idx="2713">
                  <c:v>171.75</c:v>
                </c:pt>
                <c:pt idx="2714">
                  <c:v>173.25</c:v>
                </c:pt>
                <c:pt idx="2715">
                  <c:v>174.75</c:v>
                </c:pt>
                <c:pt idx="2716">
                  <c:v>178.25</c:v>
                </c:pt>
                <c:pt idx="2717">
                  <c:v>176.25</c:v>
                </c:pt>
                <c:pt idx="2718">
                  <c:v>174.25</c:v>
                </c:pt>
                <c:pt idx="2719">
                  <c:v>172.25</c:v>
                </c:pt>
                <c:pt idx="2720">
                  <c:v>172</c:v>
                </c:pt>
                <c:pt idx="2721">
                  <c:v>171.25</c:v>
                </c:pt>
                <c:pt idx="2722">
                  <c:v>170.75</c:v>
                </c:pt>
                <c:pt idx="2723">
                  <c:v>173.75</c:v>
                </c:pt>
                <c:pt idx="2724">
                  <c:v>171.75</c:v>
                </c:pt>
                <c:pt idx="2725">
                  <c:v>172.5</c:v>
                </c:pt>
                <c:pt idx="2726">
                  <c:v>171.25</c:v>
                </c:pt>
                <c:pt idx="2727">
                  <c:v>171.5</c:v>
                </c:pt>
                <c:pt idx="2728">
                  <c:v>173.75</c:v>
                </c:pt>
                <c:pt idx="2729">
                  <c:v>173.5</c:v>
                </c:pt>
                <c:pt idx="2730">
                  <c:v>172.75</c:v>
                </c:pt>
                <c:pt idx="2731">
                  <c:v>173.5</c:v>
                </c:pt>
                <c:pt idx="2732">
                  <c:v>175</c:v>
                </c:pt>
                <c:pt idx="2733">
                  <c:v>174.25</c:v>
                </c:pt>
                <c:pt idx="2734">
                  <c:v>173.75</c:v>
                </c:pt>
                <c:pt idx="2735">
                  <c:v>173.5</c:v>
                </c:pt>
                <c:pt idx="2736">
                  <c:v>171</c:v>
                </c:pt>
                <c:pt idx="2737">
                  <c:v>170.75</c:v>
                </c:pt>
                <c:pt idx="2738">
                  <c:v>172</c:v>
                </c:pt>
                <c:pt idx="2739">
                  <c:v>170.25</c:v>
                </c:pt>
                <c:pt idx="2740">
                  <c:v>169.25</c:v>
                </c:pt>
                <c:pt idx="2741">
                  <c:v>167.25</c:v>
                </c:pt>
                <c:pt idx="2742">
                  <c:v>164</c:v>
                </c:pt>
                <c:pt idx="2743">
                  <c:v>162.75</c:v>
                </c:pt>
                <c:pt idx="2744">
                  <c:v>161.5</c:v>
                </c:pt>
                <c:pt idx="2745">
                  <c:v>162</c:v>
                </c:pt>
                <c:pt idx="2746">
                  <c:v>161.5</c:v>
                </c:pt>
                <c:pt idx="2747">
                  <c:v>159</c:v>
                </c:pt>
                <c:pt idx="2748">
                  <c:v>153.5</c:v>
                </c:pt>
                <c:pt idx="2749">
                  <c:v>151.25</c:v>
                </c:pt>
                <c:pt idx="2750">
                  <c:v>150.25</c:v>
                </c:pt>
                <c:pt idx="2751">
                  <c:v>152.75</c:v>
                </c:pt>
                <c:pt idx="2752">
                  <c:v>150.75</c:v>
                </c:pt>
                <c:pt idx="2753">
                  <c:v>152</c:v>
                </c:pt>
                <c:pt idx="2754">
                  <c:v>153.75</c:v>
                </c:pt>
                <c:pt idx="2755">
                  <c:v>152.75</c:v>
                </c:pt>
                <c:pt idx="2756">
                  <c:v>154.75</c:v>
                </c:pt>
                <c:pt idx="2757">
                  <c:v>158</c:v>
                </c:pt>
                <c:pt idx="2758">
                  <c:v>158.5</c:v>
                </c:pt>
                <c:pt idx="2759">
                  <c:v>160.25</c:v>
                </c:pt>
                <c:pt idx="2760">
                  <c:v>162.75</c:v>
                </c:pt>
                <c:pt idx="2761">
                  <c:v>160.25</c:v>
                </c:pt>
                <c:pt idx="2762">
                  <c:v>157.25</c:v>
                </c:pt>
                <c:pt idx="2763">
                  <c:v>158.75</c:v>
                </c:pt>
                <c:pt idx="2764">
                  <c:v>157.5</c:v>
                </c:pt>
                <c:pt idx="2765">
                  <c:v>158.5</c:v>
                </c:pt>
                <c:pt idx="2766">
                  <c:v>158</c:v>
                </c:pt>
                <c:pt idx="2767">
                  <c:v>159.5</c:v>
                </c:pt>
                <c:pt idx="2768">
                  <c:v>160</c:v>
                </c:pt>
                <c:pt idx="2769">
                  <c:v>159.75</c:v>
                </c:pt>
                <c:pt idx="2770">
                  <c:v>164</c:v>
                </c:pt>
                <c:pt idx="2771">
                  <c:v>167.75</c:v>
                </c:pt>
                <c:pt idx="2772">
                  <c:v>170.25</c:v>
                </c:pt>
                <c:pt idx="2773">
                  <c:v>165.75</c:v>
                </c:pt>
                <c:pt idx="2774">
                  <c:v>165</c:v>
                </c:pt>
                <c:pt idx="2775">
                  <c:v>169.5</c:v>
                </c:pt>
                <c:pt idx="2776">
                  <c:v>173.5</c:v>
                </c:pt>
                <c:pt idx="2777">
                  <c:v>172</c:v>
                </c:pt>
                <c:pt idx="2778">
                  <c:v>172.25</c:v>
                </c:pt>
                <c:pt idx="2779">
                  <c:v>172</c:v>
                </c:pt>
                <c:pt idx="2780">
                  <c:v>169</c:v>
                </c:pt>
                <c:pt idx="2781">
                  <c:v>167.75</c:v>
                </c:pt>
                <c:pt idx="2782">
                  <c:v>165.75</c:v>
                </c:pt>
                <c:pt idx="2783">
                  <c:v>162.75</c:v>
                </c:pt>
                <c:pt idx="2784">
                  <c:v>158.5</c:v>
                </c:pt>
                <c:pt idx="2785">
                  <c:v>171</c:v>
                </c:pt>
                <c:pt idx="2786">
                  <c:v>174.75</c:v>
                </c:pt>
                <c:pt idx="2787">
                  <c:v>176</c:v>
                </c:pt>
                <c:pt idx="2788">
                  <c:v>176.5</c:v>
                </c:pt>
                <c:pt idx="2789">
                  <c:v>173.5</c:v>
                </c:pt>
                <c:pt idx="2790">
                  <c:v>173.25</c:v>
                </c:pt>
                <c:pt idx="2791">
                  <c:v>172.5</c:v>
                </c:pt>
                <c:pt idx="2792">
                  <c:v>174.75</c:v>
                </c:pt>
                <c:pt idx="2793">
                  <c:v>177.75</c:v>
                </c:pt>
                <c:pt idx="2794">
                  <c:v>178.75</c:v>
                </c:pt>
                <c:pt idx="2795">
                  <c:v>180.5</c:v>
                </c:pt>
                <c:pt idx="2796">
                  <c:v>182.25</c:v>
                </c:pt>
                <c:pt idx="2797">
                  <c:v>180.5</c:v>
                </c:pt>
                <c:pt idx="2798">
                  <c:v>184.25</c:v>
                </c:pt>
                <c:pt idx="2799">
                  <c:v>188.25</c:v>
                </c:pt>
                <c:pt idx="2800">
                  <c:v>190</c:v>
                </c:pt>
                <c:pt idx="2801">
                  <c:v>187</c:v>
                </c:pt>
                <c:pt idx="2802">
                  <c:v>186.25</c:v>
                </c:pt>
                <c:pt idx="2803">
                  <c:v>188</c:v>
                </c:pt>
                <c:pt idx="2804">
                  <c:v>189</c:v>
                </c:pt>
                <c:pt idx="2805">
                  <c:v>186.5</c:v>
                </c:pt>
                <c:pt idx="2806">
                  <c:v>184.25</c:v>
                </c:pt>
                <c:pt idx="2807">
                  <c:v>184.25</c:v>
                </c:pt>
                <c:pt idx="2808">
                  <c:v>188.75</c:v>
                </c:pt>
                <c:pt idx="2809">
                  <c:v>190</c:v>
                </c:pt>
                <c:pt idx="2810">
                  <c:v>195</c:v>
                </c:pt>
                <c:pt idx="2811">
                  <c:v>198.75</c:v>
                </c:pt>
                <c:pt idx="2812">
                  <c:v>200.25</c:v>
                </c:pt>
                <c:pt idx="2813">
                  <c:v>196</c:v>
                </c:pt>
                <c:pt idx="2814">
                  <c:v>198.5</c:v>
                </c:pt>
                <c:pt idx="2815">
                  <c:v>200.25</c:v>
                </c:pt>
                <c:pt idx="2816">
                  <c:v>201</c:v>
                </c:pt>
                <c:pt idx="2817">
                  <c:v>200</c:v>
                </c:pt>
                <c:pt idx="2818">
                  <c:v>200.25</c:v>
                </c:pt>
                <c:pt idx="2819">
                  <c:v>200</c:v>
                </c:pt>
                <c:pt idx="2820">
                  <c:v>198</c:v>
                </c:pt>
                <c:pt idx="2821">
                  <c:v>198.75</c:v>
                </c:pt>
                <c:pt idx="2822">
                  <c:v>197</c:v>
                </c:pt>
                <c:pt idx="2823">
                  <c:v>195.75</c:v>
                </c:pt>
                <c:pt idx="2824">
                  <c:v>190.75</c:v>
                </c:pt>
                <c:pt idx="2825">
                  <c:v>194.75</c:v>
                </c:pt>
                <c:pt idx="2826">
                  <c:v>192.25</c:v>
                </c:pt>
                <c:pt idx="2827">
                  <c:v>195.5</c:v>
                </c:pt>
                <c:pt idx="2828">
                  <c:v>192</c:v>
                </c:pt>
                <c:pt idx="2829">
                  <c:v>194.25</c:v>
                </c:pt>
                <c:pt idx="2830">
                  <c:v>197.5</c:v>
                </c:pt>
                <c:pt idx="2831">
                  <c:v>196</c:v>
                </c:pt>
                <c:pt idx="2832">
                  <c:v>196.5</c:v>
                </c:pt>
                <c:pt idx="2833">
                  <c:v>197.75</c:v>
                </c:pt>
                <c:pt idx="2834">
                  <c:v>198</c:v>
                </c:pt>
                <c:pt idx="2835">
                  <c:v>198.5</c:v>
                </c:pt>
                <c:pt idx="2836">
                  <c:v>196.5</c:v>
                </c:pt>
                <c:pt idx="2837">
                  <c:v>193.25</c:v>
                </c:pt>
                <c:pt idx="2838">
                  <c:v>187.5</c:v>
                </c:pt>
                <c:pt idx="2839">
                  <c:v>187.75</c:v>
                </c:pt>
                <c:pt idx="2840">
                  <c:v>185.5</c:v>
                </c:pt>
                <c:pt idx="2841">
                  <c:v>183</c:v>
                </c:pt>
                <c:pt idx="2842">
                  <c:v>186.5</c:v>
                </c:pt>
                <c:pt idx="2843">
                  <c:v>186.5</c:v>
                </c:pt>
                <c:pt idx="2844">
                  <c:v>187</c:v>
                </c:pt>
                <c:pt idx="2845">
                  <c:v>188.25</c:v>
                </c:pt>
                <c:pt idx="2846">
                  <c:v>187.25</c:v>
                </c:pt>
                <c:pt idx="2847">
                  <c:v>185</c:v>
                </c:pt>
                <c:pt idx="2848">
                  <c:v>185.75</c:v>
                </c:pt>
                <c:pt idx="2849">
                  <c:v>184.5</c:v>
                </c:pt>
                <c:pt idx="2850">
                  <c:v>187</c:v>
                </c:pt>
                <c:pt idx="2851">
                  <c:v>188.75</c:v>
                </c:pt>
                <c:pt idx="2852">
                  <c:v>188</c:v>
                </c:pt>
                <c:pt idx="2853">
                  <c:v>185.75</c:v>
                </c:pt>
                <c:pt idx="2854">
                  <c:v>187.25</c:v>
                </c:pt>
                <c:pt idx="2855">
                  <c:v>185.75</c:v>
                </c:pt>
                <c:pt idx="2856">
                  <c:v>184.75</c:v>
                </c:pt>
                <c:pt idx="2857">
                  <c:v>185.75</c:v>
                </c:pt>
                <c:pt idx="2858">
                  <c:v>184.5</c:v>
                </c:pt>
                <c:pt idx="2859">
                  <c:v>185.5</c:v>
                </c:pt>
                <c:pt idx="2860">
                  <c:v>187.5</c:v>
                </c:pt>
                <c:pt idx="2861">
                  <c:v>184.75</c:v>
                </c:pt>
                <c:pt idx="2862">
                  <c:v>185.25</c:v>
                </c:pt>
                <c:pt idx="2863">
                  <c:v>184.5</c:v>
                </c:pt>
                <c:pt idx="2864">
                  <c:v>182.75</c:v>
                </c:pt>
                <c:pt idx="2865">
                  <c:v>181</c:v>
                </c:pt>
                <c:pt idx="2866">
                  <c:v>184.25</c:v>
                </c:pt>
                <c:pt idx="2867">
                  <c:v>178.25</c:v>
                </c:pt>
                <c:pt idx="2868">
                  <c:v>188</c:v>
                </c:pt>
                <c:pt idx="2869">
                  <c:v>190</c:v>
                </c:pt>
                <c:pt idx="2870">
                  <c:v>190.25</c:v>
                </c:pt>
                <c:pt idx="2871">
                  <c:v>192.75</c:v>
                </c:pt>
                <c:pt idx="2872">
                  <c:v>193</c:v>
                </c:pt>
                <c:pt idx="2873">
                  <c:v>192.25</c:v>
                </c:pt>
                <c:pt idx="2874">
                  <c:v>194.5</c:v>
                </c:pt>
                <c:pt idx="2875">
                  <c:v>196.75</c:v>
                </c:pt>
                <c:pt idx="2876">
                  <c:v>195.5</c:v>
                </c:pt>
                <c:pt idx="2877">
                  <c:v>192.5</c:v>
                </c:pt>
                <c:pt idx="2878">
                  <c:v>191.25</c:v>
                </c:pt>
                <c:pt idx="2879">
                  <c:v>188.5</c:v>
                </c:pt>
                <c:pt idx="2880">
                  <c:v>188.75</c:v>
                </c:pt>
                <c:pt idx="2881">
                  <c:v>191.25</c:v>
                </c:pt>
                <c:pt idx="2882">
                  <c:v>187.5</c:v>
                </c:pt>
                <c:pt idx="2883">
                  <c:v>190.75</c:v>
                </c:pt>
                <c:pt idx="2884">
                  <c:v>193.75</c:v>
                </c:pt>
                <c:pt idx="2885">
                  <c:v>191.5</c:v>
                </c:pt>
                <c:pt idx="2886">
                  <c:v>190</c:v>
                </c:pt>
                <c:pt idx="2887">
                  <c:v>189.25</c:v>
                </c:pt>
                <c:pt idx="2888">
                  <c:v>190.25</c:v>
                </c:pt>
                <c:pt idx="2889">
                  <c:v>187.75</c:v>
                </c:pt>
                <c:pt idx="2890">
                  <c:v>186.75</c:v>
                </c:pt>
                <c:pt idx="2891">
                  <c:v>185.25</c:v>
                </c:pt>
                <c:pt idx="2892">
                  <c:v>183.25</c:v>
                </c:pt>
                <c:pt idx="2893">
                  <c:v>182.75</c:v>
                </c:pt>
                <c:pt idx="2894">
                  <c:v>182.75</c:v>
                </c:pt>
                <c:pt idx="2895">
                  <c:v>182.75</c:v>
                </c:pt>
                <c:pt idx="2896">
                  <c:v>183.5</c:v>
                </c:pt>
                <c:pt idx="2897">
                  <c:v>185</c:v>
                </c:pt>
                <c:pt idx="2898">
                  <c:v>183</c:v>
                </c:pt>
                <c:pt idx="2899">
                  <c:v>179.5</c:v>
                </c:pt>
                <c:pt idx="2900">
                  <c:v>177.75</c:v>
                </c:pt>
                <c:pt idx="2901">
                  <c:v>178.25</c:v>
                </c:pt>
                <c:pt idx="2902">
                  <c:v>178</c:v>
                </c:pt>
                <c:pt idx="2903">
                  <c:v>176.25</c:v>
                </c:pt>
                <c:pt idx="2904">
                  <c:v>171</c:v>
                </c:pt>
                <c:pt idx="2905">
                  <c:v>171</c:v>
                </c:pt>
                <c:pt idx="2906">
                  <c:v>161.5</c:v>
                </c:pt>
                <c:pt idx="2907">
                  <c:v>156</c:v>
                </c:pt>
                <c:pt idx="2908">
                  <c:v>173.5</c:v>
                </c:pt>
                <c:pt idx="2909">
                  <c:v>173.5</c:v>
                </c:pt>
                <c:pt idx="2910">
                  <c:v>171</c:v>
                </c:pt>
                <c:pt idx="2911">
                  <c:v>176</c:v>
                </c:pt>
                <c:pt idx="2912">
                  <c:v>174.5</c:v>
                </c:pt>
                <c:pt idx="2913">
                  <c:v>180</c:v>
                </c:pt>
                <c:pt idx="2914">
                  <c:v>178.25</c:v>
                </c:pt>
                <c:pt idx="2915">
                  <c:v>180.5</c:v>
                </c:pt>
                <c:pt idx="2916">
                  <c:v>185</c:v>
                </c:pt>
                <c:pt idx="2917">
                  <c:v>182.5</c:v>
                </c:pt>
                <c:pt idx="2918">
                  <c:v>182.5</c:v>
                </c:pt>
                <c:pt idx="2919">
                  <c:v>181</c:v>
                </c:pt>
                <c:pt idx="2920">
                  <c:v>178.75</c:v>
                </c:pt>
                <c:pt idx="2921">
                  <c:v>179</c:v>
                </c:pt>
                <c:pt idx="2922">
                  <c:v>176</c:v>
                </c:pt>
                <c:pt idx="2923">
                  <c:v>180.75</c:v>
                </c:pt>
                <c:pt idx="2924">
                  <c:v>182.5</c:v>
                </c:pt>
                <c:pt idx="2925">
                  <c:v>182</c:v>
                </c:pt>
                <c:pt idx="2926">
                  <c:v>183.5</c:v>
                </c:pt>
                <c:pt idx="2927">
                  <c:v>184.5</c:v>
                </c:pt>
                <c:pt idx="2928">
                  <c:v>186.25</c:v>
                </c:pt>
                <c:pt idx="2929">
                  <c:v>186</c:v>
                </c:pt>
                <c:pt idx="2930">
                  <c:v>183.5</c:v>
                </c:pt>
                <c:pt idx="2931">
                  <c:v>180.25</c:v>
                </c:pt>
                <c:pt idx="2932">
                  <c:v>180.25</c:v>
                </c:pt>
                <c:pt idx="2933">
                  <c:v>176.25</c:v>
                </c:pt>
                <c:pt idx="2934">
                  <c:v>176.75</c:v>
                </c:pt>
                <c:pt idx="2935">
                  <c:v>178.5</c:v>
                </c:pt>
                <c:pt idx="2936">
                  <c:v>178.25</c:v>
                </c:pt>
                <c:pt idx="2937">
                  <c:v>178.5</c:v>
                </c:pt>
                <c:pt idx="2938">
                  <c:v>181.5</c:v>
                </c:pt>
                <c:pt idx="2939">
                  <c:v>184.5</c:v>
                </c:pt>
                <c:pt idx="2940">
                  <c:v>184.25</c:v>
                </c:pt>
                <c:pt idx="2941">
                  <c:v>185.5</c:v>
                </c:pt>
                <c:pt idx="2942">
                  <c:v>194.25</c:v>
                </c:pt>
                <c:pt idx="2943">
                  <c:v>198.5</c:v>
                </c:pt>
                <c:pt idx="2944">
                  <c:v>201.25</c:v>
                </c:pt>
              </c:numCache>
            </c:numRef>
          </c:val>
          <c:smooth val="0"/>
          <c:extLst>
            <c:ext xmlns:c16="http://schemas.microsoft.com/office/drawing/2014/chart" uri="{C3380CC4-5D6E-409C-BE32-E72D297353CC}">
              <c16:uniqueId val="{00000000-7FAB-40D4-86D2-446E73994510}"/>
            </c:ext>
          </c:extLst>
        </c:ser>
        <c:ser>
          <c:idx val="2"/>
          <c:order val="2"/>
          <c:tx>
            <c:strRef>
              <c:f>[2]Daten!$E$2</c:f>
              <c:strCache>
                <c:ptCount val="1"/>
                <c:pt idx="0">
                  <c:v>Notierung Weizen in Fr./t</c:v>
                </c:pt>
              </c:strCache>
            </c:strRef>
          </c:tx>
          <c:spPr>
            <a:ln>
              <a:solidFill>
                <a:schemeClr val="bg1">
                  <a:lumMod val="50000"/>
                </a:schemeClr>
              </a:solidFill>
              <a:prstDash val="sysDash"/>
            </a:ln>
          </c:spPr>
          <c:marker>
            <c:symbol val="none"/>
          </c:marker>
          <c:cat>
            <c:numRef>
              <c:f>[2]Daten!$A$3:$A$2947</c:f>
              <c:numCache>
                <c:formatCode>General</c:formatCode>
                <c:ptCount val="2945"/>
                <c:pt idx="0">
                  <c:v>37988</c:v>
                </c:pt>
                <c:pt idx="1">
                  <c:v>37991</c:v>
                </c:pt>
                <c:pt idx="2">
                  <c:v>37992</c:v>
                </c:pt>
                <c:pt idx="3">
                  <c:v>37993</c:v>
                </c:pt>
                <c:pt idx="4">
                  <c:v>37994</c:v>
                </c:pt>
                <c:pt idx="5">
                  <c:v>37995</c:v>
                </c:pt>
                <c:pt idx="6">
                  <c:v>37998</c:v>
                </c:pt>
                <c:pt idx="7">
                  <c:v>37999</c:v>
                </c:pt>
                <c:pt idx="8">
                  <c:v>38000</c:v>
                </c:pt>
                <c:pt idx="9">
                  <c:v>38001</c:v>
                </c:pt>
                <c:pt idx="10">
                  <c:v>38002</c:v>
                </c:pt>
                <c:pt idx="11">
                  <c:v>38005</c:v>
                </c:pt>
                <c:pt idx="12">
                  <c:v>38006</c:v>
                </c:pt>
                <c:pt idx="13">
                  <c:v>38007</c:v>
                </c:pt>
                <c:pt idx="14">
                  <c:v>38008</c:v>
                </c:pt>
                <c:pt idx="15">
                  <c:v>38009</c:v>
                </c:pt>
                <c:pt idx="16">
                  <c:v>38012</c:v>
                </c:pt>
                <c:pt idx="17">
                  <c:v>38013</c:v>
                </c:pt>
                <c:pt idx="18">
                  <c:v>38014</c:v>
                </c:pt>
                <c:pt idx="19">
                  <c:v>38015</c:v>
                </c:pt>
                <c:pt idx="20">
                  <c:v>38016</c:v>
                </c:pt>
                <c:pt idx="21">
                  <c:v>38019</c:v>
                </c:pt>
                <c:pt idx="22">
                  <c:v>38020</c:v>
                </c:pt>
                <c:pt idx="23">
                  <c:v>38021</c:v>
                </c:pt>
                <c:pt idx="24">
                  <c:v>38022</c:v>
                </c:pt>
                <c:pt idx="25">
                  <c:v>38023</c:v>
                </c:pt>
                <c:pt idx="26">
                  <c:v>38026</c:v>
                </c:pt>
                <c:pt idx="27">
                  <c:v>38027</c:v>
                </c:pt>
                <c:pt idx="28">
                  <c:v>38028</c:v>
                </c:pt>
                <c:pt idx="29">
                  <c:v>38029</c:v>
                </c:pt>
                <c:pt idx="30">
                  <c:v>38030</c:v>
                </c:pt>
                <c:pt idx="31">
                  <c:v>38033</c:v>
                </c:pt>
                <c:pt idx="32">
                  <c:v>38034</c:v>
                </c:pt>
                <c:pt idx="33">
                  <c:v>38035</c:v>
                </c:pt>
                <c:pt idx="34">
                  <c:v>38036</c:v>
                </c:pt>
                <c:pt idx="35">
                  <c:v>38037</c:v>
                </c:pt>
                <c:pt idx="36">
                  <c:v>38040</c:v>
                </c:pt>
                <c:pt idx="37">
                  <c:v>38041</c:v>
                </c:pt>
                <c:pt idx="38">
                  <c:v>38042</c:v>
                </c:pt>
                <c:pt idx="39">
                  <c:v>38043</c:v>
                </c:pt>
                <c:pt idx="40">
                  <c:v>38044</c:v>
                </c:pt>
                <c:pt idx="41">
                  <c:v>38047</c:v>
                </c:pt>
                <c:pt idx="42">
                  <c:v>38048</c:v>
                </c:pt>
                <c:pt idx="43">
                  <c:v>38049</c:v>
                </c:pt>
                <c:pt idx="44">
                  <c:v>38050</c:v>
                </c:pt>
                <c:pt idx="45">
                  <c:v>38051</c:v>
                </c:pt>
                <c:pt idx="46">
                  <c:v>38054</c:v>
                </c:pt>
                <c:pt idx="47">
                  <c:v>38055</c:v>
                </c:pt>
                <c:pt idx="48">
                  <c:v>38056</c:v>
                </c:pt>
                <c:pt idx="49">
                  <c:v>38057</c:v>
                </c:pt>
                <c:pt idx="50">
                  <c:v>38058</c:v>
                </c:pt>
                <c:pt idx="51">
                  <c:v>38061</c:v>
                </c:pt>
                <c:pt idx="52">
                  <c:v>38062</c:v>
                </c:pt>
                <c:pt idx="53">
                  <c:v>38063</c:v>
                </c:pt>
                <c:pt idx="54">
                  <c:v>38064</c:v>
                </c:pt>
                <c:pt idx="55">
                  <c:v>38065</c:v>
                </c:pt>
                <c:pt idx="56">
                  <c:v>38068</c:v>
                </c:pt>
                <c:pt idx="57">
                  <c:v>38069</c:v>
                </c:pt>
                <c:pt idx="58">
                  <c:v>38070</c:v>
                </c:pt>
                <c:pt idx="59">
                  <c:v>38071</c:v>
                </c:pt>
                <c:pt idx="60">
                  <c:v>38072</c:v>
                </c:pt>
                <c:pt idx="61">
                  <c:v>38075</c:v>
                </c:pt>
                <c:pt idx="62">
                  <c:v>38076</c:v>
                </c:pt>
                <c:pt idx="63">
                  <c:v>38077</c:v>
                </c:pt>
                <c:pt idx="64">
                  <c:v>38078</c:v>
                </c:pt>
                <c:pt idx="65">
                  <c:v>38079</c:v>
                </c:pt>
                <c:pt idx="66">
                  <c:v>38082</c:v>
                </c:pt>
                <c:pt idx="67">
                  <c:v>38083</c:v>
                </c:pt>
                <c:pt idx="68">
                  <c:v>38084</c:v>
                </c:pt>
                <c:pt idx="69">
                  <c:v>38085</c:v>
                </c:pt>
                <c:pt idx="70">
                  <c:v>38090</c:v>
                </c:pt>
                <c:pt idx="71">
                  <c:v>38091</c:v>
                </c:pt>
                <c:pt idx="72">
                  <c:v>38092</c:v>
                </c:pt>
                <c:pt idx="73">
                  <c:v>38093</c:v>
                </c:pt>
                <c:pt idx="74">
                  <c:v>38096</c:v>
                </c:pt>
                <c:pt idx="75">
                  <c:v>38097</c:v>
                </c:pt>
                <c:pt idx="76">
                  <c:v>38098</c:v>
                </c:pt>
                <c:pt idx="77">
                  <c:v>38099</c:v>
                </c:pt>
                <c:pt idx="78">
                  <c:v>38100</c:v>
                </c:pt>
                <c:pt idx="79">
                  <c:v>38103</c:v>
                </c:pt>
                <c:pt idx="80">
                  <c:v>38104</c:v>
                </c:pt>
                <c:pt idx="81">
                  <c:v>38105</c:v>
                </c:pt>
                <c:pt idx="82">
                  <c:v>38106</c:v>
                </c:pt>
                <c:pt idx="83">
                  <c:v>38107</c:v>
                </c:pt>
                <c:pt idx="84">
                  <c:v>38110</c:v>
                </c:pt>
                <c:pt idx="85">
                  <c:v>38111</c:v>
                </c:pt>
                <c:pt idx="86">
                  <c:v>38112</c:v>
                </c:pt>
                <c:pt idx="87">
                  <c:v>38113</c:v>
                </c:pt>
                <c:pt idx="88">
                  <c:v>38114</c:v>
                </c:pt>
                <c:pt idx="89">
                  <c:v>38117</c:v>
                </c:pt>
                <c:pt idx="90">
                  <c:v>38118</c:v>
                </c:pt>
                <c:pt idx="91">
                  <c:v>38119</c:v>
                </c:pt>
                <c:pt idx="92">
                  <c:v>38120</c:v>
                </c:pt>
                <c:pt idx="93">
                  <c:v>38121</c:v>
                </c:pt>
                <c:pt idx="94">
                  <c:v>38124</c:v>
                </c:pt>
                <c:pt idx="95">
                  <c:v>38125</c:v>
                </c:pt>
                <c:pt idx="96">
                  <c:v>38126</c:v>
                </c:pt>
                <c:pt idx="97">
                  <c:v>38127</c:v>
                </c:pt>
                <c:pt idx="98">
                  <c:v>38128</c:v>
                </c:pt>
                <c:pt idx="99">
                  <c:v>38131</c:v>
                </c:pt>
                <c:pt idx="100">
                  <c:v>38132</c:v>
                </c:pt>
                <c:pt idx="101">
                  <c:v>38133</c:v>
                </c:pt>
                <c:pt idx="102">
                  <c:v>38134</c:v>
                </c:pt>
                <c:pt idx="103">
                  <c:v>38135</c:v>
                </c:pt>
                <c:pt idx="104">
                  <c:v>38138</c:v>
                </c:pt>
                <c:pt idx="105">
                  <c:v>38139</c:v>
                </c:pt>
                <c:pt idx="106">
                  <c:v>38140</c:v>
                </c:pt>
                <c:pt idx="107">
                  <c:v>38141</c:v>
                </c:pt>
                <c:pt idx="108">
                  <c:v>38142</c:v>
                </c:pt>
                <c:pt idx="109">
                  <c:v>38145</c:v>
                </c:pt>
                <c:pt idx="110">
                  <c:v>38146</c:v>
                </c:pt>
                <c:pt idx="111">
                  <c:v>38147</c:v>
                </c:pt>
                <c:pt idx="112">
                  <c:v>38148</c:v>
                </c:pt>
                <c:pt idx="113">
                  <c:v>38149</c:v>
                </c:pt>
                <c:pt idx="114">
                  <c:v>38152</c:v>
                </c:pt>
                <c:pt idx="115">
                  <c:v>38153</c:v>
                </c:pt>
                <c:pt idx="116">
                  <c:v>38154</c:v>
                </c:pt>
                <c:pt idx="117">
                  <c:v>38155</c:v>
                </c:pt>
                <c:pt idx="118">
                  <c:v>38156</c:v>
                </c:pt>
                <c:pt idx="119">
                  <c:v>38159</c:v>
                </c:pt>
                <c:pt idx="120">
                  <c:v>38160</c:v>
                </c:pt>
                <c:pt idx="121">
                  <c:v>38161</c:v>
                </c:pt>
                <c:pt idx="122">
                  <c:v>38162</c:v>
                </c:pt>
                <c:pt idx="123">
                  <c:v>38163</c:v>
                </c:pt>
                <c:pt idx="124">
                  <c:v>38166</c:v>
                </c:pt>
                <c:pt idx="125">
                  <c:v>38167</c:v>
                </c:pt>
                <c:pt idx="126">
                  <c:v>38168</c:v>
                </c:pt>
                <c:pt idx="127">
                  <c:v>38169</c:v>
                </c:pt>
                <c:pt idx="128">
                  <c:v>38170</c:v>
                </c:pt>
                <c:pt idx="129">
                  <c:v>38173</c:v>
                </c:pt>
                <c:pt idx="130">
                  <c:v>38174</c:v>
                </c:pt>
                <c:pt idx="131">
                  <c:v>38175</c:v>
                </c:pt>
                <c:pt idx="132">
                  <c:v>38176</c:v>
                </c:pt>
                <c:pt idx="133">
                  <c:v>38177</c:v>
                </c:pt>
                <c:pt idx="134">
                  <c:v>38180</c:v>
                </c:pt>
                <c:pt idx="135">
                  <c:v>38181</c:v>
                </c:pt>
                <c:pt idx="136">
                  <c:v>38182</c:v>
                </c:pt>
                <c:pt idx="137">
                  <c:v>38183</c:v>
                </c:pt>
                <c:pt idx="138">
                  <c:v>38184</c:v>
                </c:pt>
                <c:pt idx="139">
                  <c:v>38187</c:v>
                </c:pt>
                <c:pt idx="140">
                  <c:v>38188</c:v>
                </c:pt>
                <c:pt idx="141">
                  <c:v>38189</c:v>
                </c:pt>
                <c:pt idx="142">
                  <c:v>38190</c:v>
                </c:pt>
                <c:pt idx="143">
                  <c:v>38191</c:v>
                </c:pt>
                <c:pt idx="144">
                  <c:v>38194</c:v>
                </c:pt>
                <c:pt idx="145">
                  <c:v>38195</c:v>
                </c:pt>
                <c:pt idx="146">
                  <c:v>38196</c:v>
                </c:pt>
                <c:pt idx="147">
                  <c:v>38197</c:v>
                </c:pt>
                <c:pt idx="148">
                  <c:v>38198</c:v>
                </c:pt>
                <c:pt idx="149">
                  <c:v>38201</c:v>
                </c:pt>
                <c:pt idx="150">
                  <c:v>38202</c:v>
                </c:pt>
                <c:pt idx="151">
                  <c:v>38203</c:v>
                </c:pt>
                <c:pt idx="152">
                  <c:v>38204</c:v>
                </c:pt>
                <c:pt idx="153">
                  <c:v>38205</c:v>
                </c:pt>
                <c:pt idx="154">
                  <c:v>38208</c:v>
                </c:pt>
                <c:pt idx="155">
                  <c:v>38209</c:v>
                </c:pt>
                <c:pt idx="156">
                  <c:v>38210</c:v>
                </c:pt>
                <c:pt idx="157">
                  <c:v>38211</c:v>
                </c:pt>
                <c:pt idx="158">
                  <c:v>38212</c:v>
                </c:pt>
                <c:pt idx="159">
                  <c:v>38215</c:v>
                </c:pt>
                <c:pt idx="160">
                  <c:v>38216</c:v>
                </c:pt>
                <c:pt idx="161">
                  <c:v>38217</c:v>
                </c:pt>
                <c:pt idx="162">
                  <c:v>38218</c:v>
                </c:pt>
                <c:pt idx="163">
                  <c:v>38219</c:v>
                </c:pt>
                <c:pt idx="164">
                  <c:v>38222</c:v>
                </c:pt>
                <c:pt idx="165">
                  <c:v>38223</c:v>
                </c:pt>
                <c:pt idx="166">
                  <c:v>38224</c:v>
                </c:pt>
                <c:pt idx="167">
                  <c:v>38225</c:v>
                </c:pt>
                <c:pt idx="168">
                  <c:v>38226</c:v>
                </c:pt>
                <c:pt idx="169">
                  <c:v>38229</c:v>
                </c:pt>
                <c:pt idx="170">
                  <c:v>38230</c:v>
                </c:pt>
                <c:pt idx="171">
                  <c:v>38231</c:v>
                </c:pt>
                <c:pt idx="172">
                  <c:v>38232</c:v>
                </c:pt>
                <c:pt idx="173">
                  <c:v>38233</c:v>
                </c:pt>
                <c:pt idx="174">
                  <c:v>38236</c:v>
                </c:pt>
                <c:pt idx="175">
                  <c:v>38237</c:v>
                </c:pt>
                <c:pt idx="176">
                  <c:v>38238</c:v>
                </c:pt>
                <c:pt idx="177">
                  <c:v>38239</c:v>
                </c:pt>
                <c:pt idx="178">
                  <c:v>38240</c:v>
                </c:pt>
                <c:pt idx="179">
                  <c:v>38243</c:v>
                </c:pt>
                <c:pt idx="180">
                  <c:v>38244</c:v>
                </c:pt>
                <c:pt idx="181">
                  <c:v>38245</c:v>
                </c:pt>
                <c:pt idx="182">
                  <c:v>38246</c:v>
                </c:pt>
                <c:pt idx="183">
                  <c:v>38247</c:v>
                </c:pt>
                <c:pt idx="184">
                  <c:v>38250</c:v>
                </c:pt>
                <c:pt idx="185">
                  <c:v>38251</c:v>
                </c:pt>
                <c:pt idx="186">
                  <c:v>38252</c:v>
                </c:pt>
                <c:pt idx="187">
                  <c:v>38253</c:v>
                </c:pt>
                <c:pt idx="188">
                  <c:v>38254</c:v>
                </c:pt>
                <c:pt idx="189">
                  <c:v>38257</c:v>
                </c:pt>
                <c:pt idx="190">
                  <c:v>38258</c:v>
                </c:pt>
                <c:pt idx="191">
                  <c:v>38259</c:v>
                </c:pt>
                <c:pt idx="192">
                  <c:v>38260</c:v>
                </c:pt>
                <c:pt idx="193">
                  <c:v>38261</c:v>
                </c:pt>
                <c:pt idx="194">
                  <c:v>38264</c:v>
                </c:pt>
                <c:pt idx="195">
                  <c:v>38265</c:v>
                </c:pt>
                <c:pt idx="196">
                  <c:v>38266</c:v>
                </c:pt>
                <c:pt idx="197">
                  <c:v>38267</c:v>
                </c:pt>
                <c:pt idx="198">
                  <c:v>38268</c:v>
                </c:pt>
                <c:pt idx="199">
                  <c:v>38271</c:v>
                </c:pt>
                <c:pt idx="200">
                  <c:v>38272</c:v>
                </c:pt>
                <c:pt idx="201">
                  <c:v>38273</c:v>
                </c:pt>
                <c:pt idx="202">
                  <c:v>38274</c:v>
                </c:pt>
                <c:pt idx="203">
                  <c:v>38275</c:v>
                </c:pt>
                <c:pt idx="204">
                  <c:v>38278</c:v>
                </c:pt>
                <c:pt idx="205">
                  <c:v>38279</c:v>
                </c:pt>
                <c:pt idx="206">
                  <c:v>38280</c:v>
                </c:pt>
                <c:pt idx="207">
                  <c:v>38281</c:v>
                </c:pt>
                <c:pt idx="208">
                  <c:v>38282</c:v>
                </c:pt>
                <c:pt idx="209">
                  <c:v>38285</c:v>
                </c:pt>
                <c:pt idx="210">
                  <c:v>38286</c:v>
                </c:pt>
                <c:pt idx="211">
                  <c:v>38287</c:v>
                </c:pt>
                <c:pt idx="212">
                  <c:v>38288</c:v>
                </c:pt>
                <c:pt idx="213">
                  <c:v>38289</c:v>
                </c:pt>
                <c:pt idx="214">
                  <c:v>38292</c:v>
                </c:pt>
                <c:pt idx="215">
                  <c:v>38293</c:v>
                </c:pt>
                <c:pt idx="216">
                  <c:v>38294</c:v>
                </c:pt>
                <c:pt idx="217">
                  <c:v>38295</c:v>
                </c:pt>
                <c:pt idx="218">
                  <c:v>38296</c:v>
                </c:pt>
                <c:pt idx="219">
                  <c:v>38299</c:v>
                </c:pt>
                <c:pt idx="220">
                  <c:v>38300</c:v>
                </c:pt>
                <c:pt idx="221">
                  <c:v>38301</c:v>
                </c:pt>
                <c:pt idx="222">
                  <c:v>38302</c:v>
                </c:pt>
                <c:pt idx="223">
                  <c:v>38303</c:v>
                </c:pt>
                <c:pt idx="224">
                  <c:v>38306</c:v>
                </c:pt>
                <c:pt idx="225">
                  <c:v>38307</c:v>
                </c:pt>
                <c:pt idx="226">
                  <c:v>38308</c:v>
                </c:pt>
                <c:pt idx="227">
                  <c:v>38309</c:v>
                </c:pt>
                <c:pt idx="228">
                  <c:v>38310</c:v>
                </c:pt>
                <c:pt idx="229">
                  <c:v>38313</c:v>
                </c:pt>
                <c:pt idx="230">
                  <c:v>38314</c:v>
                </c:pt>
                <c:pt idx="231">
                  <c:v>38315</c:v>
                </c:pt>
                <c:pt idx="232">
                  <c:v>38316</c:v>
                </c:pt>
                <c:pt idx="233">
                  <c:v>38317</c:v>
                </c:pt>
                <c:pt idx="234">
                  <c:v>38320</c:v>
                </c:pt>
                <c:pt idx="235">
                  <c:v>38321</c:v>
                </c:pt>
                <c:pt idx="236">
                  <c:v>38322</c:v>
                </c:pt>
                <c:pt idx="237">
                  <c:v>38323</c:v>
                </c:pt>
                <c:pt idx="238">
                  <c:v>38324</c:v>
                </c:pt>
                <c:pt idx="239">
                  <c:v>38327</c:v>
                </c:pt>
                <c:pt idx="240">
                  <c:v>38328</c:v>
                </c:pt>
                <c:pt idx="241">
                  <c:v>38329</c:v>
                </c:pt>
                <c:pt idx="242">
                  <c:v>38330</c:v>
                </c:pt>
                <c:pt idx="243">
                  <c:v>38331</c:v>
                </c:pt>
                <c:pt idx="244">
                  <c:v>38334</c:v>
                </c:pt>
                <c:pt idx="245">
                  <c:v>38335</c:v>
                </c:pt>
                <c:pt idx="246">
                  <c:v>38336</c:v>
                </c:pt>
                <c:pt idx="247">
                  <c:v>38337</c:v>
                </c:pt>
                <c:pt idx="248">
                  <c:v>38338</c:v>
                </c:pt>
                <c:pt idx="249">
                  <c:v>38341</c:v>
                </c:pt>
                <c:pt idx="250">
                  <c:v>38342</c:v>
                </c:pt>
                <c:pt idx="251">
                  <c:v>38343</c:v>
                </c:pt>
                <c:pt idx="252">
                  <c:v>38344</c:v>
                </c:pt>
                <c:pt idx="253">
                  <c:v>38345</c:v>
                </c:pt>
                <c:pt idx="254">
                  <c:v>38348</c:v>
                </c:pt>
                <c:pt idx="255">
                  <c:v>38349</c:v>
                </c:pt>
                <c:pt idx="256">
                  <c:v>38350</c:v>
                </c:pt>
                <c:pt idx="257">
                  <c:v>38351</c:v>
                </c:pt>
                <c:pt idx="258">
                  <c:v>38352</c:v>
                </c:pt>
                <c:pt idx="259">
                  <c:v>38355</c:v>
                </c:pt>
                <c:pt idx="260">
                  <c:v>38356</c:v>
                </c:pt>
                <c:pt idx="261">
                  <c:v>38357</c:v>
                </c:pt>
                <c:pt idx="262">
                  <c:v>38358</c:v>
                </c:pt>
                <c:pt idx="263">
                  <c:v>38359</c:v>
                </c:pt>
                <c:pt idx="264">
                  <c:v>38362</c:v>
                </c:pt>
                <c:pt idx="265">
                  <c:v>38363</c:v>
                </c:pt>
                <c:pt idx="266">
                  <c:v>38364</c:v>
                </c:pt>
                <c:pt idx="267">
                  <c:v>38365</c:v>
                </c:pt>
                <c:pt idx="268">
                  <c:v>38366</c:v>
                </c:pt>
                <c:pt idx="269">
                  <c:v>38369</c:v>
                </c:pt>
                <c:pt idx="270">
                  <c:v>38370</c:v>
                </c:pt>
                <c:pt idx="271">
                  <c:v>38371</c:v>
                </c:pt>
                <c:pt idx="272">
                  <c:v>38372</c:v>
                </c:pt>
                <c:pt idx="273">
                  <c:v>38373</c:v>
                </c:pt>
                <c:pt idx="274">
                  <c:v>38376</c:v>
                </c:pt>
                <c:pt idx="275">
                  <c:v>38377</c:v>
                </c:pt>
                <c:pt idx="276">
                  <c:v>38378</c:v>
                </c:pt>
                <c:pt idx="277">
                  <c:v>38379</c:v>
                </c:pt>
                <c:pt idx="278">
                  <c:v>38380</c:v>
                </c:pt>
                <c:pt idx="279">
                  <c:v>38383</c:v>
                </c:pt>
                <c:pt idx="280">
                  <c:v>38384</c:v>
                </c:pt>
                <c:pt idx="281">
                  <c:v>38385</c:v>
                </c:pt>
                <c:pt idx="282">
                  <c:v>38386</c:v>
                </c:pt>
                <c:pt idx="283">
                  <c:v>38387</c:v>
                </c:pt>
                <c:pt idx="284">
                  <c:v>38390</c:v>
                </c:pt>
                <c:pt idx="285">
                  <c:v>38391</c:v>
                </c:pt>
                <c:pt idx="286">
                  <c:v>38392</c:v>
                </c:pt>
                <c:pt idx="287">
                  <c:v>38393</c:v>
                </c:pt>
                <c:pt idx="288">
                  <c:v>38394</c:v>
                </c:pt>
                <c:pt idx="289">
                  <c:v>38397</c:v>
                </c:pt>
                <c:pt idx="290">
                  <c:v>38398</c:v>
                </c:pt>
                <c:pt idx="291">
                  <c:v>38399</c:v>
                </c:pt>
                <c:pt idx="292">
                  <c:v>38400</c:v>
                </c:pt>
                <c:pt idx="293">
                  <c:v>38401</c:v>
                </c:pt>
                <c:pt idx="294">
                  <c:v>38404</c:v>
                </c:pt>
                <c:pt idx="295">
                  <c:v>38405</c:v>
                </c:pt>
                <c:pt idx="296">
                  <c:v>38406</c:v>
                </c:pt>
                <c:pt idx="297">
                  <c:v>38407</c:v>
                </c:pt>
                <c:pt idx="298">
                  <c:v>38408</c:v>
                </c:pt>
                <c:pt idx="299">
                  <c:v>38411</c:v>
                </c:pt>
                <c:pt idx="300">
                  <c:v>38412</c:v>
                </c:pt>
                <c:pt idx="301">
                  <c:v>38413</c:v>
                </c:pt>
                <c:pt idx="302">
                  <c:v>38414</c:v>
                </c:pt>
                <c:pt idx="303">
                  <c:v>38415</c:v>
                </c:pt>
                <c:pt idx="304">
                  <c:v>38418</c:v>
                </c:pt>
                <c:pt idx="305">
                  <c:v>38419</c:v>
                </c:pt>
                <c:pt idx="306">
                  <c:v>38420</c:v>
                </c:pt>
                <c:pt idx="307">
                  <c:v>38421</c:v>
                </c:pt>
                <c:pt idx="308">
                  <c:v>38422</c:v>
                </c:pt>
                <c:pt idx="309">
                  <c:v>38425</c:v>
                </c:pt>
                <c:pt idx="310">
                  <c:v>38426</c:v>
                </c:pt>
                <c:pt idx="311">
                  <c:v>38427</c:v>
                </c:pt>
                <c:pt idx="312">
                  <c:v>38428</c:v>
                </c:pt>
                <c:pt idx="313">
                  <c:v>38429</c:v>
                </c:pt>
                <c:pt idx="314">
                  <c:v>38432</c:v>
                </c:pt>
                <c:pt idx="315">
                  <c:v>38433</c:v>
                </c:pt>
                <c:pt idx="316">
                  <c:v>38434</c:v>
                </c:pt>
                <c:pt idx="317">
                  <c:v>38435</c:v>
                </c:pt>
                <c:pt idx="318">
                  <c:v>38440</c:v>
                </c:pt>
                <c:pt idx="319">
                  <c:v>38441</c:v>
                </c:pt>
                <c:pt idx="320">
                  <c:v>38442</c:v>
                </c:pt>
                <c:pt idx="321">
                  <c:v>38443</c:v>
                </c:pt>
                <c:pt idx="322">
                  <c:v>38446</c:v>
                </c:pt>
                <c:pt idx="323">
                  <c:v>38447</c:v>
                </c:pt>
                <c:pt idx="324">
                  <c:v>38448</c:v>
                </c:pt>
                <c:pt idx="325">
                  <c:v>38449</c:v>
                </c:pt>
                <c:pt idx="326">
                  <c:v>38450</c:v>
                </c:pt>
                <c:pt idx="327">
                  <c:v>38453</c:v>
                </c:pt>
                <c:pt idx="328">
                  <c:v>38454</c:v>
                </c:pt>
                <c:pt idx="329">
                  <c:v>38455</c:v>
                </c:pt>
                <c:pt idx="330">
                  <c:v>38456</c:v>
                </c:pt>
                <c:pt idx="331">
                  <c:v>38457</c:v>
                </c:pt>
                <c:pt idx="332">
                  <c:v>38460</c:v>
                </c:pt>
                <c:pt idx="333">
                  <c:v>38461</c:v>
                </c:pt>
                <c:pt idx="334">
                  <c:v>38462</c:v>
                </c:pt>
                <c:pt idx="335">
                  <c:v>38463</c:v>
                </c:pt>
                <c:pt idx="336">
                  <c:v>38464</c:v>
                </c:pt>
                <c:pt idx="337">
                  <c:v>38467</c:v>
                </c:pt>
                <c:pt idx="338">
                  <c:v>38468</c:v>
                </c:pt>
                <c:pt idx="339">
                  <c:v>38469</c:v>
                </c:pt>
                <c:pt idx="340">
                  <c:v>38470</c:v>
                </c:pt>
                <c:pt idx="341">
                  <c:v>38471</c:v>
                </c:pt>
                <c:pt idx="342">
                  <c:v>38474</c:v>
                </c:pt>
                <c:pt idx="343">
                  <c:v>38475</c:v>
                </c:pt>
                <c:pt idx="344">
                  <c:v>38476</c:v>
                </c:pt>
                <c:pt idx="345">
                  <c:v>38477</c:v>
                </c:pt>
                <c:pt idx="346">
                  <c:v>38478</c:v>
                </c:pt>
                <c:pt idx="347">
                  <c:v>38481</c:v>
                </c:pt>
                <c:pt idx="348">
                  <c:v>38482</c:v>
                </c:pt>
                <c:pt idx="349">
                  <c:v>38483</c:v>
                </c:pt>
                <c:pt idx="350">
                  <c:v>38484</c:v>
                </c:pt>
                <c:pt idx="351">
                  <c:v>38485</c:v>
                </c:pt>
                <c:pt idx="352">
                  <c:v>38488</c:v>
                </c:pt>
                <c:pt idx="353">
                  <c:v>38489</c:v>
                </c:pt>
                <c:pt idx="354">
                  <c:v>38490</c:v>
                </c:pt>
                <c:pt idx="355">
                  <c:v>38491</c:v>
                </c:pt>
                <c:pt idx="356">
                  <c:v>38492</c:v>
                </c:pt>
                <c:pt idx="357">
                  <c:v>38495</c:v>
                </c:pt>
                <c:pt idx="358">
                  <c:v>38496</c:v>
                </c:pt>
                <c:pt idx="359">
                  <c:v>38497</c:v>
                </c:pt>
                <c:pt idx="360">
                  <c:v>38498</c:v>
                </c:pt>
                <c:pt idx="361">
                  <c:v>38499</c:v>
                </c:pt>
                <c:pt idx="362">
                  <c:v>38502</c:v>
                </c:pt>
                <c:pt idx="363">
                  <c:v>38503</c:v>
                </c:pt>
                <c:pt idx="364">
                  <c:v>38504</c:v>
                </c:pt>
                <c:pt idx="365">
                  <c:v>38505</c:v>
                </c:pt>
                <c:pt idx="366">
                  <c:v>38506</c:v>
                </c:pt>
                <c:pt idx="367">
                  <c:v>38509</c:v>
                </c:pt>
                <c:pt idx="368">
                  <c:v>38510</c:v>
                </c:pt>
                <c:pt idx="369">
                  <c:v>38511</c:v>
                </c:pt>
                <c:pt idx="370">
                  <c:v>38512</c:v>
                </c:pt>
                <c:pt idx="371">
                  <c:v>38513</c:v>
                </c:pt>
                <c:pt idx="372">
                  <c:v>38516</c:v>
                </c:pt>
                <c:pt idx="373">
                  <c:v>38517</c:v>
                </c:pt>
                <c:pt idx="374">
                  <c:v>38518</c:v>
                </c:pt>
                <c:pt idx="375">
                  <c:v>38519</c:v>
                </c:pt>
                <c:pt idx="376">
                  <c:v>38520</c:v>
                </c:pt>
                <c:pt idx="377">
                  <c:v>38523</c:v>
                </c:pt>
                <c:pt idx="378">
                  <c:v>38524</c:v>
                </c:pt>
                <c:pt idx="379">
                  <c:v>38525</c:v>
                </c:pt>
                <c:pt idx="380">
                  <c:v>38526</c:v>
                </c:pt>
                <c:pt idx="381">
                  <c:v>38527</c:v>
                </c:pt>
                <c:pt idx="382">
                  <c:v>38530</c:v>
                </c:pt>
                <c:pt idx="383">
                  <c:v>38531</c:v>
                </c:pt>
                <c:pt idx="384">
                  <c:v>38532</c:v>
                </c:pt>
                <c:pt idx="385">
                  <c:v>38533</c:v>
                </c:pt>
                <c:pt idx="386">
                  <c:v>38534</c:v>
                </c:pt>
                <c:pt idx="387">
                  <c:v>38537</c:v>
                </c:pt>
                <c:pt idx="388">
                  <c:v>38538</c:v>
                </c:pt>
                <c:pt idx="389">
                  <c:v>38539</c:v>
                </c:pt>
                <c:pt idx="390">
                  <c:v>38540</c:v>
                </c:pt>
                <c:pt idx="391">
                  <c:v>38541</c:v>
                </c:pt>
                <c:pt idx="392">
                  <c:v>38544</c:v>
                </c:pt>
                <c:pt idx="393">
                  <c:v>38545</c:v>
                </c:pt>
                <c:pt idx="394">
                  <c:v>38546</c:v>
                </c:pt>
                <c:pt idx="395">
                  <c:v>38547</c:v>
                </c:pt>
                <c:pt idx="396">
                  <c:v>38548</c:v>
                </c:pt>
                <c:pt idx="397">
                  <c:v>38551</c:v>
                </c:pt>
                <c:pt idx="398">
                  <c:v>38552</c:v>
                </c:pt>
                <c:pt idx="399">
                  <c:v>38553</c:v>
                </c:pt>
                <c:pt idx="400">
                  <c:v>38554</c:v>
                </c:pt>
                <c:pt idx="401">
                  <c:v>38555</c:v>
                </c:pt>
                <c:pt idx="402">
                  <c:v>38558</c:v>
                </c:pt>
                <c:pt idx="403">
                  <c:v>38559</c:v>
                </c:pt>
                <c:pt idx="404">
                  <c:v>38560</c:v>
                </c:pt>
                <c:pt idx="405">
                  <c:v>38561</c:v>
                </c:pt>
                <c:pt idx="406">
                  <c:v>38562</c:v>
                </c:pt>
                <c:pt idx="407">
                  <c:v>38565</c:v>
                </c:pt>
                <c:pt idx="408">
                  <c:v>38566</c:v>
                </c:pt>
                <c:pt idx="409">
                  <c:v>38567</c:v>
                </c:pt>
                <c:pt idx="410">
                  <c:v>38568</c:v>
                </c:pt>
                <c:pt idx="411">
                  <c:v>38569</c:v>
                </c:pt>
                <c:pt idx="412">
                  <c:v>38572</c:v>
                </c:pt>
                <c:pt idx="413">
                  <c:v>38573</c:v>
                </c:pt>
                <c:pt idx="414">
                  <c:v>38574</c:v>
                </c:pt>
                <c:pt idx="415">
                  <c:v>38575</c:v>
                </c:pt>
                <c:pt idx="416">
                  <c:v>38576</c:v>
                </c:pt>
                <c:pt idx="417">
                  <c:v>38579</c:v>
                </c:pt>
                <c:pt idx="418">
                  <c:v>38580</c:v>
                </c:pt>
                <c:pt idx="419">
                  <c:v>38581</c:v>
                </c:pt>
                <c:pt idx="420">
                  <c:v>38582</c:v>
                </c:pt>
                <c:pt idx="421">
                  <c:v>38583</c:v>
                </c:pt>
                <c:pt idx="422">
                  <c:v>38586</c:v>
                </c:pt>
                <c:pt idx="423">
                  <c:v>38587</c:v>
                </c:pt>
                <c:pt idx="424">
                  <c:v>38588</c:v>
                </c:pt>
                <c:pt idx="425">
                  <c:v>38589</c:v>
                </c:pt>
                <c:pt idx="426">
                  <c:v>38590</c:v>
                </c:pt>
                <c:pt idx="427">
                  <c:v>38593</c:v>
                </c:pt>
                <c:pt idx="428">
                  <c:v>38594</c:v>
                </c:pt>
                <c:pt idx="429">
                  <c:v>38595</c:v>
                </c:pt>
                <c:pt idx="430">
                  <c:v>38596</c:v>
                </c:pt>
                <c:pt idx="431">
                  <c:v>38597</c:v>
                </c:pt>
                <c:pt idx="432">
                  <c:v>38600</c:v>
                </c:pt>
                <c:pt idx="433">
                  <c:v>38601</c:v>
                </c:pt>
                <c:pt idx="434">
                  <c:v>38602</c:v>
                </c:pt>
                <c:pt idx="435">
                  <c:v>38603</c:v>
                </c:pt>
                <c:pt idx="436">
                  <c:v>38604</c:v>
                </c:pt>
                <c:pt idx="437">
                  <c:v>38607</c:v>
                </c:pt>
                <c:pt idx="438">
                  <c:v>38608</c:v>
                </c:pt>
                <c:pt idx="439">
                  <c:v>38609</c:v>
                </c:pt>
                <c:pt idx="440">
                  <c:v>38610</c:v>
                </c:pt>
                <c:pt idx="441">
                  <c:v>38611</c:v>
                </c:pt>
                <c:pt idx="442">
                  <c:v>38614</c:v>
                </c:pt>
                <c:pt idx="443">
                  <c:v>38615</c:v>
                </c:pt>
                <c:pt idx="444">
                  <c:v>38616</c:v>
                </c:pt>
                <c:pt idx="445">
                  <c:v>38617</c:v>
                </c:pt>
                <c:pt idx="446">
                  <c:v>38618</c:v>
                </c:pt>
                <c:pt idx="447">
                  <c:v>38621</c:v>
                </c:pt>
                <c:pt idx="448">
                  <c:v>38622</c:v>
                </c:pt>
                <c:pt idx="449">
                  <c:v>38623</c:v>
                </c:pt>
                <c:pt idx="450">
                  <c:v>38624</c:v>
                </c:pt>
                <c:pt idx="451">
                  <c:v>38625</c:v>
                </c:pt>
                <c:pt idx="452">
                  <c:v>38628</c:v>
                </c:pt>
                <c:pt idx="453">
                  <c:v>38629</c:v>
                </c:pt>
                <c:pt idx="454">
                  <c:v>38630</c:v>
                </c:pt>
                <c:pt idx="455">
                  <c:v>38631</c:v>
                </c:pt>
                <c:pt idx="456">
                  <c:v>38632</c:v>
                </c:pt>
                <c:pt idx="457">
                  <c:v>38635</c:v>
                </c:pt>
                <c:pt idx="458">
                  <c:v>38636</c:v>
                </c:pt>
                <c:pt idx="459">
                  <c:v>38637</c:v>
                </c:pt>
                <c:pt idx="460">
                  <c:v>38638</c:v>
                </c:pt>
                <c:pt idx="461">
                  <c:v>38639</c:v>
                </c:pt>
                <c:pt idx="462">
                  <c:v>38642</c:v>
                </c:pt>
                <c:pt idx="463">
                  <c:v>38643</c:v>
                </c:pt>
                <c:pt idx="464">
                  <c:v>38644</c:v>
                </c:pt>
                <c:pt idx="465">
                  <c:v>38645</c:v>
                </c:pt>
                <c:pt idx="466">
                  <c:v>38646</c:v>
                </c:pt>
                <c:pt idx="467">
                  <c:v>38649</c:v>
                </c:pt>
                <c:pt idx="468">
                  <c:v>38650</c:v>
                </c:pt>
                <c:pt idx="469">
                  <c:v>38651</c:v>
                </c:pt>
                <c:pt idx="470">
                  <c:v>38652</c:v>
                </c:pt>
                <c:pt idx="471">
                  <c:v>38653</c:v>
                </c:pt>
                <c:pt idx="472">
                  <c:v>38656</c:v>
                </c:pt>
                <c:pt idx="473">
                  <c:v>38657</c:v>
                </c:pt>
                <c:pt idx="474">
                  <c:v>38658</c:v>
                </c:pt>
                <c:pt idx="475">
                  <c:v>38659</c:v>
                </c:pt>
                <c:pt idx="476">
                  <c:v>38660</c:v>
                </c:pt>
                <c:pt idx="477">
                  <c:v>38663</c:v>
                </c:pt>
                <c:pt idx="478">
                  <c:v>38664</c:v>
                </c:pt>
                <c:pt idx="479">
                  <c:v>38665</c:v>
                </c:pt>
                <c:pt idx="480">
                  <c:v>38666</c:v>
                </c:pt>
                <c:pt idx="481">
                  <c:v>38667</c:v>
                </c:pt>
                <c:pt idx="482">
                  <c:v>38670</c:v>
                </c:pt>
                <c:pt idx="483">
                  <c:v>38671</c:v>
                </c:pt>
                <c:pt idx="484">
                  <c:v>38672</c:v>
                </c:pt>
                <c:pt idx="485">
                  <c:v>38673</c:v>
                </c:pt>
                <c:pt idx="486">
                  <c:v>38674</c:v>
                </c:pt>
                <c:pt idx="487">
                  <c:v>38677</c:v>
                </c:pt>
                <c:pt idx="488">
                  <c:v>38678</c:v>
                </c:pt>
                <c:pt idx="489">
                  <c:v>38679</c:v>
                </c:pt>
                <c:pt idx="490">
                  <c:v>38680</c:v>
                </c:pt>
                <c:pt idx="491">
                  <c:v>38681</c:v>
                </c:pt>
                <c:pt idx="492">
                  <c:v>38684</c:v>
                </c:pt>
                <c:pt idx="493">
                  <c:v>38685</c:v>
                </c:pt>
                <c:pt idx="494">
                  <c:v>38686</c:v>
                </c:pt>
                <c:pt idx="495">
                  <c:v>38687</c:v>
                </c:pt>
                <c:pt idx="496">
                  <c:v>38688</c:v>
                </c:pt>
                <c:pt idx="497">
                  <c:v>38691</c:v>
                </c:pt>
                <c:pt idx="498">
                  <c:v>38692</c:v>
                </c:pt>
                <c:pt idx="499">
                  <c:v>38693</c:v>
                </c:pt>
                <c:pt idx="500">
                  <c:v>38694</c:v>
                </c:pt>
                <c:pt idx="501">
                  <c:v>38695</c:v>
                </c:pt>
                <c:pt idx="502">
                  <c:v>38698</c:v>
                </c:pt>
                <c:pt idx="503">
                  <c:v>38699</c:v>
                </c:pt>
                <c:pt idx="504">
                  <c:v>38700</c:v>
                </c:pt>
                <c:pt idx="505">
                  <c:v>38701</c:v>
                </c:pt>
                <c:pt idx="506">
                  <c:v>38702</c:v>
                </c:pt>
                <c:pt idx="507">
                  <c:v>38705</c:v>
                </c:pt>
                <c:pt idx="508">
                  <c:v>38706</c:v>
                </c:pt>
                <c:pt idx="509">
                  <c:v>38707</c:v>
                </c:pt>
                <c:pt idx="510">
                  <c:v>38708</c:v>
                </c:pt>
                <c:pt idx="511">
                  <c:v>38709</c:v>
                </c:pt>
                <c:pt idx="512">
                  <c:v>38713</c:v>
                </c:pt>
                <c:pt idx="513">
                  <c:v>38714</c:v>
                </c:pt>
                <c:pt idx="514">
                  <c:v>38715</c:v>
                </c:pt>
                <c:pt idx="515">
                  <c:v>38716</c:v>
                </c:pt>
                <c:pt idx="516">
                  <c:v>38719</c:v>
                </c:pt>
                <c:pt idx="517">
                  <c:v>38720</c:v>
                </c:pt>
                <c:pt idx="518">
                  <c:v>38721</c:v>
                </c:pt>
                <c:pt idx="519">
                  <c:v>38722</c:v>
                </c:pt>
                <c:pt idx="520">
                  <c:v>38723</c:v>
                </c:pt>
                <c:pt idx="521">
                  <c:v>38726</c:v>
                </c:pt>
                <c:pt idx="522">
                  <c:v>38727</c:v>
                </c:pt>
                <c:pt idx="523">
                  <c:v>38728</c:v>
                </c:pt>
                <c:pt idx="524">
                  <c:v>38729</c:v>
                </c:pt>
                <c:pt idx="525">
                  <c:v>38730</c:v>
                </c:pt>
                <c:pt idx="526">
                  <c:v>38733</c:v>
                </c:pt>
                <c:pt idx="527">
                  <c:v>38734</c:v>
                </c:pt>
                <c:pt idx="528">
                  <c:v>38735</c:v>
                </c:pt>
                <c:pt idx="529">
                  <c:v>38736</c:v>
                </c:pt>
                <c:pt idx="530">
                  <c:v>38737</c:v>
                </c:pt>
                <c:pt idx="531">
                  <c:v>38740</c:v>
                </c:pt>
                <c:pt idx="532">
                  <c:v>38741</c:v>
                </c:pt>
                <c:pt idx="533">
                  <c:v>38742</c:v>
                </c:pt>
                <c:pt idx="534">
                  <c:v>38743</c:v>
                </c:pt>
                <c:pt idx="535">
                  <c:v>38744</c:v>
                </c:pt>
                <c:pt idx="536">
                  <c:v>38747</c:v>
                </c:pt>
                <c:pt idx="537">
                  <c:v>38748</c:v>
                </c:pt>
                <c:pt idx="538">
                  <c:v>38749</c:v>
                </c:pt>
                <c:pt idx="539">
                  <c:v>38750</c:v>
                </c:pt>
                <c:pt idx="540">
                  <c:v>38751</c:v>
                </c:pt>
                <c:pt idx="541">
                  <c:v>38754</c:v>
                </c:pt>
                <c:pt idx="542">
                  <c:v>38755</c:v>
                </c:pt>
                <c:pt idx="543">
                  <c:v>38756</c:v>
                </c:pt>
                <c:pt idx="544">
                  <c:v>38757</c:v>
                </c:pt>
                <c:pt idx="545">
                  <c:v>38758</c:v>
                </c:pt>
                <c:pt idx="546">
                  <c:v>38761</c:v>
                </c:pt>
                <c:pt idx="547">
                  <c:v>38762</c:v>
                </c:pt>
                <c:pt idx="548">
                  <c:v>38763</c:v>
                </c:pt>
                <c:pt idx="549">
                  <c:v>38764</c:v>
                </c:pt>
                <c:pt idx="550">
                  <c:v>38765</c:v>
                </c:pt>
                <c:pt idx="551">
                  <c:v>38768</c:v>
                </c:pt>
                <c:pt idx="552">
                  <c:v>38769</c:v>
                </c:pt>
                <c:pt idx="553">
                  <c:v>38770</c:v>
                </c:pt>
                <c:pt idx="554">
                  <c:v>38771</c:v>
                </c:pt>
                <c:pt idx="555">
                  <c:v>38772</c:v>
                </c:pt>
                <c:pt idx="556">
                  <c:v>38775</c:v>
                </c:pt>
                <c:pt idx="557">
                  <c:v>38776</c:v>
                </c:pt>
                <c:pt idx="558">
                  <c:v>38777</c:v>
                </c:pt>
                <c:pt idx="559">
                  <c:v>38778</c:v>
                </c:pt>
                <c:pt idx="560">
                  <c:v>38779</c:v>
                </c:pt>
                <c:pt idx="561">
                  <c:v>38782</c:v>
                </c:pt>
                <c:pt idx="562">
                  <c:v>38783</c:v>
                </c:pt>
                <c:pt idx="563">
                  <c:v>38784</c:v>
                </c:pt>
                <c:pt idx="564">
                  <c:v>38785</c:v>
                </c:pt>
                <c:pt idx="565">
                  <c:v>38786</c:v>
                </c:pt>
                <c:pt idx="566">
                  <c:v>38789</c:v>
                </c:pt>
                <c:pt idx="567">
                  <c:v>38790</c:v>
                </c:pt>
                <c:pt idx="568">
                  <c:v>38791</c:v>
                </c:pt>
                <c:pt idx="569">
                  <c:v>38792</c:v>
                </c:pt>
                <c:pt idx="570">
                  <c:v>38793</c:v>
                </c:pt>
                <c:pt idx="571">
                  <c:v>38796</c:v>
                </c:pt>
                <c:pt idx="572">
                  <c:v>38797</c:v>
                </c:pt>
                <c:pt idx="573">
                  <c:v>38798</c:v>
                </c:pt>
                <c:pt idx="574">
                  <c:v>38799</c:v>
                </c:pt>
                <c:pt idx="575">
                  <c:v>38800</c:v>
                </c:pt>
                <c:pt idx="576">
                  <c:v>38803</c:v>
                </c:pt>
                <c:pt idx="577">
                  <c:v>38804</c:v>
                </c:pt>
                <c:pt idx="578">
                  <c:v>38805</c:v>
                </c:pt>
                <c:pt idx="579">
                  <c:v>38806</c:v>
                </c:pt>
                <c:pt idx="580">
                  <c:v>38807</c:v>
                </c:pt>
                <c:pt idx="581">
                  <c:v>38810</c:v>
                </c:pt>
                <c:pt idx="582">
                  <c:v>38811</c:v>
                </c:pt>
                <c:pt idx="583">
                  <c:v>38813</c:v>
                </c:pt>
                <c:pt idx="584">
                  <c:v>38814</c:v>
                </c:pt>
                <c:pt idx="585">
                  <c:v>38817</c:v>
                </c:pt>
                <c:pt idx="586">
                  <c:v>38818</c:v>
                </c:pt>
                <c:pt idx="587">
                  <c:v>38819</c:v>
                </c:pt>
                <c:pt idx="588">
                  <c:v>38820</c:v>
                </c:pt>
                <c:pt idx="589">
                  <c:v>38825</c:v>
                </c:pt>
                <c:pt idx="590">
                  <c:v>38826</c:v>
                </c:pt>
                <c:pt idx="591">
                  <c:v>38827</c:v>
                </c:pt>
                <c:pt idx="592">
                  <c:v>38828</c:v>
                </c:pt>
                <c:pt idx="593">
                  <c:v>38831</c:v>
                </c:pt>
                <c:pt idx="594">
                  <c:v>38832</c:v>
                </c:pt>
                <c:pt idx="595">
                  <c:v>38833</c:v>
                </c:pt>
                <c:pt idx="596">
                  <c:v>38834</c:v>
                </c:pt>
                <c:pt idx="597">
                  <c:v>38835</c:v>
                </c:pt>
                <c:pt idx="598">
                  <c:v>38839</c:v>
                </c:pt>
                <c:pt idx="599">
                  <c:v>38840</c:v>
                </c:pt>
                <c:pt idx="600">
                  <c:v>38841</c:v>
                </c:pt>
                <c:pt idx="601">
                  <c:v>38842</c:v>
                </c:pt>
                <c:pt idx="602">
                  <c:v>38845</c:v>
                </c:pt>
                <c:pt idx="603">
                  <c:v>38846</c:v>
                </c:pt>
                <c:pt idx="604">
                  <c:v>38847</c:v>
                </c:pt>
                <c:pt idx="605">
                  <c:v>38848</c:v>
                </c:pt>
                <c:pt idx="606">
                  <c:v>38849</c:v>
                </c:pt>
                <c:pt idx="607">
                  <c:v>38852</c:v>
                </c:pt>
                <c:pt idx="608">
                  <c:v>38853</c:v>
                </c:pt>
                <c:pt idx="609">
                  <c:v>38854</c:v>
                </c:pt>
                <c:pt idx="610">
                  <c:v>38855</c:v>
                </c:pt>
                <c:pt idx="611">
                  <c:v>38856</c:v>
                </c:pt>
                <c:pt idx="612">
                  <c:v>38859</c:v>
                </c:pt>
                <c:pt idx="613">
                  <c:v>38860</c:v>
                </c:pt>
                <c:pt idx="614">
                  <c:v>38861</c:v>
                </c:pt>
                <c:pt idx="615">
                  <c:v>38862</c:v>
                </c:pt>
                <c:pt idx="616">
                  <c:v>38863</c:v>
                </c:pt>
                <c:pt idx="617">
                  <c:v>38866</c:v>
                </c:pt>
                <c:pt idx="618">
                  <c:v>38867</c:v>
                </c:pt>
                <c:pt idx="619">
                  <c:v>38868</c:v>
                </c:pt>
                <c:pt idx="620">
                  <c:v>38869</c:v>
                </c:pt>
                <c:pt idx="621">
                  <c:v>38870</c:v>
                </c:pt>
                <c:pt idx="622">
                  <c:v>38873</c:v>
                </c:pt>
                <c:pt idx="623">
                  <c:v>38874</c:v>
                </c:pt>
                <c:pt idx="624">
                  <c:v>38875</c:v>
                </c:pt>
                <c:pt idx="625">
                  <c:v>38876</c:v>
                </c:pt>
                <c:pt idx="626">
                  <c:v>38877</c:v>
                </c:pt>
                <c:pt idx="627">
                  <c:v>38880</c:v>
                </c:pt>
                <c:pt idx="628">
                  <c:v>38881</c:v>
                </c:pt>
                <c:pt idx="629">
                  <c:v>38882</c:v>
                </c:pt>
                <c:pt idx="630">
                  <c:v>38883</c:v>
                </c:pt>
                <c:pt idx="631">
                  <c:v>38884</c:v>
                </c:pt>
                <c:pt idx="632">
                  <c:v>38887</c:v>
                </c:pt>
                <c:pt idx="633">
                  <c:v>38888</c:v>
                </c:pt>
                <c:pt idx="634">
                  <c:v>38889</c:v>
                </c:pt>
                <c:pt idx="635">
                  <c:v>38890</c:v>
                </c:pt>
                <c:pt idx="636">
                  <c:v>38891</c:v>
                </c:pt>
                <c:pt idx="637">
                  <c:v>38894</c:v>
                </c:pt>
                <c:pt idx="638">
                  <c:v>38895</c:v>
                </c:pt>
                <c:pt idx="639">
                  <c:v>38896</c:v>
                </c:pt>
                <c:pt idx="640">
                  <c:v>38897</c:v>
                </c:pt>
                <c:pt idx="641">
                  <c:v>38898</c:v>
                </c:pt>
                <c:pt idx="642">
                  <c:v>38901</c:v>
                </c:pt>
                <c:pt idx="643">
                  <c:v>38902</c:v>
                </c:pt>
                <c:pt idx="644">
                  <c:v>38903</c:v>
                </c:pt>
                <c:pt idx="645">
                  <c:v>38904</c:v>
                </c:pt>
                <c:pt idx="646">
                  <c:v>38905</c:v>
                </c:pt>
                <c:pt idx="647">
                  <c:v>38908</c:v>
                </c:pt>
                <c:pt idx="648">
                  <c:v>38909</c:v>
                </c:pt>
                <c:pt idx="649">
                  <c:v>38910</c:v>
                </c:pt>
                <c:pt idx="650">
                  <c:v>38911</c:v>
                </c:pt>
                <c:pt idx="651">
                  <c:v>38912</c:v>
                </c:pt>
                <c:pt idx="652">
                  <c:v>38915</c:v>
                </c:pt>
                <c:pt idx="653">
                  <c:v>38916</c:v>
                </c:pt>
                <c:pt idx="654">
                  <c:v>38917</c:v>
                </c:pt>
                <c:pt idx="655">
                  <c:v>38918</c:v>
                </c:pt>
                <c:pt idx="656">
                  <c:v>38919</c:v>
                </c:pt>
                <c:pt idx="657">
                  <c:v>38922</c:v>
                </c:pt>
                <c:pt idx="658">
                  <c:v>38923</c:v>
                </c:pt>
                <c:pt idx="659">
                  <c:v>38924</c:v>
                </c:pt>
                <c:pt idx="660">
                  <c:v>38925</c:v>
                </c:pt>
                <c:pt idx="661">
                  <c:v>38926</c:v>
                </c:pt>
                <c:pt idx="662">
                  <c:v>38929</c:v>
                </c:pt>
                <c:pt idx="663">
                  <c:v>38930</c:v>
                </c:pt>
                <c:pt idx="664">
                  <c:v>38931</c:v>
                </c:pt>
                <c:pt idx="665">
                  <c:v>38932</c:v>
                </c:pt>
                <c:pt idx="666">
                  <c:v>38933</c:v>
                </c:pt>
                <c:pt idx="667">
                  <c:v>38936</c:v>
                </c:pt>
                <c:pt idx="668">
                  <c:v>38937</c:v>
                </c:pt>
                <c:pt idx="669">
                  <c:v>38938</c:v>
                </c:pt>
                <c:pt idx="670">
                  <c:v>38939</c:v>
                </c:pt>
                <c:pt idx="671">
                  <c:v>38940</c:v>
                </c:pt>
                <c:pt idx="672">
                  <c:v>38943</c:v>
                </c:pt>
                <c:pt idx="673">
                  <c:v>38944</c:v>
                </c:pt>
                <c:pt idx="674">
                  <c:v>38945</c:v>
                </c:pt>
                <c:pt idx="675">
                  <c:v>38946</c:v>
                </c:pt>
                <c:pt idx="676">
                  <c:v>38947</c:v>
                </c:pt>
                <c:pt idx="677">
                  <c:v>38950</c:v>
                </c:pt>
                <c:pt idx="678">
                  <c:v>38951</c:v>
                </c:pt>
                <c:pt idx="679">
                  <c:v>38952</c:v>
                </c:pt>
                <c:pt idx="680">
                  <c:v>38953</c:v>
                </c:pt>
                <c:pt idx="681">
                  <c:v>38954</c:v>
                </c:pt>
                <c:pt idx="682">
                  <c:v>38957</c:v>
                </c:pt>
                <c:pt idx="683">
                  <c:v>38958</c:v>
                </c:pt>
                <c:pt idx="684">
                  <c:v>38959</c:v>
                </c:pt>
                <c:pt idx="685">
                  <c:v>38960</c:v>
                </c:pt>
                <c:pt idx="686">
                  <c:v>38961</c:v>
                </c:pt>
                <c:pt idx="687">
                  <c:v>38964</c:v>
                </c:pt>
                <c:pt idx="688">
                  <c:v>38965</c:v>
                </c:pt>
                <c:pt idx="689">
                  <c:v>38966</c:v>
                </c:pt>
                <c:pt idx="690">
                  <c:v>38967</c:v>
                </c:pt>
                <c:pt idx="691">
                  <c:v>38968</c:v>
                </c:pt>
                <c:pt idx="692">
                  <c:v>38971</c:v>
                </c:pt>
                <c:pt idx="693">
                  <c:v>38972</c:v>
                </c:pt>
                <c:pt idx="694">
                  <c:v>38973</c:v>
                </c:pt>
                <c:pt idx="695">
                  <c:v>38974</c:v>
                </c:pt>
                <c:pt idx="696">
                  <c:v>38975</c:v>
                </c:pt>
                <c:pt idx="697">
                  <c:v>38978</c:v>
                </c:pt>
                <c:pt idx="698">
                  <c:v>38979</c:v>
                </c:pt>
                <c:pt idx="699">
                  <c:v>38980</c:v>
                </c:pt>
                <c:pt idx="700">
                  <c:v>38981</c:v>
                </c:pt>
                <c:pt idx="701">
                  <c:v>38982</c:v>
                </c:pt>
                <c:pt idx="702">
                  <c:v>38985</c:v>
                </c:pt>
                <c:pt idx="703">
                  <c:v>38986</c:v>
                </c:pt>
                <c:pt idx="704">
                  <c:v>38987</c:v>
                </c:pt>
                <c:pt idx="705">
                  <c:v>38988</c:v>
                </c:pt>
                <c:pt idx="706">
                  <c:v>38989</c:v>
                </c:pt>
                <c:pt idx="707">
                  <c:v>38992</c:v>
                </c:pt>
                <c:pt idx="708">
                  <c:v>38993</c:v>
                </c:pt>
                <c:pt idx="709">
                  <c:v>38994</c:v>
                </c:pt>
                <c:pt idx="710">
                  <c:v>38995</c:v>
                </c:pt>
                <c:pt idx="711">
                  <c:v>38996</c:v>
                </c:pt>
                <c:pt idx="712">
                  <c:v>38999</c:v>
                </c:pt>
                <c:pt idx="713">
                  <c:v>39000</c:v>
                </c:pt>
                <c:pt idx="714">
                  <c:v>39001</c:v>
                </c:pt>
                <c:pt idx="715">
                  <c:v>39002</c:v>
                </c:pt>
                <c:pt idx="716">
                  <c:v>39003</c:v>
                </c:pt>
                <c:pt idx="717">
                  <c:v>39006</c:v>
                </c:pt>
                <c:pt idx="718">
                  <c:v>39007</c:v>
                </c:pt>
                <c:pt idx="719">
                  <c:v>39008</c:v>
                </c:pt>
                <c:pt idx="720">
                  <c:v>39009</c:v>
                </c:pt>
                <c:pt idx="721">
                  <c:v>39010</c:v>
                </c:pt>
                <c:pt idx="722">
                  <c:v>39013</c:v>
                </c:pt>
                <c:pt idx="723">
                  <c:v>39014</c:v>
                </c:pt>
                <c:pt idx="724">
                  <c:v>39015</c:v>
                </c:pt>
                <c:pt idx="725">
                  <c:v>39016</c:v>
                </c:pt>
                <c:pt idx="726">
                  <c:v>39017</c:v>
                </c:pt>
                <c:pt idx="727">
                  <c:v>39020</c:v>
                </c:pt>
                <c:pt idx="728">
                  <c:v>39021</c:v>
                </c:pt>
                <c:pt idx="729">
                  <c:v>39022</c:v>
                </c:pt>
                <c:pt idx="730">
                  <c:v>39023</c:v>
                </c:pt>
                <c:pt idx="731">
                  <c:v>39024</c:v>
                </c:pt>
                <c:pt idx="732">
                  <c:v>39027</c:v>
                </c:pt>
                <c:pt idx="733">
                  <c:v>39028</c:v>
                </c:pt>
                <c:pt idx="734">
                  <c:v>39029</c:v>
                </c:pt>
                <c:pt idx="735">
                  <c:v>39030</c:v>
                </c:pt>
                <c:pt idx="736">
                  <c:v>39031</c:v>
                </c:pt>
                <c:pt idx="737">
                  <c:v>39034</c:v>
                </c:pt>
                <c:pt idx="738">
                  <c:v>39035</c:v>
                </c:pt>
                <c:pt idx="739">
                  <c:v>39036</c:v>
                </c:pt>
                <c:pt idx="740">
                  <c:v>39037</c:v>
                </c:pt>
                <c:pt idx="741">
                  <c:v>39038</c:v>
                </c:pt>
                <c:pt idx="742">
                  <c:v>39041</c:v>
                </c:pt>
                <c:pt idx="743">
                  <c:v>39042</c:v>
                </c:pt>
                <c:pt idx="744">
                  <c:v>39043</c:v>
                </c:pt>
                <c:pt idx="745">
                  <c:v>39044</c:v>
                </c:pt>
                <c:pt idx="746">
                  <c:v>39045</c:v>
                </c:pt>
                <c:pt idx="747">
                  <c:v>39048</c:v>
                </c:pt>
                <c:pt idx="748">
                  <c:v>39049</c:v>
                </c:pt>
                <c:pt idx="749">
                  <c:v>39050</c:v>
                </c:pt>
                <c:pt idx="750">
                  <c:v>39051</c:v>
                </c:pt>
                <c:pt idx="751">
                  <c:v>39052</c:v>
                </c:pt>
                <c:pt idx="752">
                  <c:v>39055</c:v>
                </c:pt>
                <c:pt idx="753">
                  <c:v>39056</c:v>
                </c:pt>
                <c:pt idx="754">
                  <c:v>39057</c:v>
                </c:pt>
                <c:pt idx="755">
                  <c:v>39058</c:v>
                </c:pt>
                <c:pt idx="756">
                  <c:v>39059</c:v>
                </c:pt>
                <c:pt idx="757">
                  <c:v>39062</c:v>
                </c:pt>
                <c:pt idx="758">
                  <c:v>39063</c:v>
                </c:pt>
                <c:pt idx="759">
                  <c:v>39064</c:v>
                </c:pt>
                <c:pt idx="760">
                  <c:v>39065</c:v>
                </c:pt>
                <c:pt idx="761">
                  <c:v>39066</c:v>
                </c:pt>
                <c:pt idx="762">
                  <c:v>39069</c:v>
                </c:pt>
                <c:pt idx="763">
                  <c:v>39070</c:v>
                </c:pt>
                <c:pt idx="764">
                  <c:v>39071</c:v>
                </c:pt>
                <c:pt idx="765">
                  <c:v>39072</c:v>
                </c:pt>
                <c:pt idx="766">
                  <c:v>39073</c:v>
                </c:pt>
                <c:pt idx="767">
                  <c:v>39078</c:v>
                </c:pt>
                <c:pt idx="768">
                  <c:v>39079</c:v>
                </c:pt>
                <c:pt idx="769">
                  <c:v>39080</c:v>
                </c:pt>
                <c:pt idx="770">
                  <c:v>39084</c:v>
                </c:pt>
                <c:pt idx="771">
                  <c:v>39085</c:v>
                </c:pt>
                <c:pt idx="772">
                  <c:v>39086</c:v>
                </c:pt>
                <c:pt idx="773">
                  <c:v>39087</c:v>
                </c:pt>
                <c:pt idx="774">
                  <c:v>39090</c:v>
                </c:pt>
                <c:pt idx="775">
                  <c:v>39091</c:v>
                </c:pt>
                <c:pt idx="776">
                  <c:v>39092</c:v>
                </c:pt>
                <c:pt idx="777">
                  <c:v>39093</c:v>
                </c:pt>
                <c:pt idx="778">
                  <c:v>39094</c:v>
                </c:pt>
                <c:pt idx="779">
                  <c:v>39097</c:v>
                </c:pt>
                <c:pt idx="780">
                  <c:v>39098</c:v>
                </c:pt>
                <c:pt idx="781">
                  <c:v>39099</c:v>
                </c:pt>
                <c:pt idx="782">
                  <c:v>39100</c:v>
                </c:pt>
                <c:pt idx="783">
                  <c:v>39101</c:v>
                </c:pt>
                <c:pt idx="784">
                  <c:v>39104</c:v>
                </c:pt>
                <c:pt idx="785">
                  <c:v>39105</c:v>
                </c:pt>
                <c:pt idx="786">
                  <c:v>39106</c:v>
                </c:pt>
                <c:pt idx="787">
                  <c:v>39107</c:v>
                </c:pt>
                <c:pt idx="788">
                  <c:v>39108</c:v>
                </c:pt>
                <c:pt idx="789">
                  <c:v>39111</c:v>
                </c:pt>
                <c:pt idx="790">
                  <c:v>39112</c:v>
                </c:pt>
                <c:pt idx="791">
                  <c:v>39113</c:v>
                </c:pt>
                <c:pt idx="792">
                  <c:v>39114</c:v>
                </c:pt>
                <c:pt idx="793">
                  <c:v>39115</c:v>
                </c:pt>
                <c:pt idx="794">
                  <c:v>39118</c:v>
                </c:pt>
                <c:pt idx="795">
                  <c:v>39119</c:v>
                </c:pt>
                <c:pt idx="796">
                  <c:v>39120</c:v>
                </c:pt>
                <c:pt idx="797">
                  <c:v>39121</c:v>
                </c:pt>
                <c:pt idx="798">
                  <c:v>39122</c:v>
                </c:pt>
                <c:pt idx="799">
                  <c:v>39125</c:v>
                </c:pt>
                <c:pt idx="800">
                  <c:v>39126</c:v>
                </c:pt>
                <c:pt idx="801">
                  <c:v>39127</c:v>
                </c:pt>
                <c:pt idx="802">
                  <c:v>39128</c:v>
                </c:pt>
                <c:pt idx="803">
                  <c:v>39129</c:v>
                </c:pt>
                <c:pt idx="804">
                  <c:v>39132</c:v>
                </c:pt>
                <c:pt idx="805">
                  <c:v>39133</c:v>
                </c:pt>
                <c:pt idx="806">
                  <c:v>39134</c:v>
                </c:pt>
                <c:pt idx="807">
                  <c:v>39135</c:v>
                </c:pt>
                <c:pt idx="808">
                  <c:v>39136</c:v>
                </c:pt>
                <c:pt idx="809">
                  <c:v>39139</c:v>
                </c:pt>
                <c:pt idx="810">
                  <c:v>39140</c:v>
                </c:pt>
                <c:pt idx="811">
                  <c:v>39141</c:v>
                </c:pt>
                <c:pt idx="812">
                  <c:v>39142</c:v>
                </c:pt>
                <c:pt idx="813">
                  <c:v>39143</c:v>
                </c:pt>
                <c:pt idx="814">
                  <c:v>39146</c:v>
                </c:pt>
                <c:pt idx="815">
                  <c:v>39147</c:v>
                </c:pt>
                <c:pt idx="816">
                  <c:v>39148</c:v>
                </c:pt>
                <c:pt idx="817">
                  <c:v>39149</c:v>
                </c:pt>
                <c:pt idx="818">
                  <c:v>39150</c:v>
                </c:pt>
                <c:pt idx="819">
                  <c:v>39153</c:v>
                </c:pt>
                <c:pt idx="820">
                  <c:v>39154</c:v>
                </c:pt>
                <c:pt idx="821">
                  <c:v>39155</c:v>
                </c:pt>
                <c:pt idx="822">
                  <c:v>39156</c:v>
                </c:pt>
                <c:pt idx="823">
                  <c:v>39157</c:v>
                </c:pt>
                <c:pt idx="824">
                  <c:v>39160</c:v>
                </c:pt>
                <c:pt idx="825">
                  <c:v>39161</c:v>
                </c:pt>
                <c:pt idx="826">
                  <c:v>39162</c:v>
                </c:pt>
                <c:pt idx="827">
                  <c:v>39163</c:v>
                </c:pt>
                <c:pt idx="828">
                  <c:v>39164</c:v>
                </c:pt>
                <c:pt idx="829">
                  <c:v>39167</c:v>
                </c:pt>
                <c:pt idx="830">
                  <c:v>39168</c:v>
                </c:pt>
                <c:pt idx="831">
                  <c:v>39169</c:v>
                </c:pt>
                <c:pt idx="832">
                  <c:v>39170</c:v>
                </c:pt>
                <c:pt idx="833">
                  <c:v>39171</c:v>
                </c:pt>
                <c:pt idx="834">
                  <c:v>39174</c:v>
                </c:pt>
                <c:pt idx="835">
                  <c:v>39175</c:v>
                </c:pt>
                <c:pt idx="836">
                  <c:v>39176</c:v>
                </c:pt>
                <c:pt idx="837">
                  <c:v>39177</c:v>
                </c:pt>
                <c:pt idx="838">
                  <c:v>39182</c:v>
                </c:pt>
                <c:pt idx="839">
                  <c:v>39183</c:v>
                </c:pt>
                <c:pt idx="840">
                  <c:v>39184</c:v>
                </c:pt>
                <c:pt idx="841">
                  <c:v>39185</c:v>
                </c:pt>
                <c:pt idx="842">
                  <c:v>39188</c:v>
                </c:pt>
                <c:pt idx="843">
                  <c:v>39189</c:v>
                </c:pt>
                <c:pt idx="844">
                  <c:v>39190</c:v>
                </c:pt>
                <c:pt idx="845">
                  <c:v>39191</c:v>
                </c:pt>
                <c:pt idx="846">
                  <c:v>39192</c:v>
                </c:pt>
                <c:pt idx="847">
                  <c:v>39195</c:v>
                </c:pt>
                <c:pt idx="848">
                  <c:v>39196</c:v>
                </c:pt>
                <c:pt idx="849">
                  <c:v>39197</c:v>
                </c:pt>
                <c:pt idx="850">
                  <c:v>39198</c:v>
                </c:pt>
                <c:pt idx="851">
                  <c:v>39199</c:v>
                </c:pt>
                <c:pt idx="852">
                  <c:v>39202</c:v>
                </c:pt>
                <c:pt idx="853">
                  <c:v>39204</c:v>
                </c:pt>
                <c:pt idx="854">
                  <c:v>39205</c:v>
                </c:pt>
                <c:pt idx="855">
                  <c:v>39206</c:v>
                </c:pt>
                <c:pt idx="856">
                  <c:v>39209</c:v>
                </c:pt>
                <c:pt idx="857">
                  <c:v>39210</c:v>
                </c:pt>
                <c:pt idx="858">
                  <c:v>39211</c:v>
                </c:pt>
                <c:pt idx="859">
                  <c:v>39212</c:v>
                </c:pt>
                <c:pt idx="860">
                  <c:v>39213</c:v>
                </c:pt>
                <c:pt idx="861">
                  <c:v>39216</c:v>
                </c:pt>
                <c:pt idx="862">
                  <c:v>39217</c:v>
                </c:pt>
                <c:pt idx="863">
                  <c:v>39218</c:v>
                </c:pt>
                <c:pt idx="864">
                  <c:v>39219</c:v>
                </c:pt>
                <c:pt idx="865">
                  <c:v>39220</c:v>
                </c:pt>
                <c:pt idx="866">
                  <c:v>39223</c:v>
                </c:pt>
                <c:pt idx="867">
                  <c:v>39224</c:v>
                </c:pt>
                <c:pt idx="868">
                  <c:v>39225</c:v>
                </c:pt>
                <c:pt idx="869">
                  <c:v>39226</c:v>
                </c:pt>
                <c:pt idx="870">
                  <c:v>39227</c:v>
                </c:pt>
                <c:pt idx="871">
                  <c:v>39230</c:v>
                </c:pt>
                <c:pt idx="872">
                  <c:v>39231</c:v>
                </c:pt>
                <c:pt idx="873">
                  <c:v>39232</c:v>
                </c:pt>
                <c:pt idx="874">
                  <c:v>39233</c:v>
                </c:pt>
                <c:pt idx="875">
                  <c:v>39234</c:v>
                </c:pt>
                <c:pt idx="876">
                  <c:v>39237</c:v>
                </c:pt>
                <c:pt idx="877">
                  <c:v>39238</c:v>
                </c:pt>
                <c:pt idx="878">
                  <c:v>39239</c:v>
                </c:pt>
                <c:pt idx="879">
                  <c:v>39240</c:v>
                </c:pt>
                <c:pt idx="880">
                  <c:v>39241</c:v>
                </c:pt>
                <c:pt idx="881">
                  <c:v>39244</c:v>
                </c:pt>
                <c:pt idx="882">
                  <c:v>39245</c:v>
                </c:pt>
                <c:pt idx="883">
                  <c:v>39246</c:v>
                </c:pt>
                <c:pt idx="884">
                  <c:v>39247</c:v>
                </c:pt>
                <c:pt idx="885">
                  <c:v>39248</c:v>
                </c:pt>
                <c:pt idx="886">
                  <c:v>39251</c:v>
                </c:pt>
                <c:pt idx="887">
                  <c:v>39252</c:v>
                </c:pt>
                <c:pt idx="888">
                  <c:v>39253</c:v>
                </c:pt>
                <c:pt idx="889">
                  <c:v>39254</c:v>
                </c:pt>
                <c:pt idx="890">
                  <c:v>39255</c:v>
                </c:pt>
                <c:pt idx="891">
                  <c:v>39258</c:v>
                </c:pt>
                <c:pt idx="892">
                  <c:v>39259</c:v>
                </c:pt>
                <c:pt idx="893">
                  <c:v>39260</c:v>
                </c:pt>
                <c:pt idx="894">
                  <c:v>39261</c:v>
                </c:pt>
                <c:pt idx="895">
                  <c:v>39262</c:v>
                </c:pt>
                <c:pt idx="896">
                  <c:v>39265</c:v>
                </c:pt>
                <c:pt idx="897">
                  <c:v>39266</c:v>
                </c:pt>
                <c:pt idx="898">
                  <c:v>39267</c:v>
                </c:pt>
                <c:pt idx="899">
                  <c:v>39268</c:v>
                </c:pt>
                <c:pt idx="900">
                  <c:v>39269</c:v>
                </c:pt>
                <c:pt idx="901">
                  <c:v>39272</c:v>
                </c:pt>
                <c:pt idx="902">
                  <c:v>39273</c:v>
                </c:pt>
                <c:pt idx="903">
                  <c:v>39274</c:v>
                </c:pt>
                <c:pt idx="904">
                  <c:v>39275</c:v>
                </c:pt>
                <c:pt idx="905">
                  <c:v>39276</c:v>
                </c:pt>
                <c:pt idx="906">
                  <c:v>39279</c:v>
                </c:pt>
                <c:pt idx="907">
                  <c:v>39280</c:v>
                </c:pt>
                <c:pt idx="908">
                  <c:v>39281</c:v>
                </c:pt>
                <c:pt idx="909">
                  <c:v>39282</c:v>
                </c:pt>
                <c:pt idx="910">
                  <c:v>39283</c:v>
                </c:pt>
                <c:pt idx="911">
                  <c:v>39286</c:v>
                </c:pt>
                <c:pt idx="912">
                  <c:v>39287</c:v>
                </c:pt>
                <c:pt idx="913">
                  <c:v>39288</c:v>
                </c:pt>
                <c:pt idx="914">
                  <c:v>39289</c:v>
                </c:pt>
                <c:pt idx="915">
                  <c:v>39290</c:v>
                </c:pt>
                <c:pt idx="916">
                  <c:v>39293</c:v>
                </c:pt>
                <c:pt idx="917">
                  <c:v>39294</c:v>
                </c:pt>
                <c:pt idx="918">
                  <c:v>39295</c:v>
                </c:pt>
                <c:pt idx="919">
                  <c:v>39296</c:v>
                </c:pt>
                <c:pt idx="920">
                  <c:v>39297</c:v>
                </c:pt>
                <c:pt idx="921">
                  <c:v>39300</c:v>
                </c:pt>
                <c:pt idx="922">
                  <c:v>39301</c:v>
                </c:pt>
                <c:pt idx="923">
                  <c:v>39302</c:v>
                </c:pt>
                <c:pt idx="924">
                  <c:v>39303</c:v>
                </c:pt>
                <c:pt idx="925">
                  <c:v>39304</c:v>
                </c:pt>
                <c:pt idx="926">
                  <c:v>39307</c:v>
                </c:pt>
                <c:pt idx="927">
                  <c:v>39308</c:v>
                </c:pt>
                <c:pt idx="928">
                  <c:v>39309</c:v>
                </c:pt>
                <c:pt idx="929">
                  <c:v>39310</c:v>
                </c:pt>
                <c:pt idx="930">
                  <c:v>39311</c:v>
                </c:pt>
                <c:pt idx="931">
                  <c:v>39314</c:v>
                </c:pt>
                <c:pt idx="932">
                  <c:v>39315</c:v>
                </c:pt>
                <c:pt idx="933">
                  <c:v>39316</c:v>
                </c:pt>
                <c:pt idx="934">
                  <c:v>39317</c:v>
                </c:pt>
                <c:pt idx="935">
                  <c:v>39318</c:v>
                </c:pt>
                <c:pt idx="936">
                  <c:v>39321</c:v>
                </c:pt>
                <c:pt idx="937">
                  <c:v>39322</c:v>
                </c:pt>
                <c:pt idx="938">
                  <c:v>39323</c:v>
                </c:pt>
                <c:pt idx="939">
                  <c:v>39324</c:v>
                </c:pt>
                <c:pt idx="940">
                  <c:v>39325</c:v>
                </c:pt>
                <c:pt idx="941">
                  <c:v>39328</c:v>
                </c:pt>
                <c:pt idx="942">
                  <c:v>39329</c:v>
                </c:pt>
                <c:pt idx="943">
                  <c:v>39330</c:v>
                </c:pt>
                <c:pt idx="944">
                  <c:v>39331</c:v>
                </c:pt>
                <c:pt idx="945">
                  <c:v>39332</c:v>
                </c:pt>
                <c:pt idx="946">
                  <c:v>39335</c:v>
                </c:pt>
                <c:pt idx="947">
                  <c:v>39336</c:v>
                </c:pt>
                <c:pt idx="948">
                  <c:v>39337</c:v>
                </c:pt>
                <c:pt idx="949">
                  <c:v>39338</c:v>
                </c:pt>
                <c:pt idx="950">
                  <c:v>39339</c:v>
                </c:pt>
                <c:pt idx="951">
                  <c:v>39342</c:v>
                </c:pt>
                <c:pt idx="952">
                  <c:v>39343</c:v>
                </c:pt>
                <c:pt idx="953">
                  <c:v>39344</c:v>
                </c:pt>
                <c:pt idx="954">
                  <c:v>39345</c:v>
                </c:pt>
                <c:pt idx="955">
                  <c:v>39346</c:v>
                </c:pt>
                <c:pt idx="956">
                  <c:v>39349</c:v>
                </c:pt>
                <c:pt idx="957">
                  <c:v>39350</c:v>
                </c:pt>
                <c:pt idx="958">
                  <c:v>39351</c:v>
                </c:pt>
                <c:pt idx="959">
                  <c:v>39352</c:v>
                </c:pt>
                <c:pt idx="960">
                  <c:v>39353</c:v>
                </c:pt>
                <c:pt idx="961">
                  <c:v>39356</c:v>
                </c:pt>
                <c:pt idx="962">
                  <c:v>39357</c:v>
                </c:pt>
                <c:pt idx="963">
                  <c:v>39358</c:v>
                </c:pt>
                <c:pt idx="964">
                  <c:v>39359</c:v>
                </c:pt>
                <c:pt idx="965">
                  <c:v>39360</c:v>
                </c:pt>
                <c:pt idx="966">
                  <c:v>39363</c:v>
                </c:pt>
                <c:pt idx="967">
                  <c:v>39364</c:v>
                </c:pt>
                <c:pt idx="968">
                  <c:v>39365</c:v>
                </c:pt>
                <c:pt idx="969">
                  <c:v>39366</c:v>
                </c:pt>
                <c:pt idx="970">
                  <c:v>39367</c:v>
                </c:pt>
                <c:pt idx="971">
                  <c:v>39370</c:v>
                </c:pt>
                <c:pt idx="972">
                  <c:v>39371</c:v>
                </c:pt>
                <c:pt idx="973">
                  <c:v>39372</c:v>
                </c:pt>
                <c:pt idx="974">
                  <c:v>39373</c:v>
                </c:pt>
                <c:pt idx="975">
                  <c:v>39374</c:v>
                </c:pt>
                <c:pt idx="976">
                  <c:v>39377</c:v>
                </c:pt>
                <c:pt idx="977">
                  <c:v>39378</c:v>
                </c:pt>
                <c:pt idx="978">
                  <c:v>39379</c:v>
                </c:pt>
                <c:pt idx="979">
                  <c:v>39380</c:v>
                </c:pt>
                <c:pt idx="980">
                  <c:v>39381</c:v>
                </c:pt>
                <c:pt idx="981">
                  <c:v>39384</c:v>
                </c:pt>
                <c:pt idx="982">
                  <c:v>39385</c:v>
                </c:pt>
                <c:pt idx="983">
                  <c:v>39386</c:v>
                </c:pt>
                <c:pt idx="984">
                  <c:v>39387</c:v>
                </c:pt>
                <c:pt idx="985">
                  <c:v>39388</c:v>
                </c:pt>
                <c:pt idx="986">
                  <c:v>39391</c:v>
                </c:pt>
                <c:pt idx="987">
                  <c:v>39392</c:v>
                </c:pt>
                <c:pt idx="988">
                  <c:v>39393</c:v>
                </c:pt>
                <c:pt idx="989">
                  <c:v>39394</c:v>
                </c:pt>
                <c:pt idx="990">
                  <c:v>39395</c:v>
                </c:pt>
                <c:pt idx="991">
                  <c:v>39398</c:v>
                </c:pt>
                <c:pt idx="992">
                  <c:v>39399</c:v>
                </c:pt>
                <c:pt idx="993">
                  <c:v>39400</c:v>
                </c:pt>
                <c:pt idx="994">
                  <c:v>39401</c:v>
                </c:pt>
                <c:pt idx="995">
                  <c:v>39402</c:v>
                </c:pt>
                <c:pt idx="996">
                  <c:v>39405</c:v>
                </c:pt>
                <c:pt idx="997">
                  <c:v>39406</c:v>
                </c:pt>
                <c:pt idx="998">
                  <c:v>39407</c:v>
                </c:pt>
                <c:pt idx="999">
                  <c:v>39408</c:v>
                </c:pt>
                <c:pt idx="1000">
                  <c:v>39409</c:v>
                </c:pt>
                <c:pt idx="1001">
                  <c:v>39412</c:v>
                </c:pt>
                <c:pt idx="1002">
                  <c:v>39413</c:v>
                </c:pt>
                <c:pt idx="1003">
                  <c:v>39414</c:v>
                </c:pt>
                <c:pt idx="1004">
                  <c:v>39415</c:v>
                </c:pt>
                <c:pt idx="1005">
                  <c:v>39416</c:v>
                </c:pt>
                <c:pt idx="1006">
                  <c:v>39419</c:v>
                </c:pt>
                <c:pt idx="1007">
                  <c:v>39420</c:v>
                </c:pt>
                <c:pt idx="1008">
                  <c:v>39421</c:v>
                </c:pt>
                <c:pt idx="1009">
                  <c:v>39422</c:v>
                </c:pt>
                <c:pt idx="1010">
                  <c:v>39423</c:v>
                </c:pt>
                <c:pt idx="1011">
                  <c:v>39426</c:v>
                </c:pt>
                <c:pt idx="1012">
                  <c:v>39427</c:v>
                </c:pt>
                <c:pt idx="1013">
                  <c:v>39428</c:v>
                </c:pt>
                <c:pt idx="1014">
                  <c:v>39429</c:v>
                </c:pt>
                <c:pt idx="1015">
                  <c:v>39430</c:v>
                </c:pt>
                <c:pt idx="1016">
                  <c:v>39433</c:v>
                </c:pt>
                <c:pt idx="1017">
                  <c:v>39434</c:v>
                </c:pt>
                <c:pt idx="1018">
                  <c:v>39435</c:v>
                </c:pt>
                <c:pt idx="1019">
                  <c:v>39436</c:v>
                </c:pt>
                <c:pt idx="1020">
                  <c:v>39437</c:v>
                </c:pt>
                <c:pt idx="1021">
                  <c:v>39440</c:v>
                </c:pt>
                <c:pt idx="1022">
                  <c:v>39443</c:v>
                </c:pt>
                <c:pt idx="1023">
                  <c:v>39444</c:v>
                </c:pt>
                <c:pt idx="1024">
                  <c:v>39447</c:v>
                </c:pt>
                <c:pt idx="1025">
                  <c:v>39449</c:v>
                </c:pt>
                <c:pt idx="1026">
                  <c:v>39450</c:v>
                </c:pt>
                <c:pt idx="1027">
                  <c:v>39451</c:v>
                </c:pt>
                <c:pt idx="1028">
                  <c:v>39454</c:v>
                </c:pt>
                <c:pt idx="1029">
                  <c:v>39455</c:v>
                </c:pt>
                <c:pt idx="1030">
                  <c:v>39456</c:v>
                </c:pt>
                <c:pt idx="1031">
                  <c:v>39457</c:v>
                </c:pt>
                <c:pt idx="1032">
                  <c:v>39458</c:v>
                </c:pt>
                <c:pt idx="1033">
                  <c:v>39461</c:v>
                </c:pt>
                <c:pt idx="1034">
                  <c:v>39462</c:v>
                </c:pt>
                <c:pt idx="1035">
                  <c:v>39463</c:v>
                </c:pt>
                <c:pt idx="1036">
                  <c:v>39464</c:v>
                </c:pt>
                <c:pt idx="1037">
                  <c:v>39465</c:v>
                </c:pt>
                <c:pt idx="1038">
                  <c:v>39468</c:v>
                </c:pt>
                <c:pt idx="1039">
                  <c:v>39469</c:v>
                </c:pt>
                <c:pt idx="1040">
                  <c:v>39470</c:v>
                </c:pt>
                <c:pt idx="1041">
                  <c:v>39471</c:v>
                </c:pt>
                <c:pt idx="1042">
                  <c:v>39472</c:v>
                </c:pt>
                <c:pt idx="1043">
                  <c:v>39475</c:v>
                </c:pt>
                <c:pt idx="1044">
                  <c:v>39476</c:v>
                </c:pt>
                <c:pt idx="1045">
                  <c:v>39477</c:v>
                </c:pt>
                <c:pt idx="1046">
                  <c:v>39478</c:v>
                </c:pt>
                <c:pt idx="1047">
                  <c:v>39479</c:v>
                </c:pt>
                <c:pt idx="1048">
                  <c:v>39482</c:v>
                </c:pt>
                <c:pt idx="1049">
                  <c:v>39483</c:v>
                </c:pt>
                <c:pt idx="1050">
                  <c:v>39484</c:v>
                </c:pt>
                <c:pt idx="1051">
                  <c:v>39485</c:v>
                </c:pt>
                <c:pt idx="1052">
                  <c:v>39486</c:v>
                </c:pt>
                <c:pt idx="1053">
                  <c:v>39489</c:v>
                </c:pt>
                <c:pt idx="1054">
                  <c:v>39490</c:v>
                </c:pt>
                <c:pt idx="1055">
                  <c:v>39491</c:v>
                </c:pt>
                <c:pt idx="1056">
                  <c:v>39492</c:v>
                </c:pt>
                <c:pt idx="1057">
                  <c:v>39493</c:v>
                </c:pt>
                <c:pt idx="1058">
                  <c:v>39496</c:v>
                </c:pt>
                <c:pt idx="1059">
                  <c:v>39497</c:v>
                </c:pt>
                <c:pt idx="1060">
                  <c:v>39498</c:v>
                </c:pt>
                <c:pt idx="1061">
                  <c:v>39499</c:v>
                </c:pt>
                <c:pt idx="1062">
                  <c:v>39500</c:v>
                </c:pt>
                <c:pt idx="1063">
                  <c:v>39503</c:v>
                </c:pt>
                <c:pt idx="1064">
                  <c:v>39504</c:v>
                </c:pt>
                <c:pt idx="1065">
                  <c:v>39505</c:v>
                </c:pt>
                <c:pt idx="1066">
                  <c:v>39506</c:v>
                </c:pt>
                <c:pt idx="1067">
                  <c:v>39507</c:v>
                </c:pt>
                <c:pt idx="1068">
                  <c:v>39510</c:v>
                </c:pt>
                <c:pt idx="1069">
                  <c:v>39511</c:v>
                </c:pt>
                <c:pt idx="1070">
                  <c:v>39512</c:v>
                </c:pt>
                <c:pt idx="1071">
                  <c:v>39513</c:v>
                </c:pt>
                <c:pt idx="1072">
                  <c:v>39514</c:v>
                </c:pt>
                <c:pt idx="1073">
                  <c:v>39517</c:v>
                </c:pt>
                <c:pt idx="1074">
                  <c:v>39518</c:v>
                </c:pt>
                <c:pt idx="1075">
                  <c:v>39519</c:v>
                </c:pt>
                <c:pt idx="1076">
                  <c:v>39520</c:v>
                </c:pt>
                <c:pt idx="1077">
                  <c:v>39521</c:v>
                </c:pt>
                <c:pt idx="1078">
                  <c:v>39524</c:v>
                </c:pt>
                <c:pt idx="1079">
                  <c:v>39525</c:v>
                </c:pt>
                <c:pt idx="1080">
                  <c:v>39526</c:v>
                </c:pt>
                <c:pt idx="1081">
                  <c:v>39527</c:v>
                </c:pt>
                <c:pt idx="1082">
                  <c:v>39532</c:v>
                </c:pt>
                <c:pt idx="1083">
                  <c:v>39533</c:v>
                </c:pt>
                <c:pt idx="1084">
                  <c:v>39534</c:v>
                </c:pt>
                <c:pt idx="1085">
                  <c:v>39535</c:v>
                </c:pt>
                <c:pt idx="1086">
                  <c:v>39538</c:v>
                </c:pt>
                <c:pt idx="1087">
                  <c:v>39539</c:v>
                </c:pt>
                <c:pt idx="1088">
                  <c:v>39540</c:v>
                </c:pt>
                <c:pt idx="1089">
                  <c:v>39541</c:v>
                </c:pt>
                <c:pt idx="1090">
                  <c:v>39542</c:v>
                </c:pt>
                <c:pt idx="1091">
                  <c:v>39545</c:v>
                </c:pt>
                <c:pt idx="1092">
                  <c:v>39546</c:v>
                </c:pt>
                <c:pt idx="1093">
                  <c:v>39547</c:v>
                </c:pt>
                <c:pt idx="1094">
                  <c:v>39548</c:v>
                </c:pt>
                <c:pt idx="1095">
                  <c:v>39549</c:v>
                </c:pt>
                <c:pt idx="1096">
                  <c:v>39552</c:v>
                </c:pt>
                <c:pt idx="1097">
                  <c:v>39553</c:v>
                </c:pt>
                <c:pt idx="1098">
                  <c:v>39554</c:v>
                </c:pt>
                <c:pt idx="1099">
                  <c:v>39555</c:v>
                </c:pt>
                <c:pt idx="1100">
                  <c:v>39556</c:v>
                </c:pt>
                <c:pt idx="1101">
                  <c:v>39559</c:v>
                </c:pt>
                <c:pt idx="1102">
                  <c:v>39560</c:v>
                </c:pt>
                <c:pt idx="1103">
                  <c:v>39561</c:v>
                </c:pt>
                <c:pt idx="1104">
                  <c:v>39562</c:v>
                </c:pt>
                <c:pt idx="1105">
                  <c:v>39563</c:v>
                </c:pt>
                <c:pt idx="1106">
                  <c:v>39566</c:v>
                </c:pt>
                <c:pt idx="1107">
                  <c:v>39567</c:v>
                </c:pt>
                <c:pt idx="1108">
                  <c:v>39568</c:v>
                </c:pt>
                <c:pt idx="1109">
                  <c:v>39570</c:v>
                </c:pt>
                <c:pt idx="1110">
                  <c:v>39573</c:v>
                </c:pt>
                <c:pt idx="1111">
                  <c:v>39574</c:v>
                </c:pt>
                <c:pt idx="1112">
                  <c:v>39575</c:v>
                </c:pt>
                <c:pt idx="1113">
                  <c:v>39576</c:v>
                </c:pt>
                <c:pt idx="1114">
                  <c:v>39577</c:v>
                </c:pt>
                <c:pt idx="1115">
                  <c:v>39580</c:v>
                </c:pt>
                <c:pt idx="1116">
                  <c:v>39581</c:v>
                </c:pt>
                <c:pt idx="1117">
                  <c:v>39582</c:v>
                </c:pt>
                <c:pt idx="1118">
                  <c:v>39583</c:v>
                </c:pt>
                <c:pt idx="1119">
                  <c:v>39584</c:v>
                </c:pt>
                <c:pt idx="1120">
                  <c:v>39587</c:v>
                </c:pt>
                <c:pt idx="1121">
                  <c:v>39588</c:v>
                </c:pt>
                <c:pt idx="1122">
                  <c:v>39589</c:v>
                </c:pt>
                <c:pt idx="1123">
                  <c:v>39590</c:v>
                </c:pt>
                <c:pt idx="1124">
                  <c:v>39591</c:v>
                </c:pt>
                <c:pt idx="1125">
                  <c:v>39594</c:v>
                </c:pt>
                <c:pt idx="1126">
                  <c:v>39595</c:v>
                </c:pt>
                <c:pt idx="1127">
                  <c:v>39596</c:v>
                </c:pt>
                <c:pt idx="1128">
                  <c:v>39597</c:v>
                </c:pt>
                <c:pt idx="1129">
                  <c:v>39598</c:v>
                </c:pt>
                <c:pt idx="1130">
                  <c:v>39601</c:v>
                </c:pt>
                <c:pt idx="1131">
                  <c:v>39602</c:v>
                </c:pt>
                <c:pt idx="1132">
                  <c:v>39603</c:v>
                </c:pt>
                <c:pt idx="1133">
                  <c:v>39604</c:v>
                </c:pt>
                <c:pt idx="1134">
                  <c:v>39605</c:v>
                </c:pt>
                <c:pt idx="1135">
                  <c:v>39608</c:v>
                </c:pt>
                <c:pt idx="1136">
                  <c:v>39609</c:v>
                </c:pt>
                <c:pt idx="1137">
                  <c:v>39610</c:v>
                </c:pt>
                <c:pt idx="1138">
                  <c:v>39611</c:v>
                </c:pt>
                <c:pt idx="1139">
                  <c:v>39612</c:v>
                </c:pt>
                <c:pt idx="1140">
                  <c:v>39615</c:v>
                </c:pt>
                <c:pt idx="1141">
                  <c:v>39616</c:v>
                </c:pt>
                <c:pt idx="1142">
                  <c:v>39617</c:v>
                </c:pt>
                <c:pt idx="1143">
                  <c:v>39618</c:v>
                </c:pt>
                <c:pt idx="1144">
                  <c:v>39619</c:v>
                </c:pt>
                <c:pt idx="1145">
                  <c:v>39622</c:v>
                </c:pt>
                <c:pt idx="1146">
                  <c:v>39623</c:v>
                </c:pt>
                <c:pt idx="1147">
                  <c:v>39624</c:v>
                </c:pt>
                <c:pt idx="1148">
                  <c:v>39625</c:v>
                </c:pt>
                <c:pt idx="1149">
                  <c:v>39626</c:v>
                </c:pt>
                <c:pt idx="1150">
                  <c:v>39629</c:v>
                </c:pt>
                <c:pt idx="1151">
                  <c:v>39630</c:v>
                </c:pt>
                <c:pt idx="1152">
                  <c:v>39631</c:v>
                </c:pt>
                <c:pt idx="1153">
                  <c:v>39632</c:v>
                </c:pt>
                <c:pt idx="1154">
                  <c:v>39633</c:v>
                </c:pt>
                <c:pt idx="1155">
                  <c:v>39636</c:v>
                </c:pt>
                <c:pt idx="1156">
                  <c:v>39637</c:v>
                </c:pt>
                <c:pt idx="1157">
                  <c:v>39638</c:v>
                </c:pt>
                <c:pt idx="1158">
                  <c:v>39639</c:v>
                </c:pt>
                <c:pt idx="1159">
                  <c:v>39640</c:v>
                </c:pt>
                <c:pt idx="1160">
                  <c:v>39643</c:v>
                </c:pt>
                <c:pt idx="1161">
                  <c:v>39644</c:v>
                </c:pt>
                <c:pt idx="1162">
                  <c:v>39645</c:v>
                </c:pt>
                <c:pt idx="1163">
                  <c:v>39646</c:v>
                </c:pt>
                <c:pt idx="1164">
                  <c:v>39647</c:v>
                </c:pt>
                <c:pt idx="1165">
                  <c:v>39650</c:v>
                </c:pt>
                <c:pt idx="1166">
                  <c:v>39651</c:v>
                </c:pt>
                <c:pt idx="1167">
                  <c:v>39652</c:v>
                </c:pt>
                <c:pt idx="1168">
                  <c:v>39653</c:v>
                </c:pt>
                <c:pt idx="1169">
                  <c:v>39654</c:v>
                </c:pt>
                <c:pt idx="1170">
                  <c:v>39657</c:v>
                </c:pt>
                <c:pt idx="1171">
                  <c:v>39658</c:v>
                </c:pt>
                <c:pt idx="1172">
                  <c:v>39659</c:v>
                </c:pt>
                <c:pt idx="1173">
                  <c:v>39660</c:v>
                </c:pt>
                <c:pt idx="1174">
                  <c:v>39661</c:v>
                </c:pt>
                <c:pt idx="1175">
                  <c:v>39664</c:v>
                </c:pt>
                <c:pt idx="1176">
                  <c:v>39665</c:v>
                </c:pt>
                <c:pt idx="1177">
                  <c:v>39666</c:v>
                </c:pt>
                <c:pt idx="1178">
                  <c:v>39667</c:v>
                </c:pt>
                <c:pt idx="1179">
                  <c:v>39668</c:v>
                </c:pt>
                <c:pt idx="1180">
                  <c:v>39671</c:v>
                </c:pt>
                <c:pt idx="1181">
                  <c:v>39672</c:v>
                </c:pt>
                <c:pt idx="1182">
                  <c:v>39673</c:v>
                </c:pt>
                <c:pt idx="1183">
                  <c:v>39674</c:v>
                </c:pt>
                <c:pt idx="1184">
                  <c:v>39675</c:v>
                </c:pt>
                <c:pt idx="1185">
                  <c:v>39678</c:v>
                </c:pt>
                <c:pt idx="1186">
                  <c:v>39679</c:v>
                </c:pt>
                <c:pt idx="1187">
                  <c:v>39680</c:v>
                </c:pt>
                <c:pt idx="1188">
                  <c:v>39681</c:v>
                </c:pt>
                <c:pt idx="1189">
                  <c:v>39682</c:v>
                </c:pt>
                <c:pt idx="1190">
                  <c:v>39685</c:v>
                </c:pt>
                <c:pt idx="1191">
                  <c:v>39686</c:v>
                </c:pt>
                <c:pt idx="1192">
                  <c:v>39687</c:v>
                </c:pt>
                <c:pt idx="1193">
                  <c:v>39688</c:v>
                </c:pt>
                <c:pt idx="1194">
                  <c:v>39689</c:v>
                </c:pt>
                <c:pt idx="1195">
                  <c:v>39692</c:v>
                </c:pt>
                <c:pt idx="1196">
                  <c:v>39693</c:v>
                </c:pt>
                <c:pt idx="1197">
                  <c:v>39694</c:v>
                </c:pt>
                <c:pt idx="1198">
                  <c:v>39695</c:v>
                </c:pt>
                <c:pt idx="1199">
                  <c:v>39696</c:v>
                </c:pt>
                <c:pt idx="1200">
                  <c:v>39699</c:v>
                </c:pt>
                <c:pt idx="1201">
                  <c:v>39700</c:v>
                </c:pt>
                <c:pt idx="1202">
                  <c:v>39701</c:v>
                </c:pt>
                <c:pt idx="1203">
                  <c:v>39702</c:v>
                </c:pt>
                <c:pt idx="1204">
                  <c:v>39703</c:v>
                </c:pt>
                <c:pt idx="1205">
                  <c:v>39706</c:v>
                </c:pt>
                <c:pt idx="1206">
                  <c:v>39707</c:v>
                </c:pt>
                <c:pt idx="1207">
                  <c:v>39708</c:v>
                </c:pt>
                <c:pt idx="1208">
                  <c:v>39709</c:v>
                </c:pt>
                <c:pt idx="1209">
                  <c:v>39710</c:v>
                </c:pt>
                <c:pt idx="1210">
                  <c:v>39713</c:v>
                </c:pt>
                <c:pt idx="1211">
                  <c:v>39714</c:v>
                </c:pt>
                <c:pt idx="1212">
                  <c:v>39715</c:v>
                </c:pt>
                <c:pt idx="1213">
                  <c:v>39716</c:v>
                </c:pt>
                <c:pt idx="1214">
                  <c:v>39717</c:v>
                </c:pt>
                <c:pt idx="1215">
                  <c:v>39720</c:v>
                </c:pt>
                <c:pt idx="1216">
                  <c:v>39721</c:v>
                </c:pt>
                <c:pt idx="1217">
                  <c:v>39722</c:v>
                </c:pt>
                <c:pt idx="1218">
                  <c:v>39723</c:v>
                </c:pt>
                <c:pt idx="1219">
                  <c:v>39724</c:v>
                </c:pt>
                <c:pt idx="1220">
                  <c:v>39727</c:v>
                </c:pt>
                <c:pt idx="1221">
                  <c:v>39728</c:v>
                </c:pt>
                <c:pt idx="1222">
                  <c:v>39729</c:v>
                </c:pt>
                <c:pt idx="1223">
                  <c:v>39730</c:v>
                </c:pt>
                <c:pt idx="1224">
                  <c:v>39731</c:v>
                </c:pt>
                <c:pt idx="1225">
                  <c:v>39734</c:v>
                </c:pt>
                <c:pt idx="1226">
                  <c:v>39735</c:v>
                </c:pt>
                <c:pt idx="1227">
                  <c:v>39736</c:v>
                </c:pt>
                <c:pt idx="1228">
                  <c:v>39737</c:v>
                </c:pt>
                <c:pt idx="1229">
                  <c:v>39738</c:v>
                </c:pt>
                <c:pt idx="1230">
                  <c:v>39741</c:v>
                </c:pt>
                <c:pt idx="1231">
                  <c:v>39742</c:v>
                </c:pt>
                <c:pt idx="1232">
                  <c:v>39743</c:v>
                </c:pt>
                <c:pt idx="1233">
                  <c:v>39744</c:v>
                </c:pt>
                <c:pt idx="1234">
                  <c:v>39745</c:v>
                </c:pt>
                <c:pt idx="1235">
                  <c:v>39748</c:v>
                </c:pt>
                <c:pt idx="1236">
                  <c:v>39749</c:v>
                </c:pt>
                <c:pt idx="1237">
                  <c:v>39750</c:v>
                </c:pt>
                <c:pt idx="1238">
                  <c:v>39751</c:v>
                </c:pt>
                <c:pt idx="1239">
                  <c:v>39752</c:v>
                </c:pt>
                <c:pt idx="1240">
                  <c:v>39755</c:v>
                </c:pt>
                <c:pt idx="1241">
                  <c:v>39756</c:v>
                </c:pt>
                <c:pt idx="1242">
                  <c:v>39757</c:v>
                </c:pt>
                <c:pt idx="1243">
                  <c:v>39758</c:v>
                </c:pt>
                <c:pt idx="1244">
                  <c:v>39759</c:v>
                </c:pt>
                <c:pt idx="1245">
                  <c:v>39762</c:v>
                </c:pt>
                <c:pt idx="1246">
                  <c:v>39763</c:v>
                </c:pt>
                <c:pt idx="1247">
                  <c:v>39764</c:v>
                </c:pt>
                <c:pt idx="1248">
                  <c:v>39765</c:v>
                </c:pt>
                <c:pt idx="1249">
                  <c:v>39766</c:v>
                </c:pt>
                <c:pt idx="1250">
                  <c:v>39769</c:v>
                </c:pt>
                <c:pt idx="1251">
                  <c:v>39770</c:v>
                </c:pt>
                <c:pt idx="1252">
                  <c:v>39771</c:v>
                </c:pt>
                <c:pt idx="1253">
                  <c:v>39772</c:v>
                </c:pt>
                <c:pt idx="1254">
                  <c:v>39773</c:v>
                </c:pt>
                <c:pt idx="1255">
                  <c:v>39776</c:v>
                </c:pt>
                <c:pt idx="1256">
                  <c:v>39777</c:v>
                </c:pt>
                <c:pt idx="1257">
                  <c:v>39778</c:v>
                </c:pt>
                <c:pt idx="1258">
                  <c:v>39779</c:v>
                </c:pt>
                <c:pt idx="1259">
                  <c:v>39780</c:v>
                </c:pt>
                <c:pt idx="1260">
                  <c:v>39783</c:v>
                </c:pt>
                <c:pt idx="1261">
                  <c:v>39784</c:v>
                </c:pt>
                <c:pt idx="1262">
                  <c:v>39785</c:v>
                </c:pt>
                <c:pt idx="1263">
                  <c:v>39786</c:v>
                </c:pt>
                <c:pt idx="1264">
                  <c:v>39787</c:v>
                </c:pt>
                <c:pt idx="1265">
                  <c:v>39790</c:v>
                </c:pt>
                <c:pt idx="1266">
                  <c:v>39791</c:v>
                </c:pt>
                <c:pt idx="1267">
                  <c:v>39792</c:v>
                </c:pt>
                <c:pt idx="1268">
                  <c:v>39793</c:v>
                </c:pt>
                <c:pt idx="1269">
                  <c:v>39794</c:v>
                </c:pt>
                <c:pt idx="1270">
                  <c:v>39797</c:v>
                </c:pt>
                <c:pt idx="1271">
                  <c:v>39798</c:v>
                </c:pt>
                <c:pt idx="1272">
                  <c:v>39799</c:v>
                </c:pt>
                <c:pt idx="1273">
                  <c:v>39800</c:v>
                </c:pt>
                <c:pt idx="1274">
                  <c:v>39801</c:v>
                </c:pt>
                <c:pt idx="1275">
                  <c:v>39804</c:v>
                </c:pt>
                <c:pt idx="1276">
                  <c:v>39805</c:v>
                </c:pt>
                <c:pt idx="1277">
                  <c:v>39806</c:v>
                </c:pt>
                <c:pt idx="1278">
                  <c:v>39811</c:v>
                </c:pt>
                <c:pt idx="1279">
                  <c:v>39812</c:v>
                </c:pt>
                <c:pt idx="1280">
                  <c:v>39813</c:v>
                </c:pt>
                <c:pt idx="1281">
                  <c:v>39815</c:v>
                </c:pt>
                <c:pt idx="1282">
                  <c:v>39818</c:v>
                </c:pt>
                <c:pt idx="1283">
                  <c:v>39819</c:v>
                </c:pt>
                <c:pt idx="1284">
                  <c:v>39820</c:v>
                </c:pt>
                <c:pt idx="1285">
                  <c:v>39821</c:v>
                </c:pt>
                <c:pt idx="1286">
                  <c:v>39822</c:v>
                </c:pt>
                <c:pt idx="1287">
                  <c:v>39825</c:v>
                </c:pt>
                <c:pt idx="1288">
                  <c:v>39826</c:v>
                </c:pt>
                <c:pt idx="1289">
                  <c:v>39827</c:v>
                </c:pt>
                <c:pt idx="1290">
                  <c:v>39828</c:v>
                </c:pt>
                <c:pt idx="1291">
                  <c:v>39829</c:v>
                </c:pt>
                <c:pt idx="1292">
                  <c:v>39832</c:v>
                </c:pt>
                <c:pt idx="1293">
                  <c:v>39833</c:v>
                </c:pt>
                <c:pt idx="1294">
                  <c:v>39834</c:v>
                </c:pt>
                <c:pt idx="1295">
                  <c:v>39835</c:v>
                </c:pt>
                <c:pt idx="1296">
                  <c:v>39836</c:v>
                </c:pt>
                <c:pt idx="1297">
                  <c:v>39839</c:v>
                </c:pt>
                <c:pt idx="1298">
                  <c:v>39840</c:v>
                </c:pt>
                <c:pt idx="1299">
                  <c:v>39841</c:v>
                </c:pt>
                <c:pt idx="1300">
                  <c:v>39842</c:v>
                </c:pt>
                <c:pt idx="1301">
                  <c:v>39843</c:v>
                </c:pt>
                <c:pt idx="1302">
                  <c:v>39846</c:v>
                </c:pt>
                <c:pt idx="1303">
                  <c:v>39847</c:v>
                </c:pt>
                <c:pt idx="1304">
                  <c:v>39848</c:v>
                </c:pt>
                <c:pt idx="1305">
                  <c:v>39849</c:v>
                </c:pt>
                <c:pt idx="1306">
                  <c:v>39850</c:v>
                </c:pt>
                <c:pt idx="1307">
                  <c:v>39853</c:v>
                </c:pt>
                <c:pt idx="1308">
                  <c:v>39854</c:v>
                </c:pt>
                <c:pt idx="1309">
                  <c:v>39855</c:v>
                </c:pt>
                <c:pt idx="1310">
                  <c:v>39856</c:v>
                </c:pt>
                <c:pt idx="1311">
                  <c:v>39857</c:v>
                </c:pt>
                <c:pt idx="1312">
                  <c:v>39860</c:v>
                </c:pt>
                <c:pt idx="1313">
                  <c:v>39861</c:v>
                </c:pt>
                <c:pt idx="1314">
                  <c:v>39862</c:v>
                </c:pt>
                <c:pt idx="1315">
                  <c:v>39863</c:v>
                </c:pt>
                <c:pt idx="1316">
                  <c:v>39864</c:v>
                </c:pt>
                <c:pt idx="1317">
                  <c:v>39867</c:v>
                </c:pt>
                <c:pt idx="1318">
                  <c:v>39868</c:v>
                </c:pt>
                <c:pt idx="1319">
                  <c:v>39869</c:v>
                </c:pt>
                <c:pt idx="1320">
                  <c:v>39870</c:v>
                </c:pt>
                <c:pt idx="1321">
                  <c:v>39871</c:v>
                </c:pt>
                <c:pt idx="1322">
                  <c:v>39874</c:v>
                </c:pt>
                <c:pt idx="1323">
                  <c:v>39875</c:v>
                </c:pt>
                <c:pt idx="1324">
                  <c:v>39876</c:v>
                </c:pt>
                <c:pt idx="1325">
                  <c:v>39877</c:v>
                </c:pt>
                <c:pt idx="1326">
                  <c:v>39878</c:v>
                </c:pt>
                <c:pt idx="1327">
                  <c:v>39881</c:v>
                </c:pt>
                <c:pt idx="1328">
                  <c:v>39882</c:v>
                </c:pt>
                <c:pt idx="1329">
                  <c:v>39883</c:v>
                </c:pt>
                <c:pt idx="1330">
                  <c:v>39884</c:v>
                </c:pt>
                <c:pt idx="1331">
                  <c:v>39885</c:v>
                </c:pt>
                <c:pt idx="1332">
                  <c:v>39888</c:v>
                </c:pt>
                <c:pt idx="1333">
                  <c:v>39889</c:v>
                </c:pt>
                <c:pt idx="1334">
                  <c:v>39890</c:v>
                </c:pt>
                <c:pt idx="1335">
                  <c:v>39891</c:v>
                </c:pt>
                <c:pt idx="1336">
                  <c:v>39892</c:v>
                </c:pt>
                <c:pt idx="1337">
                  <c:v>39895</c:v>
                </c:pt>
                <c:pt idx="1338">
                  <c:v>39896</c:v>
                </c:pt>
                <c:pt idx="1339">
                  <c:v>39897</c:v>
                </c:pt>
                <c:pt idx="1340">
                  <c:v>39898</c:v>
                </c:pt>
                <c:pt idx="1341">
                  <c:v>39899</c:v>
                </c:pt>
                <c:pt idx="1342">
                  <c:v>39902</c:v>
                </c:pt>
                <c:pt idx="1343">
                  <c:v>39903</c:v>
                </c:pt>
                <c:pt idx="1344">
                  <c:v>39904</c:v>
                </c:pt>
                <c:pt idx="1345">
                  <c:v>39905</c:v>
                </c:pt>
                <c:pt idx="1346">
                  <c:v>39906</c:v>
                </c:pt>
                <c:pt idx="1347">
                  <c:v>39909</c:v>
                </c:pt>
                <c:pt idx="1348">
                  <c:v>39910</c:v>
                </c:pt>
                <c:pt idx="1349">
                  <c:v>39911</c:v>
                </c:pt>
                <c:pt idx="1350">
                  <c:v>39912</c:v>
                </c:pt>
                <c:pt idx="1351">
                  <c:v>39917</c:v>
                </c:pt>
                <c:pt idx="1352">
                  <c:v>39918</c:v>
                </c:pt>
                <c:pt idx="1353">
                  <c:v>39919</c:v>
                </c:pt>
                <c:pt idx="1354">
                  <c:v>39920</c:v>
                </c:pt>
                <c:pt idx="1355">
                  <c:v>39923</c:v>
                </c:pt>
                <c:pt idx="1356">
                  <c:v>39924</c:v>
                </c:pt>
                <c:pt idx="1357">
                  <c:v>39925</c:v>
                </c:pt>
                <c:pt idx="1358">
                  <c:v>39926</c:v>
                </c:pt>
                <c:pt idx="1359">
                  <c:v>39927</c:v>
                </c:pt>
                <c:pt idx="1360">
                  <c:v>39930</c:v>
                </c:pt>
                <c:pt idx="1361">
                  <c:v>39931</c:v>
                </c:pt>
                <c:pt idx="1362">
                  <c:v>39932</c:v>
                </c:pt>
                <c:pt idx="1363">
                  <c:v>39933</c:v>
                </c:pt>
                <c:pt idx="1364">
                  <c:v>39937</c:v>
                </c:pt>
                <c:pt idx="1365">
                  <c:v>39938</c:v>
                </c:pt>
                <c:pt idx="1366">
                  <c:v>39939</c:v>
                </c:pt>
                <c:pt idx="1367">
                  <c:v>39940</c:v>
                </c:pt>
                <c:pt idx="1368">
                  <c:v>39941</c:v>
                </c:pt>
                <c:pt idx="1369">
                  <c:v>39944</c:v>
                </c:pt>
                <c:pt idx="1370">
                  <c:v>39945</c:v>
                </c:pt>
                <c:pt idx="1371">
                  <c:v>39946</c:v>
                </c:pt>
                <c:pt idx="1372">
                  <c:v>39947</c:v>
                </c:pt>
                <c:pt idx="1373">
                  <c:v>39948</c:v>
                </c:pt>
                <c:pt idx="1374">
                  <c:v>39951</c:v>
                </c:pt>
                <c:pt idx="1375">
                  <c:v>39952</c:v>
                </c:pt>
                <c:pt idx="1376">
                  <c:v>39953</c:v>
                </c:pt>
                <c:pt idx="1377">
                  <c:v>39954</c:v>
                </c:pt>
                <c:pt idx="1378">
                  <c:v>39955</c:v>
                </c:pt>
                <c:pt idx="1379">
                  <c:v>39958</c:v>
                </c:pt>
                <c:pt idx="1380">
                  <c:v>39959</c:v>
                </c:pt>
                <c:pt idx="1381">
                  <c:v>39960</c:v>
                </c:pt>
                <c:pt idx="1382">
                  <c:v>39961</c:v>
                </c:pt>
                <c:pt idx="1383">
                  <c:v>39962</c:v>
                </c:pt>
                <c:pt idx="1384">
                  <c:v>39965</c:v>
                </c:pt>
                <c:pt idx="1385">
                  <c:v>39966</c:v>
                </c:pt>
                <c:pt idx="1386">
                  <c:v>39967</c:v>
                </c:pt>
                <c:pt idx="1387">
                  <c:v>39968</c:v>
                </c:pt>
                <c:pt idx="1388">
                  <c:v>39969</c:v>
                </c:pt>
                <c:pt idx="1389">
                  <c:v>39972</c:v>
                </c:pt>
                <c:pt idx="1390">
                  <c:v>39973</c:v>
                </c:pt>
                <c:pt idx="1391">
                  <c:v>39974</c:v>
                </c:pt>
                <c:pt idx="1392">
                  <c:v>39975</c:v>
                </c:pt>
                <c:pt idx="1393">
                  <c:v>39976</c:v>
                </c:pt>
                <c:pt idx="1394">
                  <c:v>39979</c:v>
                </c:pt>
                <c:pt idx="1395">
                  <c:v>39980</c:v>
                </c:pt>
                <c:pt idx="1396">
                  <c:v>39981</c:v>
                </c:pt>
                <c:pt idx="1397">
                  <c:v>39982</c:v>
                </c:pt>
                <c:pt idx="1398">
                  <c:v>39983</c:v>
                </c:pt>
                <c:pt idx="1399">
                  <c:v>39986</c:v>
                </c:pt>
                <c:pt idx="1400">
                  <c:v>39987</c:v>
                </c:pt>
                <c:pt idx="1401">
                  <c:v>39988</c:v>
                </c:pt>
                <c:pt idx="1402">
                  <c:v>39989</c:v>
                </c:pt>
                <c:pt idx="1403">
                  <c:v>39990</c:v>
                </c:pt>
                <c:pt idx="1404">
                  <c:v>39993</c:v>
                </c:pt>
                <c:pt idx="1405">
                  <c:v>39994</c:v>
                </c:pt>
                <c:pt idx="1406">
                  <c:v>39995</c:v>
                </c:pt>
                <c:pt idx="1407">
                  <c:v>39996</c:v>
                </c:pt>
                <c:pt idx="1408">
                  <c:v>39997</c:v>
                </c:pt>
                <c:pt idx="1409">
                  <c:v>40000</c:v>
                </c:pt>
                <c:pt idx="1410">
                  <c:v>40001</c:v>
                </c:pt>
                <c:pt idx="1411">
                  <c:v>40002</c:v>
                </c:pt>
                <c:pt idx="1412">
                  <c:v>40003</c:v>
                </c:pt>
                <c:pt idx="1413">
                  <c:v>40004</c:v>
                </c:pt>
                <c:pt idx="1414">
                  <c:v>40007</c:v>
                </c:pt>
                <c:pt idx="1415">
                  <c:v>40008</c:v>
                </c:pt>
                <c:pt idx="1416">
                  <c:v>40009</c:v>
                </c:pt>
                <c:pt idx="1417">
                  <c:v>40010</c:v>
                </c:pt>
                <c:pt idx="1418">
                  <c:v>40011</c:v>
                </c:pt>
                <c:pt idx="1419">
                  <c:v>40014</c:v>
                </c:pt>
                <c:pt idx="1420">
                  <c:v>40015</c:v>
                </c:pt>
                <c:pt idx="1421">
                  <c:v>40016</c:v>
                </c:pt>
                <c:pt idx="1422">
                  <c:v>40017</c:v>
                </c:pt>
                <c:pt idx="1423">
                  <c:v>40018</c:v>
                </c:pt>
                <c:pt idx="1424">
                  <c:v>40021</c:v>
                </c:pt>
                <c:pt idx="1425">
                  <c:v>40022</c:v>
                </c:pt>
                <c:pt idx="1426">
                  <c:v>40023</c:v>
                </c:pt>
                <c:pt idx="1427">
                  <c:v>40024</c:v>
                </c:pt>
                <c:pt idx="1428">
                  <c:v>40025</c:v>
                </c:pt>
                <c:pt idx="1429">
                  <c:v>40028</c:v>
                </c:pt>
                <c:pt idx="1430">
                  <c:v>40029</c:v>
                </c:pt>
                <c:pt idx="1431">
                  <c:v>40030</c:v>
                </c:pt>
                <c:pt idx="1432">
                  <c:v>40031</c:v>
                </c:pt>
                <c:pt idx="1433">
                  <c:v>40032</c:v>
                </c:pt>
                <c:pt idx="1434">
                  <c:v>40035</c:v>
                </c:pt>
                <c:pt idx="1435">
                  <c:v>40036</c:v>
                </c:pt>
                <c:pt idx="1436">
                  <c:v>40037</c:v>
                </c:pt>
                <c:pt idx="1437">
                  <c:v>40038</c:v>
                </c:pt>
                <c:pt idx="1438">
                  <c:v>40039</c:v>
                </c:pt>
                <c:pt idx="1439">
                  <c:v>40042</c:v>
                </c:pt>
                <c:pt idx="1440">
                  <c:v>40043</c:v>
                </c:pt>
                <c:pt idx="1441">
                  <c:v>40044</c:v>
                </c:pt>
                <c:pt idx="1442">
                  <c:v>40045</c:v>
                </c:pt>
                <c:pt idx="1443">
                  <c:v>40046</c:v>
                </c:pt>
                <c:pt idx="1444">
                  <c:v>40049</c:v>
                </c:pt>
                <c:pt idx="1445">
                  <c:v>40050</c:v>
                </c:pt>
                <c:pt idx="1446">
                  <c:v>40051</c:v>
                </c:pt>
                <c:pt idx="1447">
                  <c:v>40052</c:v>
                </c:pt>
                <c:pt idx="1448">
                  <c:v>40053</c:v>
                </c:pt>
                <c:pt idx="1449">
                  <c:v>40056</c:v>
                </c:pt>
                <c:pt idx="1450">
                  <c:v>40057</c:v>
                </c:pt>
                <c:pt idx="1451">
                  <c:v>40058</c:v>
                </c:pt>
                <c:pt idx="1452">
                  <c:v>40059</c:v>
                </c:pt>
                <c:pt idx="1453">
                  <c:v>40060</c:v>
                </c:pt>
                <c:pt idx="1454">
                  <c:v>40063</c:v>
                </c:pt>
                <c:pt idx="1455">
                  <c:v>40064</c:v>
                </c:pt>
                <c:pt idx="1456">
                  <c:v>40065</c:v>
                </c:pt>
                <c:pt idx="1457">
                  <c:v>40066</c:v>
                </c:pt>
                <c:pt idx="1458">
                  <c:v>40067</c:v>
                </c:pt>
                <c:pt idx="1459">
                  <c:v>40070</c:v>
                </c:pt>
                <c:pt idx="1460">
                  <c:v>40071</c:v>
                </c:pt>
                <c:pt idx="1461">
                  <c:v>40072</c:v>
                </c:pt>
                <c:pt idx="1462">
                  <c:v>40073</c:v>
                </c:pt>
                <c:pt idx="1463">
                  <c:v>40074</c:v>
                </c:pt>
                <c:pt idx="1464">
                  <c:v>40077</c:v>
                </c:pt>
                <c:pt idx="1465">
                  <c:v>40078</c:v>
                </c:pt>
                <c:pt idx="1466">
                  <c:v>40079</c:v>
                </c:pt>
                <c:pt idx="1467">
                  <c:v>40080</c:v>
                </c:pt>
                <c:pt idx="1468">
                  <c:v>40081</c:v>
                </c:pt>
                <c:pt idx="1469">
                  <c:v>40084</c:v>
                </c:pt>
                <c:pt idx="1470">
                  <c:v>40085</c:v>
                </c:pt>
                <c:pt idx="1471">
                  <c:v>40086</c:v>
                </c:pt>
                <c:pt idx="1472">
                  <c:v>40087</c:v>
                </c:pt>
                <c:pt idx="1473">
                  <c:v>40088</c:v>
                </c:pt>
                <c:pt idx="1474">
                  <c:v>40091</c:v>
                </c:pt>
                <c:pt idx="1475">
                  <c:v>40092</c:v>
                </c:pt>
                <c:pt idx="1476">
                  <c:v>40093</c:v>
                </c:pt>
                <c:pt idx="1477">
                  <c:v>40094</c:v>
                </c:pt>
                <c:pt idx="1478">
                  <c:v>40095</c:v>
                </c:pt>
                <c:pt idx="1479">
                  <c:v>40098</c:v>
                </c:pt>
                <c:pt idx="1480">
                  <c:v>40099</c:v>
                </c:pt>
                <c:pt idx="1481">
                  <c:v>40100</c:v>
                </c:pt>
                <c:pt idx="1482">
                  <c:v>40101</c:v>
                </c:pt>
                <c:pt idx="1483">
                  <c:v>40102</c:v>
                </c:pt>
                <c:pt idx="1484">
                  <c:v>40105</c:v>
                </c:pt>
                <c:pt idx="1485">
                  <c:v>40106</c:v>
                </c:pt>
                <c:pt idx="1486">
                  <c:v>40107</c:v>
                </c:pt>
                <c:pt idx="1487">
                  <c:v>40108</c:v>
                </c:pt>
                <c:pt idx="1488">
                  <c:v>40109</c:v>
                </c:pt>
                <c:pt idx="1489">
                  <c:v>40112</c:v>
                </c:pt>
                <c:pt idx="1490">
                  <c:v>40113</c:v>
                </c:pt>
                <c:pt idx="1491">
                  <c:v>40114</c:v>
                </c:pt>
                <c:pt idx="1492">
                  <c:v>40115</c:v>
                </c:pt>
                <c:pt idx="1493">
                  <c:v>40116</c:v>
                </c:pt>
                <c:pt idx="1494">
                  <c:v>40119</c:v>
                </c:pt>
                <c:pt idx="1495">
                  <c:v>40120</c:v>
                </c:pt>
                <c:pt idx="1496">
                  <c:v>40121</c:v>
                </c:pt>
                <c:pt idx="1497">
                  <c:v>40122</c:v>
                </c:pt>
                <c:pt idx="1498">
                  <c:v>40123</c:v>
                </c:pt>
                <c:pt idx="1499">
                  <c:v>40126</c:v>
                </c:pt>
                <c:pt idx="1500">
                  <c:v>40127</c:v>
                </c:pt>
                <c:pt idx="1501">
                  <c:v>40128</c:v>
                </c:pt>
                <c:pt idx="1502">
                  <c:v>40129</c:v>
                </c:pt>
                <c:pt idx="1503">
                  <c:v>40130</c:v>
                </c:pt>
                <c:pt idx="1504">
                  <c:v>40133</c:v>
                </c:pt>
                <c:pt idx="1505">
                  <c:v>40134</c:v>
                </c:pt>
                <c:pt idx="1506">
                  <c:v>40135</c:v>
                </c:pt>
                <c:pt idx="1507">
                  <c:v>40136</c:v>
                </c:pt>
                <c:pt idx="1508">
                  <c:v>40137</c:v>
                </c:pt>
                <c:pt idx="1509">
                  <c:v>40140</c:v>
                </c:pt>
                <c:pt idx="1510">
                  <c:v>40141</c:v>
                </c:pt>
                <c:pt idx="1511">
                  <c:v>40142</c:v>
                </c:pt>
                <c:pt idx="1512">
                  <c:v>40143</c:v>
                </c:pt>
                <c:pt idx="1513">
                  <c:v>40144</c:v>
                </c:pt>
                <c:pt idx="1514">
                  <c:v>40147</c:v>
                </c:pt>
                <c:pt idx="1515">
                  <c:v>40148</c:v>
                </c:pt>
                <c:pt idx="1516">
                  <c:v>40149</c:v>
                </c:pt>
                <c:pt idx="1517">
                  <c:v>40150</c:v>
                </c:pt>
                <c:pt idx="1518">
                  <c:v>40151</c:v>
                </c:pt>
                <c:pt idx="1519">
                  <c:v>40154</c:v>
                </c:pt>
                <c:pt idx="1520">
                  <c:v>40155</c:v>
                </c:pt>
                <c:pt idx="1521">
                  <c:v>40156</c:v>
                </c:pt>
                <c:pt idx="1522">
                  <c:v>40157</c:v>
                </c:pt>
                <c:pt idx="1523">
                  <c:v>40158</c:v>
                </c:pt>
                <c:pt idx="1524">
                  <c:v>40161</c:v>
                </c:pt>
                <c:pt idx="1525">
                  <c:v>40162</c:v>
                </c:pt>
                <c:pt idx="1526">
                  <c:v>40163</c:v>
                </c:pt>
                <c:pt idx="1527">
                  <c:v>40164</c:v>
                </c:pt>
                <c:pt idx="1528">
                  <c:v>40165</c:v>
                </c:pt>
                <c:pt idx="1529">
                  <c:v>40168</c:v>
                </c:pt>
                <c:pt idx="1530">
                  <c:v>40169</c:v>
                </c:pt>
                <c:pt idx="1531">
                  <c:v>40170</c:v>
                </c:pt>
                <c:pt idx="1532">
                  <c:v>40171</c:v>
                </c:pt>
                <c:pt idx="1533">
                  <c:v>40175</c:v>
                </c:pt>
                <c:pt idx="1534">
                  <c:v>40176</c:v>
                </c:pt>
                <c:pt idx="1535">
                  <c:v>40177</c:v>
                </c:pt>
                <c:pt idx="1536">
                  <c:v>40178</c:v>
                </c:pt>
                <c:pt idx="1537">
                  <c:v>40182</c:v>
                </c:pt>
                <c:pt idx="1538">
                  <c:v>40183</c:v>
                </c:pt>
                <c:pt idx="1539">
                  <c:v>40184</c:v>
                </c:pt>
                <c:pt idx="1540">
                  <c:v>40185</c:v>
                </c:pt>
                <c:pt idx="1541">
                  <c:v>40186</c:v>
                </c:pt>
                <c:pt idx="1542">
                  <c:v>40189</c:v>
                </c:pt>
                <c:pt idx="1543">
                  <c:v>40190</c:v>
                </c:pt>
                <c:pt idx="1544">
                  <c:v>40191</c:v>
                </c:pt>
                <c:pt idx="1545">
                  <c:v>40192</c:v>
                </c:pt>
                <c:pt idx="1546">
                  <c:v>40193</c:v>
                </c:pt>
                <c:pt idx="1547">
                  <c:v>40196</c:v>
                </c:pt>
                <c:pt idx="1548">
                  <c:v>40197</c:v>
                </c:pt>
                <c:pt idx="1549">
                  <c:v>40198</c:v>
                </c:pt>
                <c:pt idx="1550">
                  <c:v>40199</c:v>
                </c:pt>
                <c:pt idx="1551">
                  <c:v>40200</c:v>
                </c:pt>
                <c:pt idx="1552">
                  <c:v>40203</c:v>
                </c:pt>
                <c:pt idx="1553">
                  <c:v>40204</c:v>
                </c:pt>
                <c:pt idx="1554">
                  <c:v>40205</c:v>
                </c:pt>
                <c:pt idx="1555">
                  <c:v>40206</c:v>
                </c:pt>
                <c:pt idx="1556">
                  <c:v>40207</c:v>
                </c:pt>
                <c:pt idx="1557">
                  <c:v>40210</c:v>
                </c:pt>
                <c:pt idx="1558">
                  <c:v>40211</c:v>
                </c:pt>
                <c:pt idx="1559">
                  <c:v>40212</c:v>
                </c:pt>
                <c:pt idx="1560">
                  <c:v>40213</c:v>
                </c:pt>
                <c:pt idx="1561">
                  <c:v>40214</c:v>
                </c:pt>
                <c:pt idx="1562">
                  <c:v>40217</c:v>
                </c:pt>
                <c:pt idx="1563">
                  <c:v>40218</c:v>
                </c:pt>
                <c:pt idx="1564">
                  <c:v>40219</c:v>
                </c:pt>
                <c:pt idx="1565">
                  <c:v>40220</c:v>
                </c:pt>
                <c:pt idx="1566">
                  <c:v>40221</c:v>
                </c:pt>
                <c:pt idx="1567">
                  <c:v>40224</c:v>
                </c:pt>
                <c:pt idx="1568">
                  <c:v>40225</c:v>
                </c:pt>
                <c:pt idx="1569">
                  <c:v>40226</c:v>
                </c:pt>
                <c:pt idx="1570">
                  <c:v>40227</c:v>
                </c:pt>
                <c:pt idx="1571">
                  <c:v>40228</c:v>
                </c:pt>
                <c:pt idx="1572">
                  <c:v>40231</c:v>
                </c:pt>
                <c:pt idx="1573">
                  <c:v>40232</c:v>
                </c:pt>
                <c:pt idx="1574">
                  <c:v>40233</c:v>
                </c:pt>
                <c:pt idx="1575">
                  <c:v>40234</c:v>
                </c:pt>
                <c:pt idx="1576">
                  <c:v>40235</c:v>
                </c:pt>
                <c:pt idx="1577">
                  <c:v>40238</c:v>
                </c:pt>
                <c:pt idx="1578">
                  <c:v>40239</c:v>
                </c:pt>
                <c:pt idx="1579">
                  <c:v>40240</c:v>
                </c:pt>
                <c:pt idx="1580">
                  <c:v>40241</c:v>
                </c:pt>
                <c:pt idx="1581">
                  <c:v>40242</c:v>
                </c:pt>
                <c:pt idx="1582">
                  <c:v>40245</c:v>
                </c:pt>
                <c:pt idx="1583">
                  <c:v>40246</c:v>
                </c:pt>
                <c:pt idx="1584">
                  <c:v>40247</c:v>
                </c:pt>
                <c:pt idx="1585">
                  <c:v>40248</c:v>
                </c:pt>
                <c:pt idx="1586">
                  <c:v>40249</c:v>
                </c:pt>
                <c:pt idx="1587">
                  <c:v>40252</c:v>
                </c:pt>
                <c:pt idx="1588">
                  <c:v>40253</c:v>
                </c:pt>
                <c:pt idx="1589">
                  <c:v>40254</c:v>
                </c:pt>
                <c:pt idx="1590">
                  <c:v>40255</c:v>
                </c:pt>
                <c:pt idx="1591">
                  <c:v>40256</c:v>
                </c:pt>
                <c:pt idx="1592">
                  <c:v>40259</c:v>
                </c:pt>
                <c:pt idx="1593">
                  <c:v>40260</c:v>
                </c:pt>
                <c:pt idx="1594">
                  <c:v>40261</c:v>
                </c:pt>
                <c:pt idx="1595">
                  <c:v>40262</c:v>
                </c:pt>
                <c:pt idx="1596">
                  <c:v>40263</c:v>
                </c:pt>
                <c:pt idx="1597">
                  <c:v>40266</c:v>
                </c:pt>
                <c:pt idx="1598">
                  <c:v>40267</c:v>
                </c:pt>
                <c:pt idx="1599">
                  <c:v>40268</c:v>
                </c:pt>
                <c:pt idx="1600">
                  <c:v>40269</c:v>
                </c:pt>
                <c:pt idx="1601">
                  <c:v>40274</c:v>
                </c:pt>
                <c:pt idx="1602">
                  <c:v>40275</c:v>
                </c:pt>
                <c:pt idx="1603">
                  <c:v>40276</c:v>
                </c:pt>
                <c:pt idx="1604">
                  <c:v>40277</c:v>
                </c:pt>
                <c:pt idx="1605">
                  <c:v>40280</c:v>
                </c:pt>
                <c:pt idx="1606">
                  <c:v>40281</c:v>
                </c:pt>
                <c:pt idx="1607">
                  <c:v>40282</c:v>
                </c:pt>
                <c:pt idx="1608">
                  <c:v>40283</c:v>
                </c:pt>
                <c:pt idx="1609">
                  <c:v>40284</c:v>
                </c:pt>
                <c:pt idx="1610">
                  <c:v>40287</c:v>
                </c:pt>
                <c:pt idx="1611">
                  <c:v>40288</c:v>
                </c:pt>
                <c:pt idx="1612">
                  <c:v>40289</c:v>
                </c:pt>
                <c:pt idx="1613">
                  <c:v>40290</c:v>
                </c:pt>
                <c:pt idx="1614">
                  <c:v>40291</c:v>
                </c:pt>
                <c:pt idx="1615">
                  <c:v>40294</c:v>
                </c:pt>
                <c:pt idx="1616">
                  <c:v>40295</c:v>
                </c:pt>
                <c:pt idx="1617">
                  <c:v>40296</c:v>
                </c:pt>
                <c:pt idx="1618">
                  <c:v>40297</c:v>
                </c:pt>
                <c:pt idx="1619">
                  <c:v>40298</c:v>
                </c:pt>
                <c:pt idx="1620">
                  <c:v>40301</c:v>
                </c:pt>
                <c:pt idx="1621">
                  <c:v>40302</c:v>
                </c:pt>
                <c:pt idx="1622">
                  <c:v>40303</c:v>
                </c:pt>
                <c:pt idx="1623">
                  <c:v>40304</c:v>
                </c:pt>
                <c:pt idx="1624">
                  <c:v>40305</c:v>
                </c:pt>
                <c:pt idx="1625">
                  <c:v>40308</c:v>
                </c:pt>
                <c:pt idx="1626">
                  <c:v>40309</c:v>
                </c:pt>
                <c:pt idx="1627">
                  <c:v>40310</c:v>
                </c:pt>
                <c:pt idx="1628">
                  <c:v>40311</c:v>
                </c:pt>
                <c:pt idx="1629">
                  <c:v>40312</c:v>
                </c:pt>
                <c:pt idx="1630">
                  <c:v>40315</c:v>
                </c:pt>
                <c:pt idx="1631">
                  <c:v>40316</c:v>
                </c:pt>
                <c:pt idx="1632">
                  <c:v>40317</c:v>
                </c:pt>
                <c:pt idx="1633">
                  <c:v>40318</c:v>
                </c:pt>
                <c:pt idx="1634">
                  <c:v>40319</c:v>
                </c:pt>
                <c:pt idx="1635">
                  <c:v>40322</c:v>
                </c:pt>
                <c:pt idx="1636">
                  <c:v>40323</c:v>
                </c:pt>
                <c:pt idx="1637">
                  <c:v>40324</c:v>
                </c:pt>
                <c:pt idx="1638">
                  <c:v>40325</c:v>
                </c:pt>
                <c:pt idx="1639">
                  <c:v>40326</c:v>
                </c:pt>
                <c:pt idx="1640">
                  <c:v>40329</c:v>
                </c:pt>
                <c:pt idx="1641">
                  <c:v>40330</c:v>
                </c:pt>
                <c:pt idx="1642">
                  <c:v>40331</c:v>
                </c:pt>
                <c:pt idx="1643">
                  <c:v>40332</c:v>
                </c:pt>
                <c:pt idx="1644">
                  <c:v>40333</c:v>
                </c:pt>
                <c:pt idx="1645">
                  <c:v>40336</c:v>
                </c:pt>
                <c:pt idx="1646">
                  <c:v>40337</c:v>
                </c:pt>
                <c:pt idx="1647">
                  <c:v>40338</c:v>
                </c:pt>
                <c:pt idx="1648">
                  <c:v>40339</c:v>
                </c:pt>
                <c:pt idx="1649">
                  <c:v>40340</c:v>
                </c:pt>
                <c:pt idx="1650">
                  <c:v>40343</c:v>
                </c:pt>
                <c:pt idx="1651">
                  <c:v>40344</c:v>
                </c:pt>
                <c:pt idx="1652">
                  <c:v>40345</c:v>
                </c:pt>
                <c:pt idx="1653">
                  <c:v>40346</c:v>
                </c:pt>
                <c:pt idx="1654">
                  <c:v>40347</c:v>
                </c:pt>
                <c:pt idx="1655">
                  <c:v>40350</c:v>
                </c:pt>
                <c:pt idx="1656">
                  <c:v>40351</c:v>
                </c:pt>
                <c:pt idx="1657">
                  <c:v>40352</c:v>
                </c:pt>
                <c:pt idx="1658">
                  <c:v>40353</c:v>
                </c:pt>
                <c:pt idx="1659">
                  <c:v>40354</c:v>
                </c:pt>
                <c:pt idx="1660">
                  <c:v>40357</c:v>
                </c:pt>
                <c:pt idx="1661">
                  <c:v>40358</c:v>
                </c:pt>
                <c:pt idx="1662">
                  <c:v>40359</c:v>
                </c:pt>
                <c:pt idx="1663">
                  <c:v>40360</c:v>
                </c:pt>
                <c:pt idx="1664">
                  <c:v>40361</c:v>
                </c:pt>
                <c:pt idx="1665">
                  <c:v>40364</c:v>
                </c:pt>
                <c:pt idx="1666">
                  <c:v>40365</c:v>
                </c:pt>
                <c:pt idx="1667">
                  <c:v>40366</c:v>
                </c:pt>
                <c:pt idx="1668">
                  <c:v>40367</c:v>
                </c:pt>
                <c:pt idx="1669">
                  <c:v>40368</c:v>
                </c:pt>
                <c:pt idx="1670">
                  <c:v>40371</c:v>
                </c:pt>
                <c:pt idx="1671">
                  <c:v>40372</c:v>
                </c:pt>
                <c:pt idx="1672">
                  <c:v>40373</c:v>
                </c:pt>
                <c:pt idx="1673">
                  <c:v>40374</c:v>
                </c:pt>
                <c:pt idx="1674">
                  <c:v>40375</c:v>
                </c:pt>
                <c:pt idx="1675">
                  <c:v>40378</c:v>
                </c:pt>
                <c:pt idx="1676">
                  <c:v>40379</c:v>
                </c:pt>
                <c:pt idx="1677">
                  <c:v>40380</c:v>
                </c:pt>
                <c:pt idx="1678">
                  <c:v>40381</c:v>
                </c:pt>
                <c:pt idx="1679">
                  <c:v>40382</c:v>
                </c:pt>
                <c:pt idx="1680">
                  <c:v>40385</c:v>
                </c:pt>
                <c:pt idx="1681">
                  <c:v>40386</c:v>
                </c:pt>
                <c:pt idx="1682">
                  <c:v>40387</c:v>
                </c:pt>
                <c:pt idx="1683">
                  <c:v>40388</c:v>
                </c:pt>
                <c:pt idx="1684">
                  <c:v>40389</c:v>
                </c:pt>
                <c:pt idx="1685">
                  <c:v>40392</c:v>
                </c:pt>
                <c:pt idx="1686">
                  <c:v>40393</c:v>
                </c:pt>
                <c:pt idx="1687">
                  <c:v>40394</c:v>
                </c:pt>
                <c:pt idx="1688">
                  <c:v>40395</c:v>
                </c:pt>
                <c:pt idx="1689">
                  <c:v>40396</c:v>
                </c:pt>
                <c:pt idx="1690">
                  <c:v>40399</c:v>
                </c:pt>
                <c:pt idx="1691">
                  <c:v>40400</c:v>
                </c:pt>
                <c:pt idx="1692">
                  <c:v>40401</c:v>
                </c:pt>
                <c:pt idx="1693">
                  <c:v>40402</c:v>
                </c:pt>
                <c:pt idx="1694">
                  <c:v>40403</c:v>
                </c:pt>
                <c:pt idx="1695">
                  <c:v>40406</c:v>
                </c:pt>
                <c:pt idx="1696">
                  <c:v>40407</c:v>
                </c:pt>
                <c:pt idx="1697">
                  <c:v>40408</c:v>
                </c:pt>
                <c:pt idx="1698">
                  <c:v>40409</c:v>
                </c:pt>
                <c:pt idx="1699">
                  <c:v>40410</c:v>
                </c:pt>
                <c:pt idx="1700">
                  <c:v>40413</c:v>
                </c:pt>
                <c:pt idx="1701">
                  <c:v>40414</c:v>
                </c:pt>
                <c:pt idx="1702">
                  <c:v>40415</c:v>
                </c:pt>
                <c:pt idx="1703">
                  <c:v>40416</c:v>
                </c:pt>
                <c:pt idx="1704">
                  <c:v>40417</c:v>
                </c:pt>
                <c:pt idx="1705">
                  <c:v>40420</c:v>
                </c:pt>
                <c:pt idx="1706">
                  <c:v>40421</c:v>
                </c:pt>
                <c:pt idx="1707">
                  <c:v>40422</c:v>
                </c:pt>
                <c:pt idx="1708">
                  <c:v>40423</c:v>
                </c:pt>
                <c:pt idx="1709">
                  <c:v>40424</c:v>
                </c:pt>
                <c:pt idx="1710">
                  <c:v>40427</c:v>
                </c:pt>
                <c:pt idx="1711">
                  <c:v>40428</c:v>
                </c:pt>
                <c:pt idx="1712">
                  <c:v>40429</c:v>
                </c:pt>
                <c:pt idx="1713">
                  <c:v>40430</c:v>
                </c:pt>
                <c:pt idx="1714">
                  <c:v>40431</c:v>
                </c:pt>
                <c:pt idx="1715">
                  <c:v>40434</c:v>
                </c:pt>
                <c:pt idx="1716">
                  <c:v>40434</c:v>
                </c:pt>
                <c:pt idx="1717">
                  <c:v>40435</c:v>
                </c:pt>
                <c:pt idx="1718">
                  <c:v>40436</c:v>
                </c:pt>
                <c:pt idx="1719">
                  <c:v>40437</c:v>
                </c:pt>
                <c:pt idx="1720">
                  <c:v>40438</c:v>
                </c:pt>
                <c:pt idx="1721">
                  <c:v>40441</c:v>
                </c:pt>
                <c:pt idx="1722">
                  <c:v>40442</c:v>
                </c:pt>
                <c:pt idx="1723">
                  <c:v>40443</c:v>
                </c:pt>
                <c:pt idx="1724">
                  <c:v>40444</c:v>
                </c:pt>
                <c:pt idx="1725">
                  <c:v>40445</c:v>
                </c:pt>
                <c:pt idx="1726">
                  <c:v>40448</c:v>
                </c:pt>
                <c:pt idx="1727">
                  <c:v>40449</c:v>
                </c:pt>
                <c:pt idx="1728">
                  <c:v>40450</c:v>
                </c:pt>
                <c:pt idx="1729">
                  <c:v>40451</c:v>
                </c:pt>
                <c:pt idx="1730">
                  <c:v>40452</c:v>
                </c:pt>
                <c:pt idx="1731">
                  <c:v>40455</c:v>
                </c:pt>
                <c:pt idx="1732">
                  <c:v>40456</c:v>
                </c:pt>
                <c:pt idx="1733">
                  <c:v>40457</c:v>
                </c:pt>
                <c:pt idx="1734">
                  <c:v>40458</c:v>
                </c:pt>
                <c:pt idx="1735">
                  <c:v>40459</c:v>
                </c:pt>
                <c:pt idx="1736">
                  <c:v>40462</c:v>
                </c:pt>
                <c:pt idx="1737">
                  <c:v>40463</c:v>
                </c:pt>
                <c:pt idx="1738">
                  <c:v>40464</c:v>
                </c:pt>
                <c:pt idx="1739">
                  <c:v>40465</c:v>
                </c:pt>
                <c:pt idx="1740">
                  <c:v>40466</c:v>
                </c:pt>
                <c:pt idx="1741">
                  <c:v>40469</c:v>
                </c:pt>
                <c:pt idx="1742">
                  <c:v>40470</c:v>
                </c:pt>
                <c:pt idx="1743">
                  <c:v>40471</c:v>
                </c:pt>
                <c:pt idx="1744">
                  <c:v>40472</c:v>
                </c:pt>
                <c:pt idx="1745">
                  <c:v>40473</c:v>
                </c:pt>
                <c:pt idx="1746">
                  <c:v>40476</c:v>
                </c:pt>
                <c:pt idx="1747">
                  <c:v>40477</c:v>
                </c:pt>
                <c:pt idx="1748">
                  <c:v>40478</c:v>
                </c:pt>
                <c:pt idx="1749">
                  <c:v>40479</c:v>
                </c:pt>
                <c:pt idx="1750">
                  <c:v>40480</c:v>
                </c:pt>
                <c:pt idx="1751">
                  <c:v>40483</c:v>
                </c:pt>
                <c:pt idx="1752">
                  <c:v>40484</c:v>
                </c:pt>
                <c:pt idx="1753">
                  <c:v>40485</c:v>
                </c:pt>
                <c:pt idx="1754">
                  <c:v>40486</c:v>
                </c:pt>
                <c:pt idx="1755">
                  <c:v>40487</c:v>
                </c:pt>
                <c:pt idx="1756">
                  <c:v>40490</c:v>
                </c:pt>
                <c:pt idx="1757">
                  <c:v>40491</c:v>
                </c:pt>
                <c:pt idx="1758">
                  <c:v>40492</c:v>
                </c:pt>
                <c:pt idx="1759">
                  <c:v>40493</c:v>
                </c:pt>
                <c:pt idx="1760">
                  <c:v>40494</c:v>
                </c:pt>
                <c:pt idx="1761">
                  <c:v>40497</c:v>
                </c:pt>
                <c:pt idx="1762">
                  <c:v>40498</c:v>
                </c:pt>
                <c:pt idx="1763">
                  <c:v>40499</c:v>
                </c:pt>
                <c:pt idx="1764">
                  <c:v>40500</c:v>
                </c:pt>
                <c:pt idx="1765">
                  <c:v>40501</c:v>
                </c:pt>
                <c:pt idx="1766">
                  <c:v>40504</c:v>
                </c:pt>
                <c:pt idx="1767">
                  <c:v>40505</c:v>
                </c:pt>
                <c:pt idx="1768">
                  <c:v>40506</c:v>
                </c:pt>
                <c:pt idx="1769">
                  <c:v>40507</c:v>
                </c:pt>
                <c:pt idx="1770">
                  <c:v>40508</c:v>
                </c:pt>
                <c:pt idx="1771">
                  <c:v>40511</c:v>
                </c:pt>
                <c:pt idx="1772">
                  <c:v>40512</c:v>
                </c:pt>
                <c:pt idx="1773">
                  <c:v>40513</c:v>
                </c:pt>
                <c:pt idx="1774">
                  <c:v>40514</c:v>
                </c:pt>
                <c:pt idx="1775">
                  <c:v>40515</c:v>
                </c:pt>
                <c:pt idx="1776">
                  <c:v>40518</c:v>
                </c:pt>
                <c:pt idx="1777">
                  <c:v>40519</c:v>
                </c:pt>
                <c:pt idx="1778">
                  <c:v>40520</c:v>
                </c:pt>
                <c:pt idx="1779">
                  <c:v>40521</c:v>
                </c:pt>
                <c:pt idx="1780">
                  <c:v>40522</c:v>
                </c:pt>
                <c:pt idx="1781">
                  <c:v>40525</c:v>
                </c:pt>
                <c:pt idx="1782">
                  <c:v>40526</c:v>
                </c:pt>
                <c:pt idx="1783">
                  <c:v>40527</c:v>
                </c:pt>
                <c:pt idx="1784">
                  <c:v>40528</c:v>
                </c:pt>
                <c:pt idx="1785">
                  <c:v>40529</c:v>
                </c:pt>
                <c:pt idx="1786">
                  <c:v>40532</c:v>
                </c:pt>
                <c:pt idx="1787">
                  <c:v>40533</c:v>
                </c:pt>
                <c:pt idx="1788">
                  <c:v>40534</c:v>
                </c:pt>
                <c:pt idx="1789">
                  <c:v>40535</c:v>
                </c:pt>
                <c:pt idx="1790">
                  <c:v>40536</c:v>
                </c:pt>
                <c:pt idx="1791">
                  <c:v>40539</c:v>
                </c:pt>
                <c:pt idx="1792">
                  <c:v>40540</c:v>
                </c:pt>
                <c:pt idx="1793">
                  <c:v>40541</c:v>
                </c:pt>
                <c:pt idx="1794">
                  <c:v>40542</c:v>
                </c:pt>
                <c:pt idx="1795">
                  <c:v>40543</c:v>
                </c:pt>
                <c:pt idx="1796">
                  <c:v>40546</c:v>
                </c:pt>
                <c:pt idx="1797">
                  <c:v>40547</c:v>
                </c:pt>
                <c:pt idx="1798">
                  <c:v>40548</c:v>
                </c:pt>
                <c:pt idx="1799">
                  <c:v>40549</c:v>
                </c:pt>
                <c:pt idx="1800">
                  <c:v>40550</c:v>
                </c:pt>
                <c:pt idx="1801">
                  <c:v>40553</c:v>
                </c:pt>
                <c:pt idx="1802">
                  <c:v>40554</c:v>
                </c:pt>
                <c:pt idx="1803">
                  <c:v>40555</c:v>
                </c:pt>
                <c:pt idx="1804">
                  <c:v>40556</c:v>
                </c:pt>
                <c:pt idx="1805">
                  <c:v>40557</c:v>
                </c:pt>
                <c:pt idx="1806">
                  <c:v>40560</c:v>
                </c:pt>
                <c:pt idx="1807">
                  <c:v>40561</c:v>
                </c:pt>
                <c:pt idx="1808">
                  <c:v>40562</c:v>
                </c:pt>
                <c:pt idx="1809">
                  <c:v>40563</c:v>
                </c:pt>
                <c:pt idx="1810">
                  <c:v>40564</c:v>
                </c:pt>
                <c:pt idx="1811">
                  <c:v>40567</c:v>
                </c:pt>
                <c:pt idx="1812">
                  <c:v>40568</c:v>
                </c:pt>
                <c:pt idx="1813">
                  <c:v>40569</c:v>
                </c:pt>
                <c:pt idx="1814">
                  <c:v>40570</c:v>
                </c:pt>
                <c:pt idx="1815">
                  <c:v>40571</c:v>
                </c:pt>
                <c:pt idx="1816">
                  <c:v>40574</c:v>
                </c:pt>
                <c:pt idx="1817">
                  <c:v>40575</c:v>
                </c:pt>
                <c:pt idx="1818">
                  <c:v>40576</c:v>
                </c:pt>
                <c:pt idx="1819">
                  <c:v>40577</c:v>
                </c:pt>
                <c:pt idx="1820">
                  <c:v>40578</c:v>
                </c:pt>
                <c:pt idx="1821">
                  <c:v>40581</c:v>
                </c:pt>
                <c:pt idx="1822">
                  <c:v>40582</c:v>
                </c:pt>
                <c:pt idx="1823">
                  <c:v>40583</c:v>
                </c:pt>
                <c:pt idx="1824">
                  <c:v>40584</c:v>
                </c:pt>
                <c:pt idx="1825">
                  <c:v>40585</c:v>
                </c:pt>
                <c:pt idx="1826">
                  <c:v>40588</c:v>
                </c:pt>
                <c:pt idx="1827">
                  <c:v>40589</c:v>
                </c:pt>
                <c:pt idx="1828">
                  <c:v>40590</c:v>
                </c:pt>
                <c:pt idx="1829">
                  <c:v>40591</c:v>
                </c:pt>
                <c:pt idx="1830">
                  <c:v>40592</c:v>
                </c:pt>
                <c:pt idx="1831">
                  <c:v>40595</c:v>
                </c:pt>
                <c:pt idx="1832">
                  <c:v>40596</c:v>
                </c:pt>
                <c:pt idx="1833">
                  <c:v>40597</c:v>
                </c:pt>
                <c:pt idx="1834">
                  <c:v>40598</c:v>
                </c:pt>
                <c:pt idx="1835">
                  <c:v>40599</c:v>
                </c:pt>
                <c:pt idx="1836">
                  <c:v>40602</c:v>
                </c:pt>
                <c:pt idx="1837">
                  <c:v>40603</c:v>
                </c:pt>
                <c:pt idx="1838">
                  <c:v>40604</c:v>
                </c:pt>
                <c:pt idx="1839">
                  <c:v>40605</c:v>
                </c:pt>
                <c:pt idx="1840">
                  <c:v>40606</c:v>
                </c:pt>
                <c:pt idx="1841">
                  <c:v>40609</c:v>
                </c:pt>
                <c:pt idx="1842">
                  <c:v>40610</c:v>
                </c:pt>
                <c:pt idx="1843">
                  <c:v>40611</c:v>
                </c:pt>
                <c:pt idx="1844">
                  <c:v>40612</c:v>
                </c:pt>
                <c:pt idx="1845">
                  <c:v>40613</c:v>
                </c:pt>
                <c:pt idx="1846">
                  <c:v>40616</c:v>
                </c:pt>
                <c:pt idx="1847">
                  <c:v>40617</c:v>
                </c:pt>
                <c:pt idx="1848">
                  <c:v>40618</c:v>
                </c:pt>
                <c:pt idx="1849">
                  <c:v>40619</c:v>
                </c:pt>
                <c:pt idx="1850">
                  <c:v>40620</c:v>
                </c:pt>
                <c:pt idx="1851">
                  <c:v>40623</c:v>
                </c:pt>
                <c:pt idx="1852">
                  <c:v>40624</c:v>
                </c:pt>
                <c:pt idx="1853">
                  <c:v>40625</c:v>
                </c:pt>
                <c:pt idx="1854">
                  <c:v>40626</c:v>
                </c:pt>
                <c:pt idx="1855">
                  <c:v>40627</c:v>
                </c:pt>
                <c:pt idx="1856">
                  <c:v>40630</c:v>
                </c:pt>
                <c:pt idx="1857">
                  <c:v>40631</c:v>
                </c:pt>
                <c:pt idx="1858">
                  <c:v>40632</c:v>
                </c:pt>
                <c:pt idx="1859">
                  <c:v>40633</c:v>
                </c:pt>
                <c:pt idx="1860">
                  <c:v>40634</c:v>
                </c:pt>
                <c:pt idx="1861">
                  <c:v>40637</c:v>
                </c:pt>
                <c:pt idx="1862">
                  <c:v>40638</c:v>
                </c:pt>
                <c:pt idx="1863">
                  <c:v>40639</c:v>
                </c:pt>
                <c:pt idx="1864">
                  <c:v>40640</c:v>
                </c:pt>
                <c:pt idx="1865">
                  <c:v>40641</c:v>
                </c:pt>
                <c:pt idx="1866">
                  <c:v>40644</c:v>
                </c:pt>
                <c:pt idx="1867">
                  <c:v>40645</c:v>
                </c:pt>
                <c:pt idx="1868">
                  <c:v>40646</c:v>
                </c:pt>
                <c:pt idx="1869">
                  <c:v>40647</c:v>
                </c:pt>
                <c:pt idx="1870">
                  <c:v>40648</c:v>
                </c:pt>
                <c:pt idx="1871">
                  <c:v>40651</c:v>
                </c:pt>
                <c:pt idx="1872">
                  <c:v>40652</c:v>
                </c:pt>
                <c:pt idx="1873">
                  <c:v>40653</c:v>
                </c:pt>
                <c:pt idx="1874">
                  <c:v>40654</c:v>
                </c:pt>
                <c:pt idx="1875">
                  <c:v>40659</c:v>
                </c:pt>
                <c:pt idx="1876">
                  <c:v>40660</c:v>
                </c:pt>
                <c:pt idx="1877">
                  <c:v>40661</c:v>
                </c:pt>
                <c:pt idx="1878">
                  <c:v>40662</c:v>
                </c:pt>
                <c:pt idx="1879">
                  <c:v>40665</c:v>
                </c:pt>
                <c:pt idx="1880">
                  <c:v>40666</c:v>
                </c:pt>
                <c:pt idx="1881">
                  <c:v>40667</c:v>
                </c:pt>
                <c:pt idx="1882">
                  <c:v>40668</c:v>
                </c:pt>
                <c:pt idx="1883">
                  <c:v>40669</c:v>
                </c:pt>
                <c:pt idx="1884">
                  <c:v>40672</c:v>
                </c:pt>
                <c:pt idx="1885">
                  <c:v>40673</c:v>
                </c:pt>
                <c:pt idx="1886">
                  <c:v>40674</c:v>
                </c:pt>
                <c:pt idx="1887">
                  <c:v>40675</c:v>
                </c:pt>
                <c:pt idx="1888">
                  <c:v>40676</c:v>
                </c:pt>
                <c:pt idx="1889">
                  <c:v>40679</c:v>
                </c:pt>
                <c:pt idx="1890">
                  <c:v>40680</c:v>
                </c:pt>
                <c:pt idx="1891">
                  <c:v>40681</c:v>
                </c:pt>
                <c:pt idx="1892">
                  <c:v>40682</c:v>
                </c:pt>
                <c:pt idx="1893">
                  <c:v>40683</c:v>
                </c:pt>
                <c:pt idx="1894">
                  <c:v>40686</c:v>
                </c:pt>
                <c:pt idx="1895">
                  <c:v>40687</c:v>
                </c:pt>
                <c:pt idx="1896">
                  <c:v>40688</c:v>
                </c:pt>
                <c:pt idx="1897">
                  <c:v>40689</c:v>
                </c:pt>
                <c:pt idx="1898">
                  <c:v>40690</c:v>
                </c:pt>
                <c:pt idx="1899">
                  <c:v>40693</c:v>
                </c:pt>
                <c:pt idx="1900">
                  <c:v>40694</c:v>
                </c:pt>
                <c:pt idx="1901">
                  <c:v>40695</c:v>
                </c:pt>
                <c:pt idx="1902">
                  <c:v>40696</c:v>
                </c:pt>
                <c:pt idx="1903">
                  <c:v>40697</c:v>
                </c:pt>
                <c:pt idx="1904">
                  <c:v>40700</c:v>
                </c:pt>
                <c:pt idx="1905">
                  <c:v>40701</c:v>
                </c:pt>
                <c:pt idx="1906">
                  <c:v>40702</c:v>
                </c:pt>
                <c:pt idx="1907">
                  <c:v>40703</c:v>
                </c:pt>
                <c:pt idx="1908">
                  <c:v>40704</c:v>
                </c:pt>
                <c:pt idx="1909">
                  <c:v>40707</c:v>
                </c:pt>
                <c:pt idx="1910">
                  <c:v>40708</c:v>
                </c:pt>
                <c:pt idx="1911">
                  <c:v>40709</c:v>
                </c:pt>
                <c:pt idx="1912">
                  <c:v>40710</c:v>
                </c:pt>
                <c:pt idx="1913">
                  <c:v>40711</c:v>
                </c:pt>
                <c:pt idx="1914">
                  <c:v>40714</c:v>
                </c:pt>
                <c:pt idx="1915">
                  <c:v>40715</c:v>
                </c:pt>
                <c:pt idx="1916">
                  <c:v>40716</c:v>
                </c:pt>
                <c:pt idx="1917">
                  <c:v>40717</c:v>
                </c:pt>
                <c:pt idx="1918">
                  <c:v>40718</c:v>
                </c:pt>
                <c:pt idx="1919">
                  <c:v>40721</c:v>
                </c:pt>
                <c:pt idx="1920">
                  <c:v>40722</c:v>
                </c:pt>
                <c:pt idx="1921">
                  <c:v>40723</c:v>
                </c:pt>
                <c:pt idx="1922">
                  <c:v>40724</c:v>
                </c:pt>
                <c:pt idx="1923">
                  <c:v>40725</c:v>
                </c:pt>
                <c:pt idx="1924">
                  <c:v>40728</c:v>
                </c:pt>
                <c:pt idx="1925">
                  <c:v>40729</c:v>
                </c:pt>
                <c:pt idx="1926">
                  <c:v>40730</c:v>
                </c:pt>
                <c:pt idx="1927">
                  <c:v>40731</c:v>
                </c:pt>
                <c:pt idx="1928">
                  <c:v>40732</c:v>
                </c:pt>
                <c:pt idx="1929">
                  <c:v>40735</c:v>
                </c:pt>
                <c:pt idx="1930">
                  <c:v>40736</c:v>
                </c:pt>
                <c:pt idx="1931">
                  <c:v>40737</c:v>
                </c:pt>
                <c:pt idx="1932">
                  <c:v>40738</c:v>
                </c:pt>
                <c:pt idx="1933">
                  <c:v>40739</c:v>
                </c:pt>
                <c:pt idx="1934">
                  <c:v>40742</c:v>
                </c:pt>
                <c:pt idx="1935">
                  <c:v>40743</c:v>
                </c:pt>
                <c:pt idx="1936">
                  <c:v>40744</c:v>
                </c:pt>
                <c:pt idx="1937">
                  <c:v>40745</c:v>
                </c:pt>
                <c:pt idx="1938">
                  <c:v>40746</c:v>
                </c:pt>
                <c:pt idx="1939">
                  <c:v>40749</c:v>
                </c:pt>
                <c:pt idx="1940">
                  <c:v>40750</c:v>
                </c:pt>
                <c:pt idx="1941">
                  <c:v>40751</c:v>
                </c:pt>
                <c:pt idx="1942">
                  <c:v>40752</c:v>
                </c:pt>
                <c:pt idx="1943">
                  <c:v>40753</c:v>
                </c:pt>
                <c:pt idx="1944">
                  <c:v>40756</c:v>
                </c:pt>
                <c:pt idx="1945">
                  <c:v>40757</c:v>
                </c:pt>
                <c:pt idx="1946">
                  <c:v>40758</c:v>
                </c:pt>
                <c:pt idx="1947">
                  <c:v>40759</c:v>
                </c:pt>
                <c:pt idx="1948">
                  <c:v>40760</c:v>
                </c:pt>
                <c:pt idx="1949">
                  <c:v>40763</c:v>
                </c:pt>
                <c:pt idx="1950">
                  <c:v>40764</c:v>
                </c:pt>
                <c:pt idx="1951">
                  <c:v>40765</c:v>
                </c:pt>
                <c:pt idx="1952">
                  <c:v>40766</c:v>
                </c:pt>
                <c:pt idx="1953">
                  <c:v>40767</c:v>
                </c:pt>
                <c:pt idx="1954">
                  <c:v>40770</c:v>
                </c:pt>
                <c:pt idx="1955">
                  <c:v>40771</c:v>
                </c:pt>
                <c:pt idx="1956">
                  <c:v>40772</c:v>
                </c:pt>
                <c:pt idx="1957">
                  <c:v>40773</c:v>
                </c:pt>
                <c:pt idx="1958">
                  <c:v>40774</c:v>
                </c:pt>
                <c:pt idx="1959">
                  <c:v>40777</c:v>
                </c:pt>
                <c:pt idx="1960">
                  <c:v>40778</c:v>
                </c:pt>
                <c:pt idx="1961">
                  <c:v>40779</c:v>
                </c:pt>
                <c:pt idx="1962">
                  <c:v>40780</c:v>
                </c:pt>
                <c:pt idx="1963">
                  <c:v>40781</c:v>
                </c:pt>
                <c:pt idx="1964">
                  <c:v>40784</c:v>
                </c:pt>
                <c:pt idx="1965">
                  <c:v>40785</c:v>
                </c:pt>
                <c:pt idx="1966">
                  <c:v>40786</c:v>
                </c:pt>
                <c:pt idx="1967">
                  <c:v>40787</c:v>
                </c:pt>
                <c:pt idx="1968">
                  <c:v>40788</c:v>
                </c:pt>
                <c:pt idx="1969">
                  <c:v>40791</c:v>
                </c:pt>
                <c:pt idx="1970">
                  <c:v>40792</c:v>
                </c:pt>
                <c:pt idx="1971">
                  <c:v>40793</c:v>
                </c:pt>
                <c:pt idx="1972">
                  <c:v>40794</c:v>
                </c:pt>
                <c:pt idx="1973">
                  <c:v>40795</c:v>
                </c:pt>
                <c:pt idx="1974">
                  <c:v>40798</c:v>
                </c:pt>
                <c:pt idx="1975">
                  <c:v>40799</c:v>
                </c:pt>
                <c:pt idx="1976">
                  <c:v>40800</c:v>
                </c:pt>
                <c:pt idx="1977">
                  <c:v>40801</c:v>
                </c:pt>
                <c:pt idx="1978">
                  <c:v>40802</c:v>
                </c:pt>
                <c:pt idx="1979">
                  <c:v>40805</c:v>
                </c:pt>
                <c:pt idx="1980">
                  <c:v>40806</c:v>
                </c:pt>
                <c:pt idx="1981">
                  <c:v>40807</c:v>
                </c:pt>
                <c:pt idx="1982">
                  <c:v>40808</c:v>
                </c:pt>
                <c:pt idx="1983">
                  <c:v>40809</c:v>
                </c:pt>
                <c:pt idx="1984">
                  <c:v>40812</c:v>
                </c:pt>
                <c:pt idx="1985">
                  <c:v>40813</c:v>
                </c:pt>
                <c:pt idx="1986">
                  <c:v>40814</c:v>
                </c:pt>
                <c:pt idx="1987">
                  <c:v>40815</c:v>
                </c:pt>
                <c:pt idx="1988">
                  <c:v>40816</c:v>
                </c:pt>
                <c:pt idx="1989">
                  <c:v>40819</c:v>
                </c:pt>
                <c:pt idx="1990">
                  <c:v>40820</c:v>
                </c:pt>
                <c:pt idx="1991">
                  <c:v>40821</c:v>
                </c:pt>
                <c:pt idx="1992">
                  <c:v>40822</c:v>
                </c:pt>
                <c:pt idx="1993">
                  <c:v>40823</c:v>
                </c:pt>
                <c:pt idx="1994">
                  <c:v>40826</c:v>
                </c:pt>
                <c:pt idx="1995">
                  <c:v>40827</c:v>
                </c:pt>
                <c:pt idx="1996">
                  <c:v>40828</c:v>
                </c:pt>
                <c:pt idx="1997">
                  <c:v>40829</c:v>
                </c:pt>
                <c:pt idx="1998">
                  <c:v>40830</c:v>
                </c:pt>
                <c:pt idx="1999">
                  <c:v>40833</c:v>
                </c:pt>
                <c:pt idx="2000">
                  <c:v>40834</c:v>
                </c:pt>
                <c:pt idx="2001">
                  <c:v>40835</c:v>
                </c:pt>
                <c:pt idx="2002">
                  <c:v>40836</c:v>
                </c:pt>
                <c:pt idx="2003">
                  <c:v>40837</c:v>
                </c:pt>
                <c:pt idx="2004">
                  <c:v>40840</c:v>
                </c:pt>
                <c:pt idx="2005">
                  <c:v>40841</c:v>
                </c:pt>
                <c:pt idx="2006">
                  <c:v>40842</c:v>
                </c:pt>
                <c:pt idx="2007">
                  <c:v>40843</c:v>
                </c:pt>
                <c:pt idx="2008">
                  <c:v>40844</c:v>
                </c:pt>
                <c:pt idx="2009">
                  <c:v>40847</c:v>
                </c:pt>
                <c:pt idx="2010">
                  <c:v>40848</c:v>
                </c:pt>
                <c:pt idx="2011">
                  <c:v>40849</c:v>
                </c:pt>
                <c:pt idx="2012">
                  <c:v>40850</c:v>
                </c:pt>
                <c:pt idx="2013">
                  <c:v>40851</c:v>
                </c:pt>
                <c:pt idx="2014">
                  <c:v>40854</c:v>
                </c:pt>
                <c:pt idx="2015">
                  <c:v>40855</c:v>
                </c:pt>
                <c:pt idx="2016">
                  <c:v>40856</c:v>
                </c:pt>
                <c:pt idx="2017">
                  <c:v>40857</c:v>
                </c:pt>
                <c:pt idx="2018">
                  <c:v>40858</c:v>
                </c:pt>
                <c:pt idx="2019">
                  <c:v>40861</c:v>
                </c:pt>
                <c:pt idx="2020">
                  <c:v>40862</c:v>
                </c:pt>
                <c:pt idx="2021">
                  <c:v>40863</c:v>
                </c:pt>
                <c:pt idx="2022">
                  <c:v>40864</c:v>
                </c:pt>
                <c:pt idx="2023">
                  <c:v>40865</c:v>
                </c:pt>
                <c:pt idx="2024">
                  <c:v>40868</c:v>
                </c:pt>
                <c:pt idx="2025">
                  <c:v>40869</c:v>
                </c:pt>
                <c:pt idx="2026">
                  <c:v>40870</c:v>
                </c:pt>
                <c:pt idx="2027">
                  <c:v>40871</c:v>
                </c:pt>
                <c:pt idx="2028">
                  <c:v>40872</c:v>
                </c:pt>
                <c:pt idx="2029">
                  <c:v>40875</c:v>
                </c:pt>
                <c:pt idx="2030">
                  <c:v>40876</c:v>
                </c:pt>
                <c:pt idx="2031">
                  <c:v>40877</c:v>
                </c:pt>
                <c:pt idx="2032">
                  <c:v>40878</c:v>
                </c:pt>
                <c:pt idx="2033">
                  <c:v>40879</c:v>
                </c:pt>
                <c:pt idx="2034">
                  <c:v>40882</c:v>
                </c:pt>
                <c:pt idx="2035">
                  <c:v>40883</c:v>
                </c:pt>
                <c:pt idx="2036">
                  <c:v>40884</c:v>
                </c:pt>
                <c:pt idx="2037">
                  <c:v>40885</c:v>
                </c:pt>
                <c:pt idx="2038">
                  <c:v>0</c:v>
                </c:pt>
                <c:pt idx="2039">
                  <c:v>40889</c:v>
                </c:pt>
                <c:pt idx="2040">
                  <c:v>40890</c:v>
                </c:pt>
                <c:pt idx="2041">
                  <c:v>40891</c:v>
                </c:pt>
                <c:pt idx="2042">
                  <c:v>40892</c:v>
                </c:pt>
                <c:pt idx="2043">
                  <c:v>0</c:v>
                </c:pt>
                <c:pt idx="2044">
                  <c:v>40896</c:v>
                </c:pt>
                <c:pt idx="2045">
                  <c:v>40897</c:v>
                </c:pt>
                <c:pt idx="2046">
                  <c:v>40898</c:v>
                </c:pt>
                <c:pt idx="2047">
                  <c:v>40899</c:v>
                </c:pt>
                <c:pt idx="2048">
                  <c:v>0</c:v>
                </c:pt>
                <c:pt idx="2049">
                  <c:v>0</c:v>
                </c:pt>
                <c:pt idx="2050">
                  <c:v>40904</c:v>
                </c:pt>
                <c:pt idx="2051">
                  <c:v>40905</c:v>
                </c:pt>
                <c:pt idx="2052">
                  <c:v>40906</c:v>
                </c:pt>
                <c:pt idx="2053">
                  <c:v>0</c:v>
                </c:pt>
                <c:pt idx="2054">
                  <c:v>40910</c:v>
                </c:pt>
                <c:pt idx="2055">
                  <c:v>40911</c:v>
                </c:pt>
                <c:pt idx="2056">
                  <c:v>40912</c:v>
                </c:pt>
                <c:pt idx="2057">
                  <c:v>40913</c:v>
                </c:pt>
                <c:pt idx="2058">
                  <c:v>0</c:v>
                </c:pt>
                <c:pt idx="2059">
                  <c:v>40917</c:v>
                </c:pt>
                <c:pt idx="2060">
                  <c:v>40918</c:v>
                </c:pt>
                <c:pt idx="2061">
                  <c:v>40919</c:v>
                </c:pt>
                <c:pt idx="2062">
                  <c:v>40920</c:v>
                </c:pt>
                <c:pt idx="2063">
                  <c:v>40921</c:v>
                </c:pt>
                <c:pt idx="2064">
                  <c:v>40924</c:v>
                </c:pt>
                <c:pt idx="2065">
                  <c:v>40925</c:v>
                </c:pt>
                <c:pt idx="2066">
                  <c:v>40926</c:v>
                </c:pt>
                <c:pt idx="2067">
                  <c:v>40927</c:v>
                </c:pt>
                <c:pt idx="2068">
                  <c:v>40928</c:v>
                </c:pt>
                <c:pt idx="2069">
                  <c:v>40931</c:v>
                </c:pt>
                <c:pt idx="2070">
                  <c:v>40932</c:v>
                </c:pt>
                <c:pt idx="2071">
                  <c:v>40933</c:v>
                </c:pt>
                <c:pt idx="2072">
                  <c:v>40934</c:v>
                </c:pt>
                <c:pt idx="2073">
                  <c:v>40935</c:v>
                </c:pt>
                <c:pt idx="2074">
                  <c:v>40938</c:v>
                </c:pt>
                <c:pt idx="2075">
                  <c:v>40939</c:v>
                </c:pt>
                <c:pt idx="2076">
                  <c:v>40940</c:v>
                </c:pt>
                <c:pt idx="2077">
                  <c:v>40941</c:v>
                </c:pt>
                <c:pt idx="2078">
                  <c:v>40942</c:v>
                </c:pt>
                <c:pt idx="2079">
                  <c:v>40945</c:v>
                </c:pt>
                <c:pt idx="2080">
                  <c:v>40946</c:v>
                </c:pt>
                <c:pt idx="2081">
                  <c:v>40947</c:v>
                </c:pt>
                <c:pt idx="2082">
                  <c:v>40948</c:v>
                </c:pt>
                <c:pt idx="2083">
                  <c:v>40949</c:v>
                </c:pt>
                <c:pt idx="2084">
                  <c:v>40952</c:v>
                </c:pt>
                <c:pt idx="2085">
                  <c:v>40953</c:v>
                </c:pt>
                <c:pt idx="2086">
                  <c:v>40954</c:v>
                </c:pt>
                <c:pt idx="2087">
                  <c:v>40955</c:v>
                </c:pt>
                <c:pt idx="2088">
                  <c:v>40956</c:v>
                </c:pt>
                <c:pt idx="2089">
                  <c:v>40959</c:v>
                </c:pt>
                <c:pt idx="2090">
                  <c:v>40960</c:v>
                </c:pt>
                <c:pt idx="2091">
                  <c:v>40961</c:v>
                </c:pt>
                <c:pt idx="2092">
                  <c:v>40962</c:v>
                </c:pt>
                <c:pt idx="2093">
                  <c:v>40963</c:v>
                </c:pt>
                <c:pt idx="2094">
                  <c:v>40966</c:v>
                </c:pt>
                <c:pt idx="2095">
                  <c:v>40967</c:v>
                </c:pt>
                <c:pt idx="2096">
                  <c:v>40968</c:v>
                </c:pt>
                <c:pt idx="2097">
                  <c:v>40969</c:v>
                </c:pt>
                <c:pt idx="2098">
                  <c:v>40970</c:v>
                </c:pt>
                <c:pt idx="2099">
                  <c:v>40973</c:v>
                </c:pt>
                <c:pt idx="2100">
                  <c:v>40974</c:v>
                </c:pt>
                <c:pt idx="2101">
                  <c:v>40975</c:v>
                </c:pt>
                <c:pt idx="2102">
                  <c:v>40976</c:v>
                </c:pt>
                <c:pt idx="2103">
                  <c:v>40977</c:v>
                </c:pt>
                <c:pt idx="2104">
                  <c:v>40980</c:v>
                </c:pt>
                <c:pt idx="2105">
                  <c:v>40981</c:v>
                </c:pt>
                <c:pt idx="2106">
                  <c:v>40982</c:v>
                </c:pt>
                <c:pt idx="2107">
                  <c:v>40983</c:v>
                </c:pt>
                <c:pt idx="2108">
                  <c:v>40984</c:v>
                </c:pt>
                <c:pt idx="2109">
                  <c:v>40987</c:v>
                </c:pt>
                <c:pt idx="2110">
                  <c:v>40988</c:v>
                </c:pt>
                <c:pt idx="2111">
                  <c:v>40989</c:v>
                </c:pt>
                <c:pt idx="2112">
                  <c:v>40990</c:v>
                </c:pt>
                <c:pt idx="2113">
                  <c:v>40991</c:v>
                </c:pt>
                <c:pt idx="2114">
                  <c:v>40994</c:v>
                </c:pt>
                <c:pt idx="2115">
                  <c:v>40995</c:v>
                </c:pt>
                <c:pt idx="2116">
                  <c:v>40996</c:v>
                </c:pt>
                <c:pt idx="2117">
                  <c:v>40997</c:v>
                </c:pt>
                <c:pt idx="2118">
                  <c:v>40998</c:v>
                </c:pt>
                <c:pt idx="2119">
                  <c:v>41001</c:v>
                </c:pt>
                <c:pt idx="2120">
                  <c:v>41002</c:v>
                </c:pt>
                <c:pt idx="2121">
                  <c:v>41003</c:v>
                </c:pt>
                <c:pt idx="2122">
                  <c:v>41004</c:v>
                </c:pt>
                <c:pt idx="2123">
                  <c:v>41009</c:v>
                </c:pt>
                <c:pt idx="2124">
                  <c:v>41010</c:v>
                </c:pt>
                <c:pt idx="2125">
                  <c:v>41011</c:v>
                </c:pt>
                <c:pt idx="2126">
                  <c:v>41012</c:v>
                </c:pt>
                <c:pt idx="2127">
                  <c:v>41015</c:v>
                </c:pt>
                <c:pt idx="2128">
                  <c:v>41016</c:v>
                </c:pt>
                <c:pt idx="2129">
                  <c:v>41017</c:v>
                </c:pt>
                <c:pt idx="2130">
                  <c:v>41018</c:v>
                </c:pt>
                <c:pt idx="2131">
                  <c:v>41019</c:v>
                </c:pt>
                <c:pt idx="2132">
                  <c:v>41022</c:v>
                </c:pt>
                <c:pt idx="2133">
                  <c:v>41023</c:v>
                </c:pt>
                <c:pt idx="2134">
                  <c:v>41024</c:v>
                </c:pt>
                <c:pt idx="2135">
                  <c:v>41025</c:v>
                </c:pt>
                <c:pt idx="2136">
                  <c:v>41026</c:v>
                </c:pt>
                <c:pt idx="2137">
                  <c:v>41029</c:v>
                </c:pt>
                <c:pt idx="2138">
                  <c:v>41031</c:v>
                </c:pt>
                <c:pt idx="2139">
                  <c:v>41032</c:v>
                </c:pt>
                <c:pt idx="2140">
                  <c:v>41033</c:v>
                </c:pt>
                <c:pt idx="2141">
                  <c:v>41036</c:v>
                </c:pt>
                <c:pt idx="2142">
                  <c:v>41037</c:v>
                </c:pt>
                <c:pt idx="2143">
                  <c:v>41038</c:v>
                </c:pt>
                <c:pt idx="2144">
                  <c:v>41039</c:v>
                </c:pt>
                <c:pt idx="2145">
                  <c:v>41040</c:v>
                </c:pt>
                <c:pt idx="2146">
                  <c:v>41043</c:v>
                </c:pt>
                <c:pt idx="2147">
                  <c:v>41044</c:v>
                </c:pt>
                <c:pt idx="2148">
                  <c:v>41045</c:v>
                </c:pt>
                <c:pt idx="2149">
                  <c:v>41046</c:v>
                </c:pt>
                <c:pt idx="2150">
                  <c:v>41047</c:v>
                </c:pt>
                <c:pt idx="2151">
                  <c:v>41050</c:v>
                </c:pt>
                <c:pt idx="2152">
                  <c:v>41051</c:v>
                </c:pt>
                <c:pt idx="2153">
                  <c:v>41052</c:v>
                </c:pt>
                <c:pt idx="2154">
                  <c:v>41053</c:v>
                </c:pt>
                <c:pt idx="2155">
                  <c:v>41054</c:v>
                </c:pt>
                <c:pt idx="2156">
                  <c:v>41058</c:v>
                </c:pt>
                <c:pt idx="2157">
                  <c:v>41059</c:v>
                </c:pt>
                <c:pt idx="2158">
                  <c:v>41060</c:v>
                </c:pt>
                <c:pt idx="2159">
                  <c:v>41061</c:v>
                </c:pt>
                <c:pt idx="2160">
                  <c:v>41064</c:v>
                </c:pt>
                <c:pt idx="2161">
                  <c:v>41065</c:v>
                </c:pt>
                <c:pt idx="2162">
                  <c:v>41066</c:v>
                </c:pt>
                <c:pt idx="2163">
                  <c:v>41067</c:v>
                </c:pt>
                <c:pt idx="2164">
                  <c:v>41068</c:v>
                </c:pt>
                <c:pt idx="2165">
                  <c:v>41071</c:v>
                </c:pt>
                <c:pt idx="2166">
                  <c:v>41072</c:v>
                </c:pt>
                <c:pt idx="2167">
                  <c:v>41073</c:v>
                </c:pt>
                <c:pt idx="2168">
                  <c:v>41074</c:v>
                </c:pt>
                <c:pt idx="2169">
                  <c:v>41075</c:v>
                </c:pt>
                <c:pt idx="2170">
                  <c:v>41078</c:v>
                </c:pt>
                <c:pt idx="2171">
                  <c:v>41079</c:v>
                </c:pt>
                <c:pt idx="2172">
                  <c:v>41080</c:v>
                </c:pt>
                <c:pt idx="2173">
                  <c:v>41081</c:v>
                </c:pt>
                <c:pt idx="2174">
                  <c:v>41082</c:v>
                </c:pt>
                <c:pt idx="2175">
                  <c:v>41085</c:v>
                </c:pt>
                <c:pt idx="2176">
                  <c:v>41085</c:v>
                </c:pt>
                <c:pt idx="2177">
                  <c:v>41086</c:v>
                </c:pt>
                <c:pt idx="2178">
                  <c:v>41087</c:v>
                </c:pt>
                <c:pt idx="2179">
                  <c:v>41088</c:v>
                </c:pt>
                <c:pt idx="2180">
                  <c:v>41089</c:v>
                </c:pt>
                <c:pt idx="2181">
                  <c:v>41092</c:v>
                </c:pt>
                <c:pt idx="2182">
                  <c:v>41093</c:v>
                </c:pt>
                <c:pt idx="2183">
                  <c:v>41094</c:v>
                </c:pt>
                <c:pt idx="2184">
                  <c:v>41095</c:v>
                </c:pt>
                <c:pt idx="2185">
                  <c:v>41096</c:v>
                </c:pt>
                <c:pt idx="2186">
                  <c:v>41099</c:v>
                </c:pt>
                <c:pt idx="2187">
                  <c:v>41100</c:v>
                </c:pt>
                <c:pt idx="2188">
                  <c:v>41101</c:v>
                </c:pt>
                <c:pt idx="2189">
                  <c:v>41102</c:v>
                </c:pt>
                <c:pt idx="2190">
                  <c:v>41103</c:v>
                </c:pt>
                <c:pt idx="2191">
                  <c:v>41106</c:v>
                </c:pt>
                <c:pt idx="2192">
                  <c:v>41107</c:v>
                </c:pt>
                <c:pt idx="2193">
                  <c:v>41108</c:v>
                </c:pt>
                <c:pt idx="2194">
                  <c:v>41109</c:v>
                </c:pt>
                <c:pt idx="2195">
                  <c:v>41110</c:v>
                </c:pt>
                <c:pt idx="2196">
                  <c:v>41113</c:v>
                </c:pt>
                <c:pt idx="2197">
                  <c:v>41114</c:v>
                </c:pt>
                <c:pt idx="2198">
                  <c:v>41115</c:v>
                </c:pt>
                <c:pt idx="2199">
                  <c:v>41116</c:v>
                </c:pt>
                <c:pt idx="2200">
                  <c:v>41117</c:v>
                </c:pt>
                <c:pt idx="2201">
                  <c:v>41120</c:v>
                </c:pt>
                <c:pt idx="2202">
                  <c:v>41121</c:v>
                </c:pt>
                <c:pt idx="2203">
                  <c:v>41122</c:v>
                </c:pt>
                <c:pt idx="2204">
                  <c:v>41123</c:v>
                </c:pt>
                <c:pt idx="2205">
                  <c:v>41124</c:v>
                </c:pt>
                <c:pt idx="2206">
                  <c:v>41127</c:v>
                </c:pt>
                <c:pt idx="2207">
                  <c:v>41128</c:v>
                </c:pt>
                <c:pt idx="2208">
                  <c:v>41129</c:v>
                </c:pt>
                <c:pt idx="2209">
                  <c:v>41130</c:v>
                </c:pt>
                <c:pt idx="2210">
                  <c:v>41131</c:v>
                </c:pt>
                <c:pt idx="2211">
                  <c:v>41134</c:v>
                </c:pt>
                <c:pt idx="2212">
                  <c:v>41135</c:v>
                </c:pt>
                <c:pt idx="2213">
                  <c:v>41136</c:v>
                </c:pt>
                <c:pt idx="2214">
                  <c:v>41137</c:v>
                </c:pt>
                <c:pt idx="2215">
                  <c:v>41138</c:v>
                </c:pt>
                <c:pt idx="2216">
                  <c:v>41141</c:v>
                </c:pt>
                <c:pt idx="2217">
                  <c:v>41142</c:v>
                </c:pt>
                <c:pt idx="2218">
                  <c:v>41143</c:v>
                </c:pt>
                <c:pt idx="2219">
                  <c:v>41144</c:v>
                </c:pt>
                <c:pt idx="2220">
                  <c:v>41145</c:v>
                </c:pt>
                <c:pt idx="2221">
                  <c:v>41148</c:v>
                </c:pt>
                <c:pt idx="2222">
                  <c:v>41149</c:v>
                </c:pt>
                <c:pt idx="2223">
                  <c:v>41150</c:v>
                </c:pt>
                <c:pt idx="2224">
                  <c:v>41151</c:v>
                </c:pt>
                <c:pt idx="2225">
                  <c:v>41152</c:v>
                </c:pt>
                <c:pt idx="2226">
                  <c:v>41155</c:v>
                </c:pt>
                <c:pt idx="2227">
                  <c:v>41156</c:v>
                </c:pt>
                <c:pt idx="2228">
                  <c:v>41157</c:v>
                </c:pt>
                <c:pt idx="2229">
                  <c:v>41158</c:v>
                </c:pt>
                <c:pt idx="2230">
                  <c:v>41159</c:v>
                </c:pt>
                <c:pt idx="2231">
                  <c:v>41162</c:v>
                </c:pt>
                <c:pt idx="2232">
                  <c:v>41163</c:v>
                </c:pt>
                <c:pt idx="2233">
                  <c:v>41164</c:v>
                </c:pt>
                <c:pt idx="2234">
                  <c:v>41165</c:v>
                </c:pt>
                <c:pt idx="2235">
                  <c:v>41166</c:v>
                </c:pt>
                <c:pt idx="2236">
                  <c:v>41169</c:v>
                </c:pt>
                <c:pt idx="2237">
                  <c:v>41170</c:v>
                </c:pt>
                <c:pt idx="2238">
                  <c:v>41171</c:v>
                </c:pt>
                <c:pt idx="2239">
                  <c:v>41172</c:v>
                </c:pt>
                <c:pt idx="2240">
                  <c:v>41173</c:v>
                </c:pt>
                <c:pt idx="2241">
                  <c:v>41176</c:v>
                </c:pt>
                <c:pt idx="2242">
                  <c:v>41177</c:v>
                </c:pt>
                <c:pt idx="2243">
                  <c:v>41178</c:v>
                </c:pt>
                <c:pt idx="2244">
                  <c:v>41179</c:v>
                </c:pt>
                <c:pt idx="2245">
                  <c:v>41180</c:v>
                </c:pt>
                <c:pt idx="2246">
                  <c:v>41183</c:v>
                </c:pt>
                <c:pt idx="2247">
                  <c:v>41184</c:v>
                </c:pt>
                <c:pt idx="2248">
                  <c:v>41185</c:v>
                </c:pt>
                <c:pt idx="2249">
                  <c:v>41186</c:v>
                </c:pt>
                <c:pt idx="2250">
                  <c:v>41187</c:v>
                </c:pt>
                <c:pt idx="2251">
                  <c:v>41190</c:v>
                </c:pt>
                <c:pt idx="2252">
                  <c:v>41191</c:v>
                </c:pt>
                <c:pt idx="2253">
                  <c:v>41192</c:v>
                </c:pt>
                <c:pt idx="2254">
                  <c:v>41193</c:v>
                </c:pt>
                <c:pt idx="2255">
                  <c:v>41194</c:v>
                </c:pt>
                <c:pt idx="2256">
                  <c:v>41197</c:v>
                </c:pt>
                <c:pt idx="2257">
                  <c:v>41198</c:v>
                </c:pt>
                <c:pt idx="2258">
                  <c:v>41199</c:v>
                </c:pt>
                <c:pt idx="2259">
                  <c:v>41200</c:v>
                </c:pt>
                <c:pt idx="2260">
                  <c:v>41201</c:v>
                </c:pt>
                <c:pt idx="2261">
                  <c:v>41204</c:v>
                </c:pt>
                <c:pt idx="2262">
                  <c:v>41205</c:v>
                </c:pt>
                <c:pt idx="2263">
                  <c:v>41206</c:v>
                </c:pt>
                <c:pt idx="2264">
                  <c:v>41207</c:v>
                </c:pt>
                <c:pt idx="2265">
                  <c:v>41208</c:v>
                </c:pt>
                <c:pt idx="2266">
                  <c:v>41211</c:v>
                </c:pt>
                <c:pt idx="2267">
                  <c:v>41212</c:v>
                </c:pt>
                <c:pt idx="2268">
                  <c:v>41213</c:v>
                </c:pt>
                <c:pt idx="2269">
                  <c:v>41214</c:v>
                </c:pt>
                <c:pt idx="2270">
                  <c:v>41215</c:v>
                </c:pt>
                <c:pt idx="2271">
                  <c:v>41218</c:v>
                </c:pt>
                <c:pt idx="2272">
                  <c:v>41219</c:v>
                </c:pt>
                <c:pt idx="2273">
                  <c:v>41220</c:v>
                </c:pt>
                <c:pt idx="2274">
                  <c:v>41221</c:v>
                </c:pt>
                <c:pt idx="2275">
                  <c:v>41222</c:v>
                </c:pt>
                <c:pt idx="2276">
                  <c:v>41225</c:v>
                </c:pt>
                <c:pt idx="2277">
                  <c:v>41226</c:v>
                </c:pt>
                <c:pt idx="2278">
                  <c:v>41227</c:v>
                </c:pt>
                <c:pt idx="2279">
                  <c:v>41228</c:v>
                </c:pt>
                <c:pt idx="2280">
                  <c:v>41229</c:v>
                </c:pt>
                <c:pt idx="2281">
                  <c:v>41232</c:v>
                </c:pt>
                <c:pt idx="2282">
                  <c:v>41233</c:v>
                </c:pt>
                <c:pt idx="2283">
                  <c:v>41234</c:v>
                </c:pt>
                <c:pt idx="2284">
                  <c:v>41235</c:v>
                </c:pt>
                <c:pt idx="2285">
                  <c:v>41236</c:v>
                </c:pt>
                <c:pt idx="2286">
                  <c:v>41239</c:v>
                </c:pt>
                <c:pt idx="2287">
                  <c:v>41240</c:v>
                </c:pt>
                <c:pt idx="2288">
                  <c:v>41241</c:v>
                </c:pt>
                <c:pt idx="2289">
                  <c:v>41242</c:v>
                </c:pt>
                <c:pt idx="2290">
                  <c:v>41243</c:v>
                </c:pt>
                <c:pt idx="2291">
                  <c:v>41246</c:v>
                </c:pt>
                <c:pt idx="2292">
                  <c:v>41247</c:v>
                </c:pt>
                <c:pt idx="2293">
                  <c:v>41248</c:v>
                </c:pt>
                <c:pt idx="2294">
                  <c:v>41249</c:v>
                </c:pt>
                <c:pt idx="2295">
                  <c:v>41250</c:v>
                </c:pt>
                <c:pt idx="2296">
                  <c:v>41253</c:v>
                </c:pt>
                <c:pt idx="2297">
                  <c:v>41254</c:v>
                </c:pt>
                <c:pt idx="2298">
                  <c:v>41255</c:v>
                </c:pt>
                <c:pt idx="2299">
                  <c:v>41256</c:v>
                </c:pt>
                <c:pt idx="2300">
                  <c:v>41257</c:v>
                </c:pt>
                <c:pt idx="2301">
                  <c:v>41260</c:v>
                </c:pt>
                <c:pt idx="2302">
                  <c:v>41261</c:v>
                </c:pt>
                <c:pt idx="2303">
                  <c:v>41262</c:v>
                </c:pt>
                <c:pt idx="2304">
                  <c:v>41263</c:v>
                </c:pt>
                <c:pt idx="2305">
                  <c:v>41264</c:v>
                </c:pt>
                <c:pt idx="2306">
                  <c:v>41267</c:v>
                </c:pt>
                <c:pt idx="2307">
                  <c:v>41270</c:v>
                </c:pt>
                <c:pt idx="2308">
                  <c:v>41271</c:v>
                </c:pt>
                <c:pt idx="2309">
                  <c:v>41274</c:v>
                </c:pt>
                <c:pt idx="2310">
                  <c:v>41276</c:v>
                </c:pt>
                <c:pt idx="2311">
                  <c:v>41277</c:v>
                </c:pt>
                <c:pt idx="2312">
                  <c:v>41278</c:v>
                </c:pt>
                <c:pt idx="2313">
                  <c:v>41281</c:v>
                </c:pt>
                <c:pt idx="2314">
                  <c:v>41282</c:v>
                </c:pt>
                <c:pt idx="2315">
                  <c:v>41283</c:v>
                </c:pt>
                <c:pt idx="2316">
                  <c:v>41284</c:v>
                </c:pt>
                <c:pt idx="2317">
                  <c:v>41285</c:v>
                </c:pt>
                <c:pt idx="2318">
                  <c:v>41288</c:v>
                </c:pt>
                <c:pt idx="2319">
                  <c:v>41289</c:v>
                </c:pt>
                <c:pt idx="2320">
                  <c:v>41290</c:v>
                </c:pt>
                <c:pt idx="2321">
                  <c:v>41291</c:v>
                </c:pt>
                <c:pt idx="2322">
                  <c:v>41292</c:v>
                </c:pt>
                <c:pt idx="2323">
                  <c:v>41295</c:v>
                </c:pt>
                <c:pt idx="2324">
                  <c:v>41296</c:v>
                </c:pt>
                <c:pt idx="2325">
                  <c:v>41297</c:v>
                </c:pt>
                <c:pt idx="2326">
                  <c:v>41298</c:v>
                </c:pt>
                <c:pt idx="2327">
                  <c:v>41299</c:v>
                </c:pt>
                <c:pt idx="2328">
                  <c:v>41302</c:v>
                </c:pt>
                <c:pt idx="2329">
                  <c:v>41303</c:v>
                </c:pt>
                <c:pt idx="2330">
                  <c:v>41304</c:v>
                </c:pt>
                <c:pt idx="2331">
                  <c:v>41305</c:v>
                </c:pt>
                <c:pt idx="2332">
                  <c:v>41306</c:v>
                </c:pt>
                <c:pt idx="2333">
                  <c:v>41309</c:v>
                </c:pt>
                <c:pt idx="2334">
                  <c:v>41310</c:v>
                </c:pt>
                <c:pt idx="2335">
                  <c:v>41311</c:v>
                </c:pt>
                <c:pt idx="2336">
                  <c:v>41312</c:v>
                </c:pt>
                <c:pt idx="2337">
                  <c:v>41313</c:v>
                </c:pt>
                <c:pt idx="2338">
                  <c:v>41316</c:v>
                </c:pt>
                <c:pt idx="2339">
                  <c:v>41317</c:v>
                </c:pt>
                <c:pt idx="2340">
                  <c:v>41318</c:v>
                </c:pt>
                <c:pt idx="2341">
                  <c:v>41319</c:v>
                </c:pt>
                <c:pt idx="2342">
                  <c:v>41320</c:v>
                </c:pt>
                <c:pt idx="2343">
                  <c:v>41323</c:v>
                </c:pt>
                <c:pt idx="2344">
                  <c:v>41324</c:v>
                </c:pt>
                <c:pt idx="2345">
                  <c:v>41325</c:v>
                </c:pt>
                <c:pt idx="2346">
                  <c:v>41326</c:v>
                </c:pt>
                <c:pt idx="2347">
                  <c:v>41327</c:v>
                </c:pt>
                <c:pt idx="2348">
                  <c:v>41330</c:v>
                </c:pt>
                <c:pt idx="2349">
                  <c:v>41331</c:v>
                </c:pt>
                <c:pt idx="2350">
                  <c:v>41332</c:v>
                </c:pt>
                <c:pt idx="2351">
                  <c:v>41333</c:v>
                </c:pt>
                <c:pt idx="2352">
                  <c:v>41334</c:v>
                </c:pt>
                <c:pt idx="2353">
                  <c:v>41337</c:v>
                </c:pt>
                <c:pt idx="2354">
                  <c:v>41338</c:v>
                </c:pt>
                <c:pt idx="2355">
                  <c:v>41339</c:v>
                </c:pt>
                <c:pt idx="2356">
                  <c:v>41340</c:v>
                </c:pt>
                <c:pt idx="2357">
                  <c:v>41341</c:v>
                </c:pt>
                <c:pt idx="2358">
                  <c:v>41344</c:v>
                </c:pt>
                <c:pt idx="2359">
                  <c:v>41345</c:v>
                </c:pt>
                <c:pt idx="2360">
                  <c:v>41346</c:v>
                </c:pt>
                <c:pt idx="2361">
                  <c:v>41347</c:v>
                </c:pt>
                <c:pt idx="2362">
                  <c:v>41348</c:v>
                </c:pt>
                <c:pt idx="2363">
                  <c:v>41351</c:v>
                </c:pt>
                <c:pt idx="2364">
                  <c:v>41352</c:v>
                </c:pt>
                <c:pt idx="2365">
                  <c:v>41353</c:v>
                </c:pt>
                <c:pt idx="2366">
                  <c:v>41354</c:v>
                </c:pt>
                <c:pt idx="2367">
                  <c:v>41355</c:v>
                </c:pt>
                <c:pt idx="2368">
                  <c:v>41358</c:v>
                </c:pt>
                <c:pt idx="2369">
                  <c:v>41359</c:v>
                </c:pt>
                <c:pt idx="2370">
                  <c:v>41360</c:v>
                </c:pt>
                <c:pt idx="2371">
                  <c:v>41361</c:v>
                </c:pt>
                <c:pt idx="2372">
                  <c:v>41366</c:v>
                </c:pt>
                <c:pt idx="2373">
                  <c:v>41367</c:v>
                </c:pt>
                <c:pt idx="2374">
                  <c:v>41368</c:v>
                </c:pt>
                <c:pt idx="2375">
                  <c:v>41369</c:v>
                </c:pt>
                <c:pt idx="2376">
                  <c:v>41372</c:v>
                </c:pt>
                <c:pt idx="2377">
                  <c:v>41373</c:v>
                </c:pt>
                <c:pt idx="2378">
                  <c:v>41374</c:v>
                </c:pt>
                <c:pt idx="2379">
                  <c:v>41375</c:v>
                </c:pt>
                <c:pt idx="2380">
                  <c:v>41376</c:v>
                </c:pt>
                <c:pt idx="2381">
                  <c:v>41379</c:v>
                </c:pt>
                <c:pt idx="2382">
                  <c:v>41380</c:v>
                </c:pt>
                <c:pt idx="2383">
                  <c:v>41381</c:v>
                </c:pt>
                <c:pt idx="2384">
                  <c:v>41382</c:v>
                </c:pt>
                <c:pt idx="2385">
                  <c:v>41383</c:v>
                </c:pt>
                <c:pt idx="2386">
                  <c:v>41386</c:v>
                </c:pt>
                <c:pt idx="2387">
                  <c:v>41387</c:v>
                </c:pt>
                <c:pt idx="2388">
                  <c:v>41388</c:v>
                </c:pt>
                <c:pt idx="2389">
                  <c:v>41389</c:v>
                </c:pt>
                <c:pt idx="2390">
                  <c:v>41390</c:v>
                </c:pt>
                <c:pt idx="2391">
                  <c:v>41393</c:v>
                </c:pt>
                <c:pt idx="2392">
                  <c:v>41394</c:v>
                </c:pt>
                <c:pt idx="2393">
                  <c:v>41396</c:v>
                </c:pt>
                <c:pt idx="2394">
                  <c:v>41397</c:v>
                </c:pt>
                <c:pt idx="2395">
                  <c:v>41400</c:v>
                </c:pt>
                <c:pt idx="2396">
                  <c:v>41401</c:v>
                </c:pt>
                <c:pt idx="2397">
                  <c:v>41402</c:v>
                </c:pt>
                <c:pt idx="2398">
                  <c:v>41403</c:v>
                </c:pt>
                <c:pt idx="2399">
                  <c:v>41404</c:v>
                </c:pt>
                <c:pt idx="2400">
                  <c:v>41407</c:v>
                </c:pt>
                <c:pt idx="2401">
                  <c:v>41408</c:v>
                </c:pt>
                <c:pt idx="2402">
                  <c:v>41409</c:v>
                </c:pt>
                <c:pt idx="2403">
                  <c:v>41410</c:v>
                </c:pt>
                <c:pt idx="2404">
                  <c:v>41411</c:v>
                </c:pt>
                <c:pt idx="2405">
                  <c:v>41414</c:v>
                </c:pt>
                <c:pt idx="2406">
                  <c:v>41415</c:v>
                </c:pt>
                <c:pt idx="2407">
                  <c:v>41416</c:v>
                </c:pt>
                <c:pt idx="2408">
                  <c:v>41417</c:v>
                </c:pt>
                <c:pt idx="2409">
                  <c:v>41418</c:v>
                </c:pt>
                <c:pt idx="2410">
                  <c:v>41421</c:v>
                </c:pt>
                <c:pt idx="2411">
                  <c:v>41422</c:v>
                </c:pt>
                <c:pt idx="2412">
                  <c:v>41423</c:v>
                </c:pt>
                <c:pt idx="2413">
                  <c:v>41424</c:v>
                </c:pt>
                <c:pt idx="2414">
                  <c:v>41425</c:v>
                </c:pt>
                <c:pt idx="2415">
                  <c:v>41428</c:v>
                </c:pt>
                <c:pt idx="2416">
                  <c:v>41429</c:v>
                </c:pt>
                <c:pt idx="2417">
                  <c:v>41430</c:v>
                </c:pt>
                <c:pt idx="2418">
                  <c:v>41431</c:v>
                </c:pt>
                <c:pt idx="2419">
                  <c:v>41432</c:v>
                </c:pt>
                <c:pt idx="2420">
                  <c:v>41435</c:v>
                </c:pt>
                <c:pt idx="2421">
                  <c:v>41436</c:v>
                </c:pt>
                <c:pt idx="2422">
                  <c:v>41437</c:v>
                </c:pt>
                <c:pt idx="2423">
                  <c:v>41438</c:v>
                </c:pt>
                <c:pt idx="2424">
                  <c:v>41439</c:v>
                </c:pt>
                <c:pt idx="2425">
                  <c:v>41442</c:v>
                </c:pt>
                <c:pt idx="2426">
                  <c:v>41443</c:v>
                </c:pt>
                <c:pt idx="2427">
                  <c:v>41444</c:v>
                </c:pt>
                <c:pt idx="2428">
                  <c:v>41445</c:v>
                </c:pt>
                <c:pt idx="2429">
                  <c:v>41446</c:v>
                </c:pt>
                <c:pt idx="2430">
                  <c:v>41449</c:v>
                </c:pt>
                <c:pt idx="2431">
                  <c:v>41450</c:v>
                </c:pt>
                <c:pt idx="2432">
                  <c:v>41451</c:v>
                </c:pt>
                <c:pt idx="2433">
                  <c:v>41452</c:v>
                </c:pt>
                <c:pt idx="2434">
                  <c:v>41453</c:v>
                </c:pt>
                <c:pt idx="2435">
                  <c:v>41456</c:v>
                </c:pt>
                <c:pt idx="2436">
                  <c:v>41457</c:v>
                </c:pt>
                <c:pt idx="2437">
                  <c:v>41458</c:v>
                </c:pt>
                <c:pt idx="2438">
                  <c:v>41459</c:v>
                </c:pt>
                <c:pt idx="2439">
                  <c:v>41460</c:v>
                </c:pt>
                <c:pt idx="2440">
                  <c:v>41463</c:v>
                </c:pt>
                <c:pt idx="2441">
                  <c:v>41464</c:v>
                </c:pt>
                <c:pt idx="2442">
                  <c:v>41465</c:v>
                </c:pt>
                <c:pt idx="2443">
                  <c:v>41466</c:v>
                </c:pt>
                <c:pt idx="2444">
                  <c:v>41467</c:v>
                </c:pt>
                <c:pt idx="2445">
                  <c:v>41470</c:v>
                </c:pt>
                <c:pt idx="2446">
                  <c:v>41471</c:v>
                </c:pt>
                <c:pt idx="2447">
                  <c:v>41472</c:v>
                </c:pt>
                <c:pt idx="2448">
                  <c:v>41473</c:v>
                </c:pt>
                <c:pt idx="2449">
                  <c:v>41474</c:v>
                </c:pt>
                <c:pt idx="2450">
                  <c:v>41477</c:v>
                </c:pt>
                <c:pt idx="2451">
                  <c:v>41478</c:v>
                </c:pt>
                <c:pt idx="2452">
                  <c:v>41479</c:v>
                </c:pt>
                <c:pt idx="2453">
                  <c:v>41480</c:v>
                </c:pt>
                <c:pt idx="2454">
                  <c:v>41481</c:v>
                </c:pt>
                <c:pt idx="2455">
                  <c:v>41484</c:v>
                </c:pt>
                <c:pt idx="2456">
                  <c:v>41485</c:v>
                </c:pt>
                <c:pt idx="2457">
                  <c:v>41486</c:v>
                </c:pt>
                <c:pt idx="2458">
                  <c:v>41487</c:v>
                </c:pt>
                <c:pt idx="2459">
                  <c:v>41488</c:v>
                </c:pt>
                <c:pt idx="2460">
                  <c:v>41491</c:v>
                </c:pt>
                <c:pt idx="2461">
                  <c:v>41492</c:v>
                </c:pt>
                <c:pt idx="2462">
                  <c:v>41493</c:v>
                </c:pt>
                <c:pt idx="2463">
                  <c:v>41494</c:v>
                </c:pt>
                <c:pt idx="2464">
                  <c:v>41495</c:v>
                </c:pt>
                <c:pt idx="2465">
                  <c:v>41498</c:v>
                </c:pt>
                <c:pt idx="2466">
                  <c:v>41499</c:v>
                </c:pt>
                <c:pt idx="2467">
                  <c:v>41500</c:v>
                </c:pt>
                <c:pt idx="2468">
                  <c:v>41501</c:v>
                </c:pt>
                <c:pt idx="2469">
                  <c:v>41502</c:v>
                </c:pt>
                <c:pt idx="2470">
                  <c:v>41505</c:v>
                </c:pt>
                <c:pt idx="2471">
                  <c:v>41506</c:v>
                </c:pt>
                <c:pt idx="2472">
                  <c:v>41507</c:v>
                </c:pt>
                <c:pt idx="2473">
                  <c:v>41508</c:v>
                </c:pt>
                <c:pt idx="2474">
                  <c:v>41509</c:v>
                </c:pt>
                <c:pt idx="2475">
                  <c:v>41512</c:v>
                </c:pt>
                <c:pt idx="2476">
                  <c:v>41513</c:v>
                </c:pt>
                <c:pt idx="2477">
                  <c:v>41514</c:v>
                </c:pt>
                <c:pt idx="2478">
                  <c:v>41515</c:v>
                </c:pt>
                <c:pt idx="2479">
                  <c:v>41516</c:v>
                </c:pt>
                <c:pt idx="2480">
                  <c:v>41519</c:v>
                </c:pt>
                <c:pt idx="2481">
                  <c:v>41520</c:v>
                </c:pt>
                <c:pt idx="2482">
                  <c:v>41521</c:v>
                </c:pt>
                <c:pt idx="2483">
                  <c:v>41522</c:v>
                </c:pt>
                <c:pt idx="2484">
                  <c:v>41523</c:v>
                </c:pt>
                <c:pt idx="2485">
                  <c:v>41526</c:v>
                </c:pt>
                <c:pt idx="2486">
                  <c:v>41527</c:v>
                </c:pt>
                <c:pt idx="2487">
                  <c:v>41528</c:v>
                </c:pt>
                <c:pt idx="2488">
                  <c:v>41529</c:v>
                </c:pt>
                <c:pt idx="2489">
                  <c:v>41530</c:v>
                </c:pt>
                <c:pt idx="2490">
                  <c:v>41533</c:v>
                </c:pt>
                <c:pt idx="2491">
                  <c:v>41534</c:v>
                </c:pt>
                <c:pt idx="2492">
                  <c:v>41535</c:v>
                </c:pt>
                <c:pt idx="2493">
                  <c:v>41536</c:v>
                </c:pt>
                <c:pt idx="2494">
                  <c:v>41537</c:v>
                </c:pt>
                <c:pt idx="2495">
                  <c:v>41540</c:v>
                </c:pt>
                <c:pt idx="2496">
                  <c:v>41541</c:v>
                </c:pt>
                <c:pt idx="2497">
                  <c:v>41542</c:v>
                </c:pt>
                <c:pt idx="2498">
                  <c:v>41543</c:v>
                </c:pt>
                <c:pt idx="2499">
                  <c:v>41544</c:v>
                </c:pt>
                <c:pt idx="2500">
                  <c:v>41547</c:v>
                </c:pt>
                <c:pt idx="2501">
                  <c:v>41548</c:v>
                </c:pt>
                <c:pt idx="2502">
                  <c:v>41549</c:v>
                </c:pt>
                <c:pt idx="2503">
                  <c:v>41550</c:v>
                </c:pt>
                <c:pt idx="2504">
                  <c:v>41551</c:v>
                </c:pt>
                <c:pt idx="2505">
                  <c:v>41554</c:v>
                </c:pt>
                <c:pt idx="2506">
                  <c:v>41555</c:v>
                </c:pt>
                <c:pt idx="2507">
                  <c:v>41556</c:v>
                </c:pt>
                <c:pt idx="2508">
                  <c:v>41557</c:v>
                </c:pt>
                <c:pt idx="2509">
                  <c:v>41558</c:v>
                </c:pt>
                <c:pt idx="2510">
                  <c:v>41561</c:v>
                </c:pt>
                <c:pt idx="2511">
                  <c:v>41562</c:v>
                </c:pt>
                <c:pt idx="2512">
                  <c:v>41563</c:v>
                </c:pt>
                <c:pt idx="2513">
                  <c:v>41564</c:v>
                </c:pt>
                <c:pt idx="2514">
                  <c:v>41565</c:v>
                </c:pt>
                <c:pt idx="2515">
                  <c:v>41568</c:v>
                </c:pt>
                <c:pt idx="2516">
                  <c:v>41569</c:v>
                </c:pt>
                <c:pt idx="2517">
                  <c:v>41570</c:v>
                </c:pt>
                <c:pt idx="2518">
                  <c:v>41571</c:v>
                </c:pt>
                <c:pt idx="2519">
                  <c:v>41572</c:v>
                </c:pt>
                <c:pt idx="2520">
                  <c:v>41575</c:v>
                </c:pt>
                <c:pt idx="2521">
                  <c:v>41576</c:v>
                </c:pt>
                <c:pt idx="2522">
                  <c:v>41577</c:v>
                </c:pt>
                <c:pt idx="2523">
                  <c:v>41578</c:v>
                </c:pt>
                <c:pt idx="2524">
                  <c:v>41579</c:v>
                </c:pt>
                <c:pt idx="2525">
                  <c:v>41582</c:v>
                </c:pt>
                <c:pt idx="2526">
                  <c:v>41583</c:v>
                </c:pt>
                <c:pt idx="2527">
                  <c:v>41584</c:v>
                </c:pt>
                <c:pt idx="2528">
                  <c:v>41585</c:v>
                </c:pt>
                <c:pt idx="2529">
                  <c:v>41586</c:v>
                </c:pt>
                <c:pt idx="2530">
                  <c:v>41589</c:v>
                </c:pt>
                <c:pt idx="2531">
                  <c:v>41590</c:v>
                </c:pt>
                <c:pt idx="2532">
                  <c:v>41591</c:v>
                </c:pt>
                <c:pt idx="2533">
                  <c:v>41592</c:v>
                </c:pt>
                <c:pt idx="2534">
                  <c:v>41593</c:v>
                </c:pt>
                <c:pt idx="2535">
                  <c:v>41596</c:v>
                </c:pt>
                <c:pt idx="2536">
                  <c:v>41597</c:v>
                </c:pt>
                <c:pt idx="2537">
                  <c:v>41598</c:v>
                </c:pt>
                <c:pt idx="2538">
                  <c:v>41599</c:v>
                </c:pt>
                <c:pt idx="2539">
                  <c:v>41600</c:v>
                </c:pt>
                <c:pt idx="2540">
                  <c:v>41603</c:v>
                </c:pt>
                <c:pt idx="2541">
                  <c:v>41604</c:v>
                </c:pt>
                <c:pt idx="2542">
                  <c:v>41605</c:v>
                </c:pt>
                <c:pt idx="2543">
                  <c:v>41606</c:v>
                </c:pt>
                <c:pt idx="2544">
                  <c:v>41607</c:v>
                </c:pt>
                <c:pt idx="2545">
                  <c:v>41610</c:v>
                </c:pt>
                <c:pt idx="2546">
                  <c:v>41611</c:v>
                </c:pt>
                <c:pt idx="2547">
                  <c:v>41612</c:v>
                </c:pt>
                <c:pt idx="2548">
                  <c:v>41613</c:v>
                </c:pt>
                <c:pt idx="2549">
                  <c:v>41614</c:v>
                </c:pt>
                <c:pt idx="2550">
                  <c:v>41617</c:v>
                </c:pt>
                <c:pt idx="2551">
                  <c:v>41618</c:v>
                </c:pt>
                <c:pt idx="2552">
                  <c:v>41619</c:v>
                </c:pt>
                <c:pt idx="2553">
                  <c:v>41620</c:v>
                </c:pt>
                <c:pt idx="2554">
                  <c:v>41621</c:v>
                </c:pt>
                <c:pt idx="2555">
                  <c:v>41624</c:v>
                </c:pt>
                <c:pt idx="2556">
                  <c:v>41625</c:v>
                </c:pt>
                <c:pt idx="2557">
                  <c:v>41626</c:v>
                </c:pt>
                <c:pt idx="2558">
                  <c:v>41627</c:v>
                </c:pt>
                <c:pt idx="2559">
                  <c:v>41628</c:v>
                </c:pt>
                <c:pt idx="2560">
                  <c:v>41631</c:v>
                </c:pt>
                <c:pt idx="2561">
                  <c:v>41632</c:v>
                </c:pt>
                <c:pt idx="2562">
                  <c:v>41635</c:v>
                </c:pt>
                <c:pt idx="2563">
                  <c:v>41638</c:v>
                </c:pt>
                <c:pt idx="2564">
                  <c:v>41639</c:v>
                </c:pt>
                <c:pt idx="2565">
                  <c:v>41641</c:v>
                </c:pt>
                <c:pt idx="2566">
                  <c:v>41642</c:v>
                </c:pt>
                <c:pt idx="2567">
                  <c:v>41645</c:v>
                </c:pt>
                <c:pt idx="2568">
                  <c:v>41646</c:v>
                </c:pt>
                <c:pt idx="2569">
                  <c:v>41647</c:v>
                </c:pt>
                <c:pt idx="2570">
                  <c:v>41648</c:v>
                </c:pt>
                <c:pt idx="2571">
                  <c:v>41649</c:v>
                </c:pt>
                <c:pt idx="2572">
                  <c:v>41652</c:v>
                </c:pt>
                <c:pt idx="2573">
                  <c:v>41653</c:v>
                </c:pt>
                <c:pt idx="2574">
                  <c:v>41654</c:v>
                </c:pt>
                <c:pt idx="2575">
                  <c:v>41655</c:v>
                </c:pt>
                <c:pt idx="2576">
                  <c:v>41656</c:v>
                </c:pt>
                <c:pt idx="2577">
                  <c:v>41659</c:v>
                </c:pt>
                <c:pt idx="2578">
                  <c:v>41660</c:v>
                </c:pt>
                <c:pt idx="2579">
                  <c:v>41661</c:v>
                </c:pt>
                <c:pt idx="2580">
                  <c:v>41662</c:v>
                </c:pt>
                <c:pt idx="2581">
                  <c:v>41663</c:v>
                </c:pt>
                <c:pt idx="2582">
                  <c:v>41666</c:v>
                </c:pt>
                <c:pt idx="2583">
                  <c:v>41667</c:v>
                </c:pt>
                <c:pt idx="2584">
                  <c:v>41668</c:v>
                </c:pt>
                <c:pt idx="2585">
                  <c:v>41669</c:v>
                </c:pt>
                <c:pt idx="2586">
                  <c:v>41670</c:v>
                </c:pt>
                <c:pt idx="2587">
                  <c:v>41673</c:v>
                </c:pt>
                <c:pt idx="2588">
                  <c:v>41674</c:v>
                </c:pt>
                <c:pt idx="2589">
                  <c:v>41675</c:v>
                </c:pt>
                <c:pt idx="2590">
                  <c:v>41676</c:v>
                </c:pt>
                <c:pt idx="2591">
                  <c:v>41677</c:v>
                </c:pt>
                <c:pt idx="2592">
                  <c:v>41680</c:v>
                </c:pt>
                <c:pt idx="2593">
                  <c:v>41681</c:v>
                </c:pt>
                <c:pt idx="2594">
                  <c:v>41682</c:v>
                </c:pt>
                <c:pt idx="2595">
                  <c:v>41683</c:v>
                </c:pt>
                <c:pt idx="2596">
                  <c:v>41684</c:v>
                </c:pt>
                <c:pt idx="2597">
                  <c:v>41687</c:v>
                </c:pt>
                <c:pt idx="2598">
                  <c:v>41688</c:v>
                </c:pt>
                <c:pt idx="2599">
                  <c:v>41689</c:v>
                </c:pt>
                <c:pt idx="2600">
                  <c:v>41690</c:v>
                </c:pt>
                <c:pt idx="2601">
                  <c:v>41691</c:v>
                </c:pt>
                <c:pt idx="2602">
                  <c:v>41694</c:v>
                </c:pt>
                <c:pt idx="2603">
                  <c:v>41695</c:v>
                </c:pt>
                <c:pt idx="2604">
                  <c:v>41696</c:v>
                </c:pt>
                <c:pt idx="2605">
                  <c:v>41697</c:v>
                </c:pt>
                <c:pt idx="2606">
                  <c:v>41698</c:v>
                </c:pt>
                <c:pt idx="2607">
                  <c:v>41701</c:v>
                </c:pt>
                <c:pt idx="2608">
                  <c:v>41702</c:v>
                </c:pt>
                <c:pt idx="2609">
                  <c:v>41703</c:v>
                </c:pt>
                <c:pt idx="2610">
                  <c:v>41704</c:v>
                </c:pt>
                <c:pt idx="2611">
                  <c:v>41705</c:v>
                </c:pt>
                <c:pt idx="2612">
                  <c:v>41708</c:v>
                </c:pt>
                <c:pt idx="2613">
                  <c:v>41709</c:v>
                </c:pt>
                <c:pt idx="2614">
                  <c:v>41710</c:v>
                </c:pt>
                <c:pt idx="2615">
                  <c:v>41711</c:v>
                </c:pt>
                <c:pt idx="2616">
                  <c:v>41712</c:v>
                </c:pt>
                <c:pt idx="2617">
                  <c:v>41715</c:v>
                </c:pt>
                <c:pt idx="2618">
                  <c:v>41716</c:v>
                </c:pt>
                <c:pt idx="2619">
                  <c:v>41717</c:v>
                </c:pt>
                <c:pt idx="2620">
                  <c:v>41718</c:v>
                </c:pt>
                <c:pt idx="2621">
                  <c:v>41719</c:v>
                </c:pt>
                <c:pt idx="2622">
                  <c:v>41722</c:v>
                </c:pt>
                <c:pt idx="2623">
                  <c:v>41723</c:v>
                </c:pt>
                <c:pt idx="2624">
                  <c:v>41724</c:v>
                </c:pt>
                <c:pt idx="2625">
                  <c:v>41725</c:v>
                </c:pt>
                <c:pt idx="2626">
                  <c:v>41726</c:v>
                </c:pt>
                <c:pt idx="2627">
                  <c:v>41729</c:v>
                </c:pt>
                <c:pt idx="2628">
                  <c:v>41730</c:v>
                </c:pt>
                <c:pt idx="2629">
                  <c:v>41731</c:v>
                </c:pt>
                <c:pt idx="2630">
                  <c:v>41732</c:v>
                </c:pt>
                <c:pt idx="2631">
                  <c:v>41733</c:v>
                </c:pt>
                <c:pt idx="2632">
                  <c:v>41736</c:v>
                </c:pt>
                <c:pt idx="2633">
                  <c:v>41737</c:v>
                </c:pt>
                <c:pt idx="2634">
                  <c:v>41738</c:v>
                </c:pt>
                <c:pt idx="2635">
                  <c:v>41739</c:v>
                </c:pt>
                <c:pt idx="2636">
                  <c:v>41740</c:v>
                </c:pt>
                <c:pt idx="2637">
                  <c:v>41743</c:v>
                </c:pt>
                <c:pt idx="2638">
                  <c:v>41744</c:v>
                </c:pt>
                <c:pt idx="2639">
                  <c:v>41745</c:v>
                </c:pt>
                <c:pt idx="2640">
                  <c:v>41746</c:v>
                </c:pt>
                <c:pt idx="2641">
                  <c:v>41751</c:v>
                </c:pt>
                <c:pt idx="2642">
                  <c:v>41752</c:v>
                </c:pt>
                <c:pt idx="2643">
                  <c:v>41753</c:v>
                </c:pt>
                <c:pt idx="2644">
                  <c:v>41754</c:v>
                </c:pt>
                <c:pt idx="2645">
                  <c:v>41757</c:v>
                </c:pt>
                <c:pt idx="2646">
                  <c:v>41758</c:v>
                </c:pt>
                <c:pt idx="2647">
                  <c:v>41759</c:v>
                </c:pt>
                <c:pt idx="2648">
                  <c:v>41761</c:v>
                </c:pt>
                <c:pt idx="2649">
                  <c:v>41764</c:v>
                </c:pt>
                <c:pt idx="2650">
                  <c:v>41765</c:v>
                </c:pt>
                <c:pt idx="2651">
                  <c:v>41766</c:v>
                </c:pt>
                <c:pt idx="2652">
                  <c:v>41767</c:v>
                </c:pt>
                <c:pt idx="2653">
                  <c:v>41768</c:v>
                </c:pt>
                <c:pt idx="2654">
                  <c:v>41771</c:v>
                </c:pt>
                <c:pt idx="2655">
                  <c:v>41772</c:v>
                </c:pt>
                <c:pt idx="2656">
                  <c:v>41773</c:v>
                </c:pt>
                <c:pt idx="2657">
                  <c:v>41774</c:v>
                </c:pt>
                <c:pt idx="2658">
                  <c:v>41775</c:v>
                </c:pt>
                <c:pt idx="2659">
                  <c:v>41778</c:v>
                </c:pt>
                <c:pt idx="2660">
                  <c:v>41779</c:v>
                </c:pt>
                <c:pt idx="2661">
                  <c:v>41780</c:v>
                </c:pt>
                <c:pt idx="2662">
                  <c:v>41781</c:v>
                </c:pt>
                <c:pt idx="2663">
                  <c:v>41782</c:v>
                </c:pt>
                <c:pt idx="2664">
                  <c:v>41785</c:v>
                </c:pt>
                <c:pt idx="2665">
                  <c:v>41786</c:v>
                </c:pt>
                <c:pt idx="2666">
                  <c:v>41787</c:v>
                </c:pt>
                <c:pt idx="2667">
                  <c:v>41788</c:v>
                </c:pt>
                <c:pt idx="2668">
                  <c:v>41789</c:v>
                </c:pt>
                <c:pt idx="2669">
                  <c:v>41792</c:v>
                </c:pt>
                <c:pt idx="2670">
                  <c:v>41793</c:v>
                </c:pt>
                <c:pt idx="2671">
                  <c:v>41794</c:v>
                </c:pt>
                <c:pt idx="2672">
                  <c:v>41795</c:v>
                </c:pt>
                <c:pt idx="2673">
                  <c:v>41796</c:v>
                </c:pt>
                <c:pt idx="2674">
                  <c:v>41799</c:v>
                </c:pt>
                <c:pt idx="2675">
                  <c:v>41800</c:v>
                </c:pt>
                <c:pt idx="2676">
                  <c:v>41801</c:v>
                </c:pt>
                <c:pt idx="2677">
                  <c:v>41802</c:v>
                </c:pt>
                <c:pt idx="2678">
                  <c:v>41803</c:v>
                </c:pt>
                <c:pt idx="2679">
                  <c:v>41806</c:v>
                </c:pt>
                <c:pt idx="2680">
                  <c:v>41807</c:v>
                </c:pt>
                <c:pt idx="2681">
                  <c:v>41808</c:v>
                </c:pt>
                <c:pt idx="2682">
                  <c:v>41809</c:v>
                </c:pt>
                <c:pt idx="2683">
                  <c:v>41810</c:v>
                </c:pt>
                <c:pt idx="2684">
                  <c:v>41813</c:v>
                </c:pt>
                <c:pt idx="2685">
                  <c:v>41814</c:v>
                </c:pt>
                <c:pt idx="2686">
                  <c:v>41815</c:v>
                </c:pt>
                <c:pt idx="2687">
                  <c:v>41816</c:v>
                </c:pt>
                <c:pt idx="2688">
                  <c:v>41817</c:v>
                </c:pt>
                <c:pt idx="2689">
                  <c:v>41820</c:v>
                </c:pt>
                <c:pt idx="2690">
                  <c:v>41821</c:v>
                </c:pt>
                <c:pt idx="2691">
                  <c:v>41822</c:v>
                </c:pt>
                <c:pt idx="2692">
                  <c:v>41823</c:v>
                </c:pt>
                <c:pt idx="2693">
                  <c:v>41824</c:v>
                </c:pt>
                <c:pt idx="2694">
                  <c:v>41827</c:v>
                </c:pt>
                <c:pt idx="2695">
                  <c:v>41828</c:v>
                </c:pt>
                <c:pt idx="2696">
                  <c:v>41829</c:v>
                </c:pt>
                <c:pt idx="2697">
                  <c:v>41830</c:v>
                </c:pt>
                <c:pt idx="2698">
                  <c:v>41831</c:v>
                </c:pt>
                <c:pt idx="2699">
                  <c:v>41834</c:v>
                </c:pt>
                <c:pt idx="2700">
                  <c:v>41835</c:v>
                </c:pt>
                <c:pt idx="2701">
                  <c:v>41836</c:v>
                </c:pt>
                <c:pt idx="2702">
                  <c:v>41837</c:v>
                </c:pt>
                <c:pt idx="2703">
                  <c:v>41838</c:v>
                </c:pt>
                <c:pt idx="2704">
                  <c:v>41841</c:v>
                </c:pt>
                <c:pt idx="2705">
                  <c:v>41842</c:v>
                </c:pt>
                <c:pt idx="2706">
                  <c:v>41843</c:v>
                </c:pt>
                <c:pt idx="2707">
                  <c:v>41844</c:v>
                </c:pt>
                <c:pt idx="2708">
                  <c:v>41845</c:v>
                </c:pt>
                <c:pt idx="2709">
                  <c:v>41848</c:v>
                </c:pt>
                <c:pt idx="2710">
                  <c:v>41849</c:v>
                </c:pt>
                <c:pt idx="2711">
                  <c:v>41850</c:v>
                </c:pt>
                <c:pt idx="2712">
                  <c:v>41851</c:v>
                </c:pt>
                <c:pt idx="2713">
                  <c:v>41852</c:v>
                </c:pt>
                <c:pt idx="2714">
                  <c:v>41855</c:v>
                </c:pt>
                <c:pt idx="2715">
                  <c:v>41856</c:v>
                </c:pt>
                <c:pt idx="2716">
                  <c:v>41857</c:v>
                </c:pt>
                <c:pt idx="2717">
                  <c:v>41858</c:v>
                </c:pt>
                <c:pt idx="2718">
                  <c:v>41859</c:v>
                </c:pt>
                <c:pt idx="2719">
                  <c:v>41862</c:v>
                </c:pt>
                <c:pt idx="2720">
                  <c:v>41863</c:v>
                </c:pt>
                <c:pt idx="2721">
                  <c:v>41864</c:v>
                </c:pt>
                <c:pt idx="2722">
                  <c:v>41865</c:v>
                </c:pt>
                <c:pt idx="2723">
                  <c:v>41866</c:v>
                </c:pt>
                <c:pt idx="2724">
                  <c:v>41869</c:v>
                </c:pt>
                <c:pt idx="2725">
                  <c:v>41870</c:v>
                </c:pt>
                <c:pt idx="2726">
                  <c:v>41871</c:v>
                </c:pt>
                <c:pt idx="2727">
                  <c:v>41872</c:v>
                </c:pt>
                <c:pt idx="2728">
                  <c:v>41873</c:v>
                </c:pt>
                <c:pt idx="2729">
                  <c:v>41876</c:v>
                </c:pt>
                <c:pt idx="2730">
                  <c:v>41877</c:v>
                </c:pt>
                <c:pt idx="2731">
                  <c:v>41878</c:v>
                </c:pt>
                <c:pt idx="2732">
                  <c:v>41879</c:v>
                </c:pt>
                <c:pt idx="2733">
                  <c:v>41880</c:v>
                </c:pt>
                <c:pt idx="2734">
                  <c:v>41883</c:v>
                </c:pt>
                <c:pt idx="2735">
                  <c:v>41884</c:v>
                </c:pt>
                <c:pt idx="2736">
                  <c:v>41885</c:v>
                </c:pt>
                <c:pt idx="2737">
                  <c:v>41886</c:v>
                </c:pt>
                <c:pt idx="2738">
                  <c:v>41887</c:v>
                </c:pt>
                <c:pt idx="2739">
                  <c:v>41890</c:v>
                </c:pt>
                <c:pt idx="2740">
                  <c:v>41891</c:v>
                </c:pt>
                <c:pt idx="2741">
                  <c:v>41892</c:v>
                </c:pt>
                <c:pt idx="2742">
                  <c:v>41893</c:v>
                </c:pt>
                <c:pt idx="2743">
                  <c:v>41894</c:v>
                </c:pt>
                <c:pt idx="2744">
                  <c:v>41897</c:v>
                </c:pt>
                <c:pt idx="2745">
                  <c:v>41898</c:v>
                </c:pt>
                <c:pt idx="2746">
                  <c:v>41899</c:v>
                </c:pt>
                <c:pt idx="2747">
                  <c:v>41900</c:v>
                </c:pt>
                <c:pt idx="2748">
                  <c:v>41901</c:v>
                </c:pt>
                <c:pt idx="2749">
                  <c:v>41904</c:v>
                </c:pt>
                <c:pt idx="2750">
                  <c:v>41905</c:v>
                </c:pt>
                <c:pt idx="2751">
                  <c:v>41906</c:v>
                </c:pt>
                <c:pt idx="2752">
                  <c:v>41907</c:v>
                </c:pt>
                <c:pt idx="2753">
                  <c:v>41908</c:v>
                </c:pt>
                <c:pt idx="2754">
                  <c:v>41911</c:v>
                </c:pt>
                <c:pt idx="2755">
                  <c:v>41912</c:v>
                </c:pt>
                <c:pt idx="2756">
                  <c:v>41913</c:v>
                </c:pt>
                <c:pt idx="2757">
                  <c:v>41914</c:v>
                </c:pt>
                <c:pt idx="2758">
                  <c:v>41915</c:v>
                </c:pt>
                <c:pt idx="2759">
                  <c:v>41918</c:v>
                </c:pt>
                <c:pt idx="2760">
                  <c:v>41919</c:v>
                </c:pt>
                <c:pt idx="2761">
                  <c:v>41920</c:v>
                </c:pt>
                <c:pt idx="2762">
                  <c:v>41921</c:v>
                </c:pt>
                <c:pt idx="2763">
                  <c:v>41922</c:v>
                </c:pt>
                <c:pt idx="2764">
                  <c:v>41925</c:v>
                </c:pt>
                <c:pt idx="2765">
                  <c:v>41926</c:v>
                </c:pt>
                <c:pt idx="2766">
                  <c:v>41927</c:v>
                </c:pt>
                <c:pt idx="2767">
                  <c:v>41928</c:v>
                </c:pt>
                <c:pt idx="2768">
                  <c:v>41929</c:v>
                </c:pt>
                <c:pt idx="2769">
                  <c:v>41932</c:v>
                </c:pt>
                <c:pt idx="2770">
                  <c:v>41933</c:v>
                </c:pt>
                <c:pt idx="2771">
                  <c:v>41934</c:v>
                </c:pt>
                <c:pt idx="2772">
                  <c:v>41935</c:v>
                </c:pt>
                <c:pt idx="2773">
                  <c:v>41936</c:v>
                </c:pt>
                <c:pt idx="2774">
                  <c:v>41939</c:v>
                </c:pt>
                <c:pt idx="2775">
                  <c:v>41940</c:v>
                </c:pt>
                <c:pt idx="2776">
                  <c:v>41941</c:v>
                </c:pt>
                <c:pt idx="2777">
                  <c:v>41942</c:v>
                </c:pt>
                <c:pt idx="2778">
                  <c:v>41943</c:v>
                </c:pt>
                <c:pt idx="2779">
                  <c:v>41946</c:v>
                </c:pt>
                <c:pt idx="2780">
                  <c:v>41947</c:v>
                </c:pt>
                <c:pt idx="2781">
                  <c:v>41948</c:v>
                </c:pt>
                <c:pt idx="2782">
                  <c:v>41949</c:v>
                </c:pt>
                <c:pt idx="2783">
                  <c:v>41950</c:v>
                </c:pt>
                <c:pt idx="2784">
                  <c:v>41953</c:v>
                </c:pt>
                <c:pt idx="2785">
                  <c:v>41954</c:v>
                </c:pt>
                <c:pt idx="2786">
                  <c:v>41955</c:v>
                </c:pt>
                <c:pt idx="2787">
                  <c:v>41956</c:v>
                </c:pt>
                <c:pt idx="2788">
                  <c:v>41957</c:v>
                </c:pt>
                <c:pt idx="2789">
                  <c:v>41960</c:v>
                </c:pt>
                <c:pt idx="2790">
                  <c:v>41961</c:v>
                </c:pt>
                <c:pt idx="2791">
                  <c:v>41962</c:v>
                </c:pt>
                <c:pt idx="2792">
                  <c:v>41963</c:v>
                </c:pt>
                <c:pt idx="2793">
                  <c:v>41964</c:v>
                </c:pt>
                <c:pt idx="2794">
                  <c:v>41967</c:v>
                </c:pt>
                <c:pt idx="2795">
                  <c:v>41968</c:v>
                </c:pt>
                <c:pt idx="2796">
                  <c:v>41969</c:v>
                </c:pt>
                <c:pt idx="2797">
                  <c:v>41970</c:v>
                </c:pt>
                <c:pt idx="2798">
                  <c:v>41971</c:v>
                </c:pt>
                <c:pt idx="2799">
                  <c:v>41974</c:v>
                </c:pt>
                <c:pt idx="2800">
                  <c:v>41975</c:v>
                </c:pt>
                <c:pt idx="2801">
                  <c:v>41976</c:v>
                </c:pt>
                <c:pt idx="2802">
                  <c:v>41977</c:v>
                </c:pt>
                <c:pt idx="2803">
                  <c:v>41978</c:v>
                </c:pt>
                <c:pt idx="2804">
                  <c:v>41981</c:v>
                </c:pt>
                <c:pt idx="2805">
                  <c:v>41982</c:v>
                </c:pt>
                <c:pt idx="2806">
                  <c:v>41983</c:v>
                </c:pt>
                <c:pt idx="2807">
                  <c:v>41984</c:v>
                </c:pt>
                <c:pt idx="2808">
                  <c:v>41985</c:v>
                </c:pt>
                <c:pt idx="2809">
                  <c:v>41988</c:v>
                </c:pt>
                <c:pt idx="2810">
                  <c:v>41989</c:v>
                </c:pt>
                <c:pt idx="2811">
                  <c:v>41990</c:v>
                </c:pt>
                <c:pt idx="2812">
                  <c:v>41991</c:v>
                </c:pt>
                <c:pt idx="2813">
                  <c:v>41992</c:v>
                </c:pt>
                <c:pt idx="2814">
                  <c:v>41995</c:v>
                </c:pt>
                <c:pt idx="2815">
                  <c:v>41996</c:v>
                </c:pt>
                <c:pt idx="2816">
                  <c:v>41997</c:v>
                </c:pt>
                <c:pt idx="2817">
                  <c:v>42002</c:v>
                </c:pt>
                <c:pt idx="2818">
                  <c:v>42003</c:v>
                </c:pt>
                <c:pt idx="2819">
                  <c:v>42004</c:v>
                </c:pt>
                <c:pt idx="2820">
                  <c:v>42006</c:v>
                </c:pt>
                <c:pt idx="2821">
                  <c:v>42009</c:v>
                </c:pt>
                <c:pt idx="2822">
                  <c:v>42010</c:v>
                </c:pt>
                <c:pt idx="2823">
                  <c:v>42011</c:v>
                </c:pt>
                <c:pt idx="2824">
                  <c:v>42012</c:v>
                </c:pt>
                <c:pt idx="2825">
                  <c:v>42013</c:v>
                </c:pt>
                <c:pt idx="2826">
                  <c:v>42016</c:v>
                </c:pt>
                <c:pt idx="2827">
                  <c:v>42017</c:v>
                </c:pt>
                <c:pt idx="2828">
                  <c:v>42018</c:v>
                </c:pt>
                <c:pt idx="2829">
                  <c:v>42019</c:v>
                </c:pt>
                <c:pt idx="2830">
                  <c:v>42020</c:v>
                </c:pt>
                <c:pt idx="2831">
                  <c:v>42023</c:v>
                </c:pt>
                <c:pt idx="2832">
                  <c:v>42024</c:v>
                </c:pt>
                <c:pt idx="2833">
                  <c:v>42025</c:v>
                </c:pt>
                <c:pt idx="2834">
                  <c:v>42026</c:v>
                </c:pt>
                <c:pt idx="2835">
                  <c:v>42027</c:v>
                </c:pt>
                <c:pt idx="2836">
                  <c:v>42030</c:v>
                </c:pt>
                <c:pt idx="2837">
                  <c:v>42031</c:v>
                </c:pt>
                <c:pt idx="2838">
                  <c:v>42032</c:v>
                </c:pt>
                <c:pt idx="2839">
                  <c:v>42033</c:v>
                </c:pt>
                <c:pt idx="2840">
                  <c:v>42034</c:v>
                </c:pt>
                <c:pt idx="2841">
                  <c:v>42037</c:v>
                </c:pt>
                <c:pt idx="2842">
                  <c:v>42038</c:v>
                </c:pt>
                <c:pt idx="2843">
                  <c:v>42039</c:v>
                </c:pt>
                <c:pt idx="2844">
                  <c:v>42040</c:v>
                </c:pt>
                <c:pt idx="2845">
                  <c:v>42041</c:v>
                </c:pt>
                <c:pt idx="2846">
                  <c:v>42044</c:v>
                </c:pt>
                <c:pt idx="2847">
                  <c:v>42045</c:v>
                </c:pt>
                <c:pt idx="2848">
                  <c:v>42046</c:v>
                </c:pt>
                <c:pt idx="2849">
                  <c:v>42047</c:v>
                </c:pt>
                <c:pt idx="2850">
                  <c:v>42048</c:v>
                </c:pt>
                <c:pt idx="2851">
                  <c:v>42051</c:v>
                </c:pt>
                <c:pt idx="2852">
                  <c:v>42052</c:v>
                </c:pt>
                <c:pt idx="2853">
                  <c:v>42053</c:v>
                </c:pt>
                <c:pt idx="2854">
                  <c:v>42054</c:v>
                </c:pt>
                <c:pt idx="2855">
                  <c:v>42055</c:v>
                </c:pt>
                <c:pt idx="2856">
                  <c:v>42058</c:v>
                </c:pt>
                <c:pt idx="2857">
                  <c:v>42059</c:v>
                </c:pt>
                <c:pt idx="2858">
                  <c:v>42060</c:v>
                </c:pt>
                <c:pt idx="2859">
                  <c:v>42061</c:v>
                </c:pt>
                <c:pt idx="2860">
                  <c:v>42062</c:v>
                </c:pt>
                <c:pt idx="2861">
                  <c:v>42065</c:v>
                </c:pt>
                <c:pt idx="2862">
                  <c:v>42066</c:v>
                </c:pt>
                <c:pt idx="2863">
                  <c:v>42067</c:v>
                </c:pt>
                <c:pt idx="2864">
                  <c:v>42068</c:v>
                </c:pt>
                <c:pt idx="2865">
                  <c:v>42069</c:v>
                </c:pt>
                <c:pt idx="2866">
                  <c:v>42072</c:v>
                </c:pt>
                <c:pt idx="2867">
                  <c:v>42073</c:v>
                </c:pt>
                <c:pt idx="2868">
                  <c:v>42074</c:v>
                </c:pt>
                <c:pt idx="2869">
                  <c:v>42075</c:v>
                </c:pt>
                <c:pt idx="2870">
                  <c:v>42076</c:v>
                </c:pt>
                <c:pt idx="2871">
                  <c:v>42079</c:v>
                </c:pt>
                <c:pt idx="2872">
                  <c:v>42080</c:v>
                </c:pt>
                <c:pt idx="2873">
                  <c:v>42081</c:v>
                </c:pt>
                <c:pt idx="2874">
                  <c:v>42082</c:v>
                </c:pt>
                <c:pt idx="2875">
                  <c:v>42083</c:v>
                </c:pt>
                <c:pt idx="2876">
                  <c:v>42086</c:v>
                </c:pt>
                <c:pt idx="2877">
                  <c:v>42087</c:v>
                </c:pt>
                <c:pt idx="2878">
                  <c:v>42088</c:v>
                </c:pt>
                <c:pt idx="2879">
                  <c:v>42089</c:v>
                </c:pt>
                <c:pt idx="2880">
                  <c:v>42090</c:v>
                </c:pt>
                <c:pt idx="2881">
                  <c:v>42093</c:v>
                </c:pt>
                <c:pt idx="2882">
                  <c:v>42094</c:v>
                </c:pt>
                <c:pt idx="2883">
                  <c:v>42095</c:v>
                </c:pt>
                <c:pt idx="2884">
                  <c:v>42096</c:v>
                </c:pt>
                <c:pt idx="2885">
                  <c:v>42101</c:v>
                </c:pt>
                <c:pt idx="2886">
                  <c:v>42102</c:v>
                </c:pt>
                <c:pt idx="2887">
                  <c:v>42103</c:v>
                </c:pt>
                <c:pt idx="2888">
                  <c:v>42104</c:v>
                </c:pt>
                <c:pt idx="2889">
                  <c:v>42107</c:v>
                </c:pt>
                <c:pt idx="2890">
                  <c:v>42108</c:v>
                </c:pt>
                <c:pt idx="2891">
                  <c:v>42109</c:v>
                </c:pt>
                <c:pt idx="2892">
                  <c:v>42110</c:v>
                </c:pt>
                <c:pt idx="2893">
                  <c:v>42111</c:v>
                </c:pt>
                <c:pt idx="2894">
                  <c:v>42114</c:v>
                </c:pt>
                <c:pt idx="2895">
                  <c:v>42115</c:v>
                </c:pt>
                <c:pt idx="2896">
                  <c:v>42116</c:v>
                </c:pt>
                <c:pt idx="2897">
                  <c:v>42117</c:v>
                </c:pt>
                <c:pt idx="2898">
                  <c:v>42118</c:v>
                </c:pt>
                <c:pt idx="2899">
                  <c:v>42121</c:v>
                </c:pt>
                <c:pt idx="2900">
                  <c:v>42122</c:v>
                </c:pt>
                <c:pt idx="2901">
                  <c:v>42123</c:v>
                </c:pt>
                <c:pt idx="2902">
                  <c:v>42124</c:v>
                </c:pt>
                <c:pt idx="2903">
                  <c:v>42128</c:v>
                </c:pt>
                <c:pt idx="2904">
                  <c:v>42129</c:v>
                </c:pt>
                <c:pt idx="2905">
                  <c:v>42130</c:v>
                </c:pt>
                <c:pt idx="2906">
                  <c:v>42131</c:v>
                </c:pt>
                <c:pt idx="2907">
                  <c:v>42132</c:v>
                </c:pt>
                <c:pt idx="2908">
                  <c:v>42135</c:v>
                </c:pt>
                <c:pt idx="2909">
                  <c:v>42136</c:v>
                </c:pt>
                <c:pt idx="2910">
                  <c:v>42137</c:v>
                </c:pt>
                <c:pt idx="2911">
                  <c:v>42138</c:v>
                </c:pt>
                <c:pt idx="2912">
                  <c:v>42139</c:v>
                </c:pt>
                <c:pt idx="2913">
                  <c:v>42142</c:v>
                </c:pt>
                <c:pt idx="2914">
                  <c:v>42143</c:v>
                </c:pt>
                <c:pt idx="2915">
                  <c:v>42144</c:v>
                </c:pt>
                <c:pt idx="2916">
                  <c:v>42145</c:v>
                </c:pt>
                <c:pt idx="2917">
                  <c:v>42146</c:v>
                </c:pt>
                <c:pt idx="2918">
                  <c:v>42149</c:v>
                </c:pt>
                <c:pt idx="2919">
                  <c:v>42150</c:v>
                </c:pt>
                <c:pt idx="2920">
                  <c:v>42151</c:v>
                </c:pt>
                <c:pt idx="2921">
                  <c:v>42152</c:v>
                </c:pt>
                <c:pt idx="2922">
                  <c:v>42153</c:v>
                </c:pt>
                <c:pt idx="2923">
                  <c:v>42156</c:v>
                </c:pt>
                <c:pt idx="2924">
                  <c:v>42157</c:v>
                </c:pt>
                <c:pt idx="2925">
                  <c:v>42158</c:v>
                </c:pt>
                <c:pt idx="2926">
                  <c:v>42159</c:v>
                </c:pt>
                <c:pt idx="2927">
                  <c:v>42160</c:v>
                </c:pt>
                <c:pt idx="2928">
                  <c:v>42163</c:v>
                </c:pt>
                <c:pt idx="2929">
                  <c:v>42164</c:v>
                </c:pt>
                <c:pt idx="2930">
                  <c:v>42165</c:v>
                </c:pt>
                <c:pt idx="2931">
                  <c:v>42166</c:v>
                </c:pt>
                <c:pt idx="2932">
                  <c:v>42167</c:v>
                </c:pt>
                <c:pt idx="2933">
                  <c:v>42170</c:v>
                </c:pt>
                <c:pt idx="2934">
                  <c:v>42171</c:v>
                </c:pt>
                <c:pt idx="2935">
                  <c:v>42172</c:v>
                </c:pt>
                <c:pt idx="2936">
                  <c:v>42173</c:v>
                </c:pt>
                <c:pt idx="2937">
                  <c:v>42174</c:v>
                </c:pt>
                <c:pt idx="2938">
                  <c:v>42177</c:v>
                </c:pt>
                <c:pt idx="2939">
                  <c:v>42178</c:v>
                </c:pt>
                <c:pt idx="2940">
                  <c:v>42179</c:v>
                </c:pt>
                <c:pt idx="2941">
                  <c:v>42180</c:v>
                </c:pt>
                <c:pt idx="2942">
                  <c:v>42181</c:v>
                </c:pt>
                <c:pt idx="2943">
                  <c:v>42184</c:v>
                </c:pt>
                <c:pt idx="2944">
                  <c:v>42185</c:v>
                </c:pt>
              </c:numCache>
            </c:numRef>
          </c:cat>
          <c:val>
            <c:numRef>
              <c:f>[2]Daten!$E$3:$E$2947</c:f>
              <c:numCache>
                <c:formatCode>General</c:formatCode>
                <c:ptCount val="2945"/>
                <c:pt idx="0">
                  <c:v>243.546875</c:v>
                </c:pt>
                <c:pt idx="1">
                  <c:v>245.18690000000001</c:v>
                </c:pt>
                <c:pt idx="2">
                  <c:v>244.12254999999999</c:v>
                </c:pt>
                <c:pt idx="3">
                  <c:v>241.22560000000001</c:v>
                </c:pt>
                <c:pt idx="4">
                  <c:v>239.49089999999998</c:v>
                </c:pt>
                <c:pt idx="5">
                  <c:v>234.93</c:v>
                </c:pt>
                <c:pt idx="6">
                  <c:v>234.72</c:v>
                </c:pt>
                <c:pt idx="7">
                  <c:v>245.08984999999998</c:v>
                </c:pt>
                <c:pt idx="8">
                  <c:v>240.88094999999998</c:v>
                </c:pt>
                <c:pt idx="9">
                  <c:v>243.45080000000002</c:v>
                </c:pt>
                <c:pt idx="10">
                  <c:v>245.28244999999998</c:v>
                </c:pt>
                <c:pt idx="11">
                  <c:v>248.73405</c:v>
                </c:pt>
                <c:pt idx="12">
                  <c:v>247.43087500000001</c:v>
                </c:pt>
                <c:pt idx="13">
                  <c:v>246.03469999999999</c:v>
                </c:pt>
                <c:pt idx="14">
                  <c:v>244.18485000000001</c:v>
                </c:pt>
                <c:pt idx="15">
                  <c:v>243.49954999999997</c:v>
                </c:pt>
                <c:pt idx="16">
                  <c:v>245.18854999999999</c:v>
                </c:pt>
                <c:pt idx="17">
                  <c:v>243.27674999999999</c:v>
                </c:pt>
                <c:pt idx="18">
                  <c:v>242.68350000000001</c:v>
                </c:pt>
                <c:pt idx="19">
                  <c:v>242.14099999999999</c:v>
                </c:pt>
                <c:pt idx="20">
                  <c:v>246.17600000000002</c:v>
                </c:pt>
                <c:pt idx="21">
                  <c:v>244.52999999999997</c:v>
                </c:pt>
                <c:pt idx="22">
                  <c:v>240.910875</c:v>
                </c:pt>
                <c:pt idx="23">
                  <c:v>239.751</c:v>
                </c:pt>
                <c:pt idx="24">
                  <c:v>238.35120000000001</c:v>
                </c:pt>
                <c:pt idx="25">
                  <c:v>239.40507499999998</c:v>
                </c:pt>
                <c:pt idx="26">
                  <c:v>237.89847500000002</c:v>
                </c:pt>
                <c:pt idx="27">
                  <c:v>237.61260000000001</c:v>
                </c:pt>
                <c:pt idx="28">
                  <c:v>238.56662499999999</c:v>
                </c:pt>
                <c:pt idx="29">
                  <c:v>234.7346</c:v>
                </c:pt>
                <c:pt idx="30">
                  <c:v>230.27119999999999</c:v>
                </c:pt>
                <c:pt idx="31">
                  <c:v>227.6164</c:v>
                </c:pt>
                <c:pt idx="32">
                  <c:v>229.93539999999999</c:v>
                </c:pt>
                <c:pt idx="33">
                  <c:v>225.96944999999999</c:v>
                </c:pt>
                <c:pt idx="34">
                  <c:v>227.52969999999999</c:v>
                </c:pt>
                <c:pt idx="35">
                  <c:v>232.06889999999999</c:v>
                </c:pt>
                <c:pt idx="36">
                  <c:v>237.41374999999999</c:v>
                </c:pt>
                <c:pt idx="37">
                  <c:v>242.42680000000001</c:v>
                </c:pt>
                <c:pt idx="38">
                  <c:v>241.94100000000003</c:v>
                </c:pt>
                <c:pt idx="39">
                  <c:v>241.85459999999998</c:v>
                </c:pt>
                <c:pt idx="40">
                  <c:v>241.15860000000001</c:v>
                </c:pt>
                <c:pt idx="41">
                  <c:v>238.20249999999999</c:v>
                </c:pt>
                <c:pt idx="42">
                  <c:v>235.36712500000002</c:v>
                </c:pt>
                <c:pt idx="43">
                  <c:v>235.77644999999998</c:v>
                </c:pt>
                <c:pt idx="44">
                  <c:v>235.262775</c:v>
                </c:pt>
                <c:pt idx="45">
                  <c:v>232.06889999999999</c:v>
                </c:pt>
                <c:pt idx="46">
                  <c:v>229.04199999999997</c:v>
                </c:pt>
                <c:pt idx="47">
                  <c:v>228.13659999999999</c:v>
                </c:pt>
                <c:pt idx="48">
                  <c:v>229.87700000000001</c:v>
                </c:pt>
                <c:pt idx="49">
                  <c:v>230.99975000000001</c:v>
                </c:pt>
                <c:pt idx="50">
                  <c:v>234.416</c:v>
                </c:pt>
                <c:pt idx="51">
                  <c:v>237.08234999999999</c:v>
                </c:pt>
                <c:pt idx="52">
                  <c:v>237.44594999999998</c:v>
                </c:pt>
                <c:pt idx="53">
                  <c:v>238.97070000000002</c:v>
                </c:pt>
                <c:pt idx="54">
                  <c:v>239.38874999999999</c:v>
                </c:pt>
                <c:pt idx="55">
                  <c:v>239.21440000000001</c:v>
                </c:pt>
                <c:pt idx="56">
                  <c:v>239.5368</c:v>
                </c:pt>
                <c:pt idx="57">
                  <c:v>240.2655</c:v>
                </c:pt>
                <c:pt idx="58">
                  <c:v>241.84375</c:v>
                </c:pt>
                <c:pt idx="59">
                  <c:v>242.90365</c:v>
                </c:pt>
                <c:pt idx="60">
                  <c:v>241.81740000000002</c:v>
                </c:pt>
                <c:pt idx="61">
                  <c:v>241.893</c:v>
                </c:pt>
                <c:pt idx="62">
                  <c:v>241.35049999999998</c:v>
                </c:pt>
                <c:pt idx="63">
                  <c:v>242.20680000000002</c:v>
                </c:pt>
                <c:pt idx="64">
                  <c:v>241.98599999999999</c:v>
                </c:pt>
                <c:pt idx="65">
                  <c:v>239.50619999999998</c:v>
                </c:pt>
                <c:pt idx="66">
                  <c:v>241.24100000000001</c:v>
                </c:pt>
                <c:pt idx="67">
                  <c:v>239.29987500000001</c:v>
                </c:pt>
                <c:pt idx="68">
                  <c:v>236.93925000000002</c:v>
                </c:pt>
                <c:pt idx="69">
                  <c:v>235.83525</c:v>
                </c:pt>
                <c:pt idx="70">
                  <c:v>234.74</c:v>
                </c:pt>
                <c:pt idx="71">
                  <c:v>232.815</c:v>
                </c:pt>
                <c:pt idx="72">
                  <c:v>230.874875</c:v>
                </c:pt>
                <c:pt idx="73">
                  <c:v>229.45574999999999</c:v>
                </c:pt>
                <c:pt idx="74">
                  <c:v>228.44799999999998</c:v>
                </c:pt>
                <c:pt idx="75">
                  <c:v>232.62200000000001</c:v>
                </c:pt>
                <c:pt idx="76">
                  <c:v>234.83519999999999</c:v>
                </c:pt>
                <c:pt idx="77">
                  <c:v>235.12209999999999</c:v>
                </c:pt>
                <c:pt idx="78">
                  <c:v>239.03019999999998</c:v>
                </c:pt>
                <c:pt idx="79">
                  <c:v>240.31200000000001</c:v>
                </c:pt>
                <c:pt idx="80">
                  <c:v>239.9555</c:v>
                </c:pt>
                <c:pt idx="81">
                  <c:v>239.81467499999999</c:v>
                </c:pt>
                <c:pt idx="82">
                  <c:v>239.52149999999997</c:v>
                </c:pt>
                <c:pt idx="83">
                  <c:v>240.839</c:v>
                </c:pt>
                <c:pt idx="84">
                  <c:v>239.67679999999999</c:v>
                </c:pt>
                <c:pt idx="85">
                  <c:v>239.61404999999999</c:v>
                </c:pt>
                <c:pt idx="86">
                  <c:v>237.1653</c:v>
                </c:pt>
                <c:pt idx="87">
                  <c:v>231.33750000000001</c:v>
                </c:pt>
                <c:pt idx="88">
                  <c:v>227.262</c:v>
                </c:pt>
                <c:pt idx="89">
                  <c:v>230.64000000000001</c:v>
                </c:pt>
                <c:pt idx="90">
                  <c:v>213.86539999999999</c:v>
                </c:pt>
                <c:pt idx="91">
                  <c:v>214.0044</c:v>
                </c:pt>
                <c:pt idx="92">
                  <c:v>213.8237</c:v>
                </c:pt>
                <c:pt idx="93">
                  <c:v>199.92699999999999</c:v>
                </c:pt>
                <c:pt idx="94">
                  <c:v>196.1728</c:v>
                </c:pt>
                <c:pt idx="95">
                  <c:v>196.22399999999999</c:v>
                </c:pt>
                <c:pt idx="96">
                  <c:v>196.32640000000001</c:v>
                </c:pt>
                <c:pt idx="97">
                  <c:v>196.59520000000001</c:v>
                </c:pt>
                <c:pt idx="98">
                  <c:v>194.64019999999999</c:v>
                </c:pt>
                <c:pt idx="99">
                  <c:v>194.90690000000001</c:v>
                </c:pt>
                <c:pt idx="100">
                  <c:v>193.78800000000001</c:v>
                </c:pt>
                <c:pt idx="101">
                  <c:v>193.9896</c:v>
                </c:pt>
                <c:pt idx="102">
                  <c:v>190.89999999999998</c:v>
                </c:pt>
                <c:pt idx="103">
                  <c:v>191.21250000000001</c:v>
                </c:pt>
                <c:pt idx="104">
                  <c:v>191</c:v>
                </c:pt>
                <c:pt idx="105">
                  <c:v>190.8125</c:v>
                </c:pt>
                <c:pt idx="106">
                  <c:v>190.73750000000001</c:v>
                </c:pt>
                <c:pt idx="107">
                  <c:v>189.42240000000001</c:v>
                </c:pt>
                <c:pt idx="108">
                  <c:v>191.583</c:v>
                </c:pt>
                <c:pt idx="109">
                  <c:v>190.375</c:v>
                </c:pt>
                <c:pt idx="110">
                  <c:v>189.67500000000001</c:v>
                </c:pt>
                <c:pt idx="111">
                  <c:v>188.85</c:v>
                </c:pt>
                <c:pt idx="112">
                  <c:v>185.32409999999999</c:v>
                </c:pt>
                <c:pt idx="113">
                  <c:v>186.0744</c:v>
                </c:pt>
                <c:pt idx="114">
                  <c:v>186.18510000000001</c:v>
                </c:pt>
                <c:pt idx="115">
                  <c:v>186.77549999999999</c:v>
                </c:pt>
                <c:pt idx="116">
                  <c:v>187.0215</c:v>
                </c:pt>
                <c:pt idx="117">
                  <c:v>185.29949999999999</c:v>
                </c:pt>
                <c:pt idx="118">
                  <c:v>185.4102</c:v>
                </c:pt>
                <c:pt idx="119">
                  <c:v>185.607</c:v>
                </c:pt>
                <c:pt idx="120">
                  <c:v>189.08750000000001</c:v>
                </c:pt>
                <c:pt idx="121">
                  <c:v>196.95</c:v>
                </c:pt>
                <c:pt idx="122">
                  <c:v>196.911</c:v>
                </c:pt>
                <c:pt idx="123">
                  <c:v>197.36599999999999</c:v>
                </c:pt>
                <c:pt idx="124">
                  <c:v>197.84700000000001</c:v>
                </c:pt>
                <c:pt idx="125">
                  <c:v>190.71250000000001</c:v>
                </c:pt>
                <c:pt idx="126">
                  <c:v>184.28299999999999</c:v>
                </c:pt>
                <c:pt idx="127">
                  <c:v>182.196</c:v>
                </c:pt>
                <c:pt idx="128">
                  <c:v>182.208</c:v>
                </c:pt>
                <c:pt idx="129">
                  <c:v>179.20659999999998</c:v>
                </c:pt>
                <c:pt idx="130">
                  <c:v>179.26560000000001</c:v>
                </c:pt>
                <c:pt idx="131">
                  <c:v>178.98239999999998</c:v>
                </c:pt>
                <c:pt idx="132">
                  <c:v>179.02960000000002</c:v>
                </c:pt>
                <c:pt idx="133">
                  <c:v>179.08860000000001</c:v>
                </c:pt>
                <c:pt idx="134">
                  <c:v>182.376</c:v>
                </c:pt>
                <c:pt idx="135">
                  <c:v>172.07639999999998</c:v>
                </c:pt>
                <c:pt idx="136">
                  <c:v>171.9408</c:v>
                </c:pt>
                <c:pt idx="137">
                  <c:v>172.5849</c:v>
                </c:pt>
                <c:pt idx="138">
                  <c:v>171.6525</c:v>
                </c:pt>
                <c:pt idx="139">
                  <c:v>168.87715</c:v>
                </c:pt>
                <c:pt idx="140">
                  <c:v>169.45175</c:v>
                </c:pt>
                <c:pt idx="141">
                  <c:v>169.16444999999999</c:v>
                </c:pt>
                <c:pt idx="142">
                  <c:v>169.03185000000002</c:v>
                </c:pt>
                <c:pt idx="143">
                  <c:v>169.7133</c:v>
                </c:pt>
                <c:pt idx="144">
                  <c:v>168.455275</c:v>
                </c:pt>
                <c:pt idx="145">
                  <c:v>167.92817499999998</c:v>
                </c:pt>
                <c:pt idx="146">
                  <c:v>168.43289999999999</c:v>
                </c:pt>
                <c:pt idx="147">
                  <c:v>169.53199999999998</c:v>
                </c:pt>
                <c:pt idx="148">
                  <c:v>169.6968</c:v>
                </c:pt>
                <c:pt idx="149">
                  <c:v>169.86059999999998</c:v>
                </c:pt>
                <c:pt idx="150">
                  <c:v>170.98439999999999</c:v>
                </c:pt>
                <c:pt idx="151">
                  <c:v>173.29675</c:v>
                </c:pt>
                <c:pt idx="152">
                  <c:v>172.07679999999999</c:v>
                </c:pt>
                <c:pt idx="153">
                  <c:v>169.61749999999998</c:v>
                </c:pt>
                <c:pt idx="154">
                  <c:v>170.38887499999998</c:v>
                </c:pt>
                <c:pt idx="155">
                  <c:v>169.01325</c:v>
                </c:pt>
                <c:pt idx="156">
                  <c:v>167.649</c:v>
                </c:pt>
                <c:pt idx="157">
                  <c:v>167.65289999999999</c:v>
                </c:pt>
                <c:pt idx="158">
                  <c:v>166.14605</c:v>
                </c:pt>
                <c:pt idx="159">
                  <c:v>165.59640000000002</c:v>
                </c:pt>
                <c:pt idx="160">
                  <c:v>167.3913</c:v>
                </c:pt>
                <c:pt idx="161">
                  <c:v>169.65065000000001</c:v>
                </c:pt>
                <c:pt idx="162">
                  <c:v>169.00399999999999</c:v>
                </c:pt>
                <c:pt idx="163">
                  <c:v>169.422</c:v>
                </c:pt>
                <c:pt idx="164">
                  <c:v>170.25839999999999</c:v>
                </c:pt>
                <c:pt idx="165">
                  <c:v>169.69485</c:v>
                </c:pt>
                <c:pt idx="166">
                  <c:v>169.96005</c:v>
                </c:pt>
                <c:pt idx="167">
                  <c:v>170.9289</c:v>
                </c:pt>
                <c:pt idx="168">
                  <c:v>171.6431</c:v>
                </c:pt>
                <c:pt idx="169">
                  <c:v>171.85494999999997</c:v>
                </c:pt>
                <c:pt idx="170">
                  <c:v>172.3185</c:v>
                </c:pt>
                <c:pt idx="171">
                  <c:v>171.18595000000002</c:v>
                </c:pt>
                <c:pt idx="172">
                  <c:v>171.1079</c:v>
                </c:pt>
                <c:pt idx="173">
                  <c:v>170.79570000000001</c:v>
                </c:pt>
                <c:pt idx="174">
                  <c:v>170.85145</c:v>
                </c:pt>
                <c:pt idx="175">
                  <c:v>168.685</c:v>
                </c:pt>
                <c:pt idx="176">
                  <c:v>167.67689999999999</c:v>
                </c:pt>
                <c:pt idx="177">
                  <c:v>167.7946</c:v>
                </c:pt>
                <c:pt idx="178">
                  <c:v>168.1216</c:v>
                </c:pt>
                <c:pt idx="179">
                  <c:v>170.55675000000002</c:v>
                </c:pt>
                <c:pt idx="180">
                  <c:v>170.7765</c:v>
                </c:pt>
                <c:pt idx="181">
                  <c:v>171.5061</c:v>
                </c:pt>
                <c:pt idx="182">
                  <c:v>171.141975</c:v>
                </c:pt>
                <c:pt idx="183">
                  <c:v>170.93244999999999</c:v>
                </c:pt>
                <c:pt idx="184">
                  <c:v>171.02085</c:v>
                </c:pt>
                <c:pt idx="185">
                  <c:v>170.04900000000001</c:v>
                </c:pt>
                <c:pt idx="186">
                  <c:v>169.87299999999999</c:v>
                </c:pt>
                <c:pt idx="187">
                  <c:v>170.42445000000001</c:v>
                </c:pt>
                <c:pt idx="188">
                  <c:v>169.79422499999998</c:v>
                </c:pt>
                <c:pt idx="189">
                  <c:v>170.10152500000001</c:v>
                </c:pt>
                <c:pt idx="190">
                  <c:v>169.50137500000002</c:v>
                </c:pt>
                <c:pt idx="191">
                  <c:v>169.18979999999999</c:v>
                </c:pt>
                <c:pt idx="192">
                  <c:v>167.99055000000001</c:v>
                </c:pt>
                <c:pt idx="193">
                  <c:v>168.78</c:v>
                </c:pt>
                <c:pt idx="194">
                  <c:v>168.96487500000001</c:v>
                </c:pt>
                <c:pt idx="195">
                  <c:v>169.2988</c:v>
                </c:pt>
                <c:pt idx="196">
                  <c:v>169.32059999999998</c:v>
                </c:pt>
                <c:pt idx="197">
                  <c:v>169.588775</c:v>
                </c:pt>
                <c:pt idx="198">
                  <c:v>169.83449999999999</c:v>
                </c:pt>
                <c:pt idx="199">
                  <c:v>169.14085</c:v>
                </c:pt>
                <c:pt idx="200">
                  <c:v>168.62299999999999</c:v>
                </c:pt>
                <c:pt idx="201">
                  <c:v>168.41589999999999</c:v>
                </c:pt>
                <c:pt idx="202">
                  <c:v>167.49674999999999</c:v>
                </c:pt>
                <c:pt idx="203">
                  <c:v>167.34449999999998</c:v>
                </c:pt>
                <c:pt idx="204">
                  <c:v>167.31187499999999</c:v>
                </c:pt>
                <c:pt idx="205">
                  <c:v>166.54262499999999</c:v>
                </c:pt>
                <c:pt idx="206">
                  <c:v>165.94200000000001</c:v>
                </c:pt>
                <c:pt idx="207">
                  <c:v>165.01249999999999</c:v>
                </c:pt>
                <c:pt idx="208">
                  <c:v>164.19149999999999</c:v>
                </c:pt>
                <c:pt idx="209">
                  <c:v>163.96680000000001</c:v>
                </c:pt>
                <c:pt idx="210">
                  <c:v>164.77599999999998</c:v>
                </c:pt>
                <c:pt idx="211">
                  <c:v>165.31004999999999</c:v>
                </c:pt>
                <c:pt idx="212">
                  <c:v>165.92905000000002</c:v>
                </c:pt>
                <c:pt idx="213">
                  <c:v>165.64695</c:v>
                </c:pt>
                <c:pt idx="214">
                  <c:v>165.48840000000001</c:v>
                </c:pt>
                <c:pt idx="215">
                  <c:v>166.23285000000001</c:v>
                </c:pt>
                <c:pt idx="216">
                  <c:v>165.98330000000001</c:v>
                </c:pt>
                <c:pt idx="217">
                  <c:v>166.56290000000001</c:v>
                </c:pt>
                <c:pt idx="218">
                  <c:v>166.334</c:v>
                </c:pt>
                <c:pt idx="219">
                  <c:v>167.09700000000001</c:v>
                </c:pt>
                <c:pt idx="220">
                  <c:v>167.1189</c:v>
                </c:pt>
                <c:pt idx="221">
                  <c:v>166.68090000000001</c:v>
                </c:pt>
                <c:pt idx="222">
                  <c:v>167.14500000000001</c:v>
                </c:pt>
                <c:pt idx="223">
                  <c:v>167.94895</c:v>
                </c:pt>
                <c:pt idx="224">
                  <c:v>168.25252499999999</c:v>
                </c:pt>
                <c:pt idx="225">
                  <c:v>167.943825</c:v>
                </c:pt>
                <c:pt idx="226">
                  <c:v>166.68300000000002</c:v>
                </c:pt>
                <c:pt idx="227">
                  <c:v>167.24924999999999</c:v>
                </c:pt>
                <c:pt idx="228">
                  <c:v>166.797225</c:v>
                </c:pt>
                <c:pt idx="229">
                  <c:v>166.815</c:v>
                </c:pt>
                <c:pt idx="230">
                  <c:v>166.35905</c:v>
                </c:pt>
                <c:pt idx="231">
                  <c:v>164.8364</c:v>
                </c:pt>
                <c:pt idx="232">
                  <c:v>164.65539999999999</c:v>
                </c:pt>
                <c:pt idx="233">
                  <c:v>164.62575000000001</c:v>
                </c:pt>
                <c:pt idx="234">
                  <c:v>163.7604</c:v>
                </c:pt>
                <c:pt idx="235">
                  <c:v>162.84099999999998</c:v>
                </c:pt>
                <c:pt idx="236">
                  <c:v>163.36775</c:v>
                </c:pt>
                <c:pt idx="237">
                  <c:v>163.79219999999998</c:v>
                </c:pt>
                <c:pt idx="238">
                  <c:v>163.09507499999998</c:v>
                </c:pt>
                <c:pt idx="239">
                  <c:v>163.62439999999998</c:v>
                </c:pt>
                <c:pt idx="240">
                  <c:v>163.04085000000001</c:v>
                </c:pt>
                <c:pt idx="241">
                  <c:v>162.80687499999999</c:v>
                </c:pt>
                <c:pt idx="242">
                  <c:v>163.76349999999999</c:v>
                </c:pt>
                <c:pt idx="243">
                  <c:v>164.21289999999999</c:v>
                </c:pt>
                <c:pt idx="244">
                  <c:v>164.23429999999999</c:v>
                </c:pt>
                <c:pt idx="245">
                  <c:v>163.87192499999998</c:v>
                </c:pt>
                <c:pt idx="246">
                  <c:v>162.9024</c:v>
                </c:pt>
                <c:pt idx="247">
                  <c:v>163.25385</c:v>
                </c:pt>
                <c:pt idx="248">
                  <c:v>163.51874999999998</c:v>
                </c:pt>
                <c:pt idx="249">
                  <c:v>163.423125</c:v>
                </c:pt>
                <c:pt idx="250">
                  <c:v>164.12715</c:v>
                </c:pt>
                <c:pt idx="251">
                  <c:v>164.3082</c:v>
                </c:pt>
                <c:pt idx="252">
                  <c:v>164.4999</c:v>
                </c:pt>
                <c:pt idx="253">
                  <c:v>164.69159999999999</c:v>
                </c:pt>
                <c:pt idx="254">
                  <c:v>165.04617500000001</c:v>
                </c:pt>
                <c:pt idx="255">
                  <c:v>164.71525</c:v>
                </c:pt>
                <c:pt idx="256">
                  <c:v>164.25495000000001</c:v>
                </c:pt>
                <c:pt idx="257">
                  <c:v>164.42535000000001</c:v>
                </c:pt>
                <c:pt idx="258">
                  <c:v>163.5368</c:v>
                </c:pt>
                <c:pt idx="259">
                  <c:v>163.0608</c:v>
                </c:pt>
                <c:pt idx="260">
                  <c:v>162.42535000000001</c:v>
                </c:pt>
                <c:pt idx="261">
                  <c:v>161.86005</c:v>
                </c:pt>
                <c:pt idx="262">
                  <c:v>161.67194999999998</c:v>
                </c:pt>
                <c:pt idx="263">
                  <c:v>161.9854</c:v>
                </c:pt>
                <c:pt idx="264">
                  <c:v>161.5361</c:v>
                </c:pt>
                <c:pt idx="265">
                  <c:v>165.13890000000001</c:v>
                </c:pt>
                <c:pt idx="266">
                  <c:v>164.07740000000001</c:v>
                </c:pt>
                <c:pt idx="267">
                  <c:v>163.34565000000001</c:v>
                </c:pt>
                <c:pt idx="268">
                  <c:v>161.58834999999999</c:v>
                </c:pt>
                <c:pt idx="269">
                  <c:v>161.12880000000001</c:v>
                </c:pt>
                <c:pt idx="270">
                  <c:v>160.53440000000001</c:v>
                </c:pt>
                <c:pt idx="271">
                  <c:v>160.00325000000001</c:v>
                </c:pt>
                <c:pt idx="272">
                  <c:v>161.8785</c:v>
                </c:pt>
                <c:pt idx="273">
                  <c:v>163.03970000000001</c:v>
                </c:pt>
                <c:pt idx="274">
                  <c:v>162.97639999999998</c:v>
                </c:pt>
                <c:pt idx="275">
                  <c:v>164.0138</c:v>
                </c:pt>
                <c:pt idx="276">
                  <c:v>164.71289999999999</c:v>
                </c:pt>
                <c:pt idx="277">
                  <c:v>165.2508</c:v>
                </c:pt>
                <c:pt idx="278">
                  <c:v>165.90502499999999</c:v>
                </c:pt>
                <c:pt idx="279">
                  <c:v>166.140975</c:v>
                </c:pt>
                <c:pt idx="280">
                  <c:v>165.74005</c:v>
                </c:pt>
                <c:pt idx="281">
                  <c:v>166.612875</c:v>
                </c:pt>
                <c:pt idx="282">
                  <c:v>165.66499999999999</c:v>
                </c:pt>
                <c:pt idx="283">
                  <c:v>165.55875</c:v>
                </c:pt>
                <c:pt idx="284">
                  <c:v>164.98057500000002</c:v>
                </c:pt>
                <c:pt idx="285">
                  <c:v>164.832525</c:v>
                </c:pt>
                <c:pt idx="286">
                  <c:v>164.71620000000001</c:v>
                </c:pt>
                <c:pt idx="287">
                  <c:v>163.65322499999999</c:v>
                </c:pt>
                <c:pt idx="288">
                  <c:v>164.2424</c:v>
                </c:pt>
                <c:pt idx="289">
                  <c:v>164.29320000000001</c:v>
                </c:pt>
                <c:pt idx="290">
                  <c:v>165.05370000000002</c:v>
                </c:pt>
                <c:pt idx="291">
                  <c:v>165.4434</c:v>
                </c:pt>
                <c:pt idx="292">
                  <c:v>165.58250000000001</c:v>
                </c:pt>
                <c:pt idx="293">
                  <c:v>165.36850000000001</c:v>
                </c:pt>
                <c:pt idx="294">
                  <c:v>166.01224999999999</c:v>
                </c:pt>
                <c:pt idx="295">
                  <c:v>165.39624999999998</c:v>
                </c:pt>
                <c:pt idx="296">
                  <c:v>165.59019999999998</c:v>
                </c:pt>
                <c:pt idx="297">
                  <c:v>166.27979999999999</c:v>
                </c:pt>
                <c:pt idx="298">
                  <c:v>167.37712499999998</c:v>
                </c:pt>
                <c:pt idx="299">
                  <c:v>167.58750000000001</c:v>
                </c:pt>
                <c:pt idx="300">
                  <c:v>167.09437499999999</c:v>
                </c:pt>
                <c:pt idx="301">
                  <c:v>167.67075</c:v>
                </c:pt>
                <c:pt idx="302">
                  <c:v>169.05345</c:v>
                </c:pt>
                <c:pt idx="303">
                  <c:v>167.86034999999998</c:v>
                </c:pt>
                <c:pt idx="304">
                  <c:v>167.6592</c:v>
                </c:pt>
                <c:pt idx="305">
                  <c:v>165.00045</c:v>
                </c:pt>
                <c:pt idx="306">
                  <c:v>165.22409999999999</c:v>
                </c:pt>
                <c:pt idx="307">
                  <c:v>164.89394999999999</c:v>
                </c:pt>
                <c:pt idx="308">
                  <c:v>164.0668</c:v>
                </c:pt>
                <c:pt idx="309">
                  <c:v>164.63437500000001</c:v>
                </c:pt>
                <c:pt idx="310">
                  <c:v>166.226775</c:v>
                </c:pt>
                <c:pt idx="311">
                  <c:v>165.41130000000001</c:v>
                </c:pt>
                <c:pt idx="312">
                  <c:v>165.131575</c:v>
                </c:pt>
                <c:pt idx="313">
                  <c:v>164.31059999999999</c:v>
                </c:pt>
                <c:pt idx="314">
                  <c:v>164.00767500000001</c:v>
                </c:pt>
                <c:pt idx="315">
                  <c:v>164.35665</c:v>
                </c:pt>
                <c:pt idx="316">
                  <c:v>163.85204999999999</c:v>
                </c:pt>
                <c:pt idx="317">
                  <c:v>163.18049999999999</c:v>
                </c:pt>
                <c:pt idx="318">
                  <c:v>161.4392</c:v>
                </c:pt>
                <c:pt idx="319">
                  <c:v>161.12719999999999</c:v>
                </c:pt>
                <c:pt idx="320">
                  <c:v>161.618775</c:v>
                </c:pt>
                <c:pt idx="321">
                  <c:v>158.74312499999999</c:v>
                </c:pt>
                <c:pt idx="322">
                  <c:v>158.87605000000002</c:v>
                </c:pt>
                <c:pt idx="323">
                  <c:v>156.97800000000001</c:v>
                </c:pt>
                <c:pt idx="324">
                  <c:v>156.7116</c:v>
                </c:pt>
                <c:pt idx="325">
                  <c:v>154.742175</c:v>
                </c:pt>
                <c:pt idx="326">
                  <c:v>153.24209999999999</c:v>
                </c:pt>
                <c:pt idx="327">
                  <c:v>153.67869999999999</c:v>
                </c:pt>
                <c:pt idx="328">
                  <c:v>154.42297500000001</c:v>
                </c:pt>
                <c:pt idx="329">
                  <c:v>155.33737500000001</c:v>
                </c:pt>
                <c:pt idx="330">
                  <c:v>155.00152500000002</c:v>
                </c:pt>
                <c:pt idx="331">
                  <c:v>155.79509999999999</c:v>
                </c:pt>
                <c:pt idx="332">
                  <c:v>156.9393</c:v>
                </c:pt>
                <c:pt idx="333">
                  <c:v>155.38672500000001</c:v>
                </c:pt>
                <c:pt idx="334">
                  <c:v>155.64099999999999</c:v>
                </c:pt>
                <c:pt idx="335">
                  <c:v>158.21900000000002</c:v>
                </c:pt>
                <c:pt idx="336">
                  <c:v>157.05112500000001</c:v>
                </c:pt>
                <c:pt idx="337">
                  <c:v>156.63479999999998</c:v>
                </c:pt>
                <c:pt idx="338">
                  <c:v>155.6208</c:v>
                </c:pt>
                <c:pt idx="339">
                  <c:v>156.40134999999998</c:v>
                </c:pt>
                <c:pt idx="340">
                  <c:v>156.08670000000001</c:v>
                </c:pt>
                <c:pt idx="341">
                  <c:v>156.107</c:v>
                </c:pt>
                <c:pt idx="342">
                  <c:v>157.1208</c:v>
                </c:pt>
                <c:pt idx="343">
                  <c:v>157.32480000000001</c:v>
                </c:pt>
                <c:pt idx="344">
                  <c:v>155.00115</c:v>
                </c:pt>
                <c:pt idx="345">
                  <c:v>155.35290000000001</c:v>
                </c:pt>
                <c:pt idx="346">
                  <c:v>156.38839999999999</c:v>
                </c:pt>
                <c:pt idx="347">
                  <c:v>157.48865000000001</c:v>
                </c:pt>
                <c:pt idx="348">
                  <c:v>160.45974999999999</c:v>
                </c:pt>
                <c:pt idx="349">
                  <c:v>163.66400000000002</c:v>
                </c:pt>
                <c:pt idx="350">
                  <c:v>163.60040000000001</c:v>
                </c:pt>
                <c:pt idx="351">
                  <c:v>163.82300000000001</c:v>
                </c:pt>
                <c:pt idx="352">
                  <c:v>163.64279999999999</c:v>
                </c:pt>
                <c:pt idx="353">
                  <c:v>164.07124999999999</c:v>
                </c:pt>
                <c:pt idx="354">
                  <c:v>163.98625000000001</c:v>
                </c:pt>
                <c:pt idx="355">
                  <c:v>164.07124999999999</c:v>
                </c:pt>
                <c:pt idx="356">
                  <c:v>164.549375</c:v>
                </c:pt>
                <c:pt idx="357">
                  <c:v>164.86199999999999</c:v>
                </c:pt>
                <c:pt idx="358">
                  <c:v>163.85480000000001</c:v>
                </c:pt>
                <c:pt idx="359">
                  <c:v>163.78059999999999</c:v>
                </c:pt>
                <c:pt idx="360">
                  <c:v>163.8442</c:v>
                </c:pt>
                <c:pt idx="361">
                  <c:v>164.07740000000001</c:v>
                </c:pt>
                <c:pt idx="362">
                  <c:v>163.71699999999998</c:v>
                </c:pt>
                <c:pt idx="363">
                  <c:v>162.75240000000002</c:v>
                </c:pt>
                <c:pt idx="364">
                  <c:v>164.59324999999998</c:v>
                </c:pt>
                <c:pt idx="365">
                  <c:v>164.61802499999999</c:v>
                </c:pt>
                <c:pt idx="366">
                  <c:v>164.27482499999999</c:v>
                </c:pt>
                <c:pt idx="367">
                  <c:v>166.10264999999998</c:v>
                </c:pt>
                <c:pt idx="368">
                  <c:v>165.17520000000002</c:v>
                </c:pt>
                <c:pt idx="369">
                  <c:v>165.726</c:v>
                </c:pt>
                <c:pt idx="370">
                  <c:v>165.65040000000002</c:v>
                </c:pt>
                <c:pt idx="371">
                  <c:v>166.03920000000002</c:v>
                </c:pt>
                <c:pt idx="372">
                  <c:v>165.751825</c:v>
                </c:pt>
                <c:pt idx="373">
                  <c:v>165.21674999999999</c:v>
                </c:pt>
                <c:pt idx="374">
                  <c:v>165.464</c:v>
                </c:pt>
                <c:pt idx="375">
                  <c:v>165.4425</c:v>
                </c:pt>
                <c:pt idx="376">
                  <c:v>163.34145000000001</c:v>
                </c:pt>
                <c:pt idx="377">
                  <c:v>163.27799999999999</c:v>
                </c:pt>
                <c:pt idx="378">
                  <c:v>163.38840000000002</c:v>
                </c:pt>
                <c:pt idx="379">
                  <c:v>164.20170000000002</c:v>
                </c:pt>
                <c:pt idx="380">
                  <c:v>162.41725</c:v>
                </c:pt>
                <c:pt idx="381">
                  <c:v>161.41974999999999</c:v>
                </c:pt>
                <c:pt idx="382">
                  <c:v>161.493075</c:v>
                </c:pt>
                <c:pt idx="383">
                  <c:v>161.79685000000001</c:v>
                </c:pt>
                <c:pt idx="384">
                  <c:v>162.0692</c:v>
                </c:pt>
                <c:pt idx="385">
                  <c:v>160.87475000000001</c:v>
                </c:pt>
                <c:pt idx="386">
                  <c:v>160.80212500000002</c:v>
                </c:pt>
                <c:pt idx="387">
                  <c:v>160.53885</c:v>
                </c:pt>
                <c:pt idx="388">
                  <c:v>160.74584999999999</c:v>
                </c:pt>
                <c:pt idx="389">
                  <c:v>160.7355</c:v>
                </c:pt>
                <c:pt idx="390">
                  <c:v>160.52849999999998</c:v>
                </c:pt>
                <c:pt idx="391">
                  <c:v>160.84935000000002</c:v>
                </c:pt>
                <c:pt idx="392">
                  <c:v>160.81829999999999</c:v>
                </c:pt>
                <c:pt idx="393">
                  <c:v>161.8032</c:v>
                </c:pt>
                <c:pt idx="394">
                  <c:v>162.084</c:v>
                </c:pt>
                <c:pt idx="395">
                  <c:v>162.82145</c:v>
                </c:pt>
                <c:pt idx="396">
                  <c:v>164.46394999999998</c:v>
                </c:pt>
                <c:pt idx="397">
                  <c:v>165.72875000000002</c:v>
                </c:pt>
                <c:pt idx="398">
                  <c:v>168.16225</c:v>
                </c:pt>
                <c:pt idx="399">
                  <c:v>167.48160000000001</c:v>
                </c:pt>
                <c:pt idx="400">
                  <c:v>167.70682500000001</c:v>
                </c:pt>
                <c:pt idx="401">
                  <c:v>168.90120000000002</c:v>
                </c:pt>
                <c:pt idx="402">
                  <c:v>167.51377500000001</c:v>
                </c:pt>
                <c:pt idx="403">
                  <c:v>165.888125</c:v>
                </c:pt>
                <c:pt idx="404">
                  <c:v>164.86484999999999</c:v>
                </c:pt>
                <c:pt idx="405">
                  <c:v>164.10579999999999</c:v>
                </c:pt>
                <c:pt idx="406">
                  <c:v>164.46365</c:v>
                </c:pt>
                <c:pt idx="407">
                  <c:v>163.6215</c:v>
                </c:pt>
                <c:pt idx="408">
                  <c:v>164.26349999999999</c:v>
                </c:pt>
                <c:pt idx="409">
                  <c:v>164.49412500000003</c:v>
                </c:pt>
                <c:pt idx="410">
                  <c:v>165.11620000000002</c:v>
                </c:pt>
                <c:pt idx="411">
                  <c:v>164.61165</c:v>
                </c:pt>
                <c:pt idx="412">
                  <c:v>164.31625000000003</c:v>
                </c:pt>
                <c:pt idx="413">
                  <c:v>164.32680000000002</c:v>
                </c:pt>
                <c:pt idx="414">
                  <c:v>164.11580000000001</c:v>
                </c:pt>
                <c:pt idx="415">
                  <c:v>163.065</c:v>
                </c:pt>
                <c:pt idx="416">
                  <c:v>163.97595000000001</c:v>
                </c:pt>
                <c:pt idx="417">
                  <c:v>164.08170000000001</c:v>
                </c:pt>
                <c:pt idx="418">
                  <c:v>163.17959999999999</c:v>
                </c:pt>
                <c:pt idx="419">
                  <c:v>161.80779999999999</c:v>
                </c:pt>
                <c:pt idx="420">
                  <c:v>161.3373</c:v>
                </c:pt>
                <c:pt idx="421">
                  <c:v>161.92275000000001</c:v>
                </c:pt>
                <c:pt idx="422">
                  <c:v>162.2885</c:v>
                </c:pt>
                <c:pt idx="423">
                  <c:v>162.68722499999998</c:v>
                </c:pt>
                <c:pt idx="424">
                  <c:v>163.28484999999998</c:v>
                </c:pt>
                <c:pt idx="425">
                  <c:v>162.9975</c:v>
                </c:pt>
                <c:pt idx="426">
                  <c:v>163.15575000000001</c:v>
                </c:pt>
                <c:pt idx="427">
                  <c:v>163.45114999999998</c:v>
                </c:pt>
                <c:pt idx="428">
                  <c:v>164.02882499999998</c:v>
                </c:pt>
                <c:pt idx="429">
                  <c:v>163.52122499999999</c:v>
                </c:pt>
                <c:pt idx="430">
                  <c:v>163.17224999999999</c:v>
                </c:pt>
                <c:pt idx="431">
                  <c:v>163.07707500000001</c:v>
                </c:pt>
                <c:pt idx="432">
                  <c:v>163.30972500000001</c:v>
                </c:pt>
                <c:pt idx="433">
                  <c:v>163.5898</c:v>
                </c:pt>
                <c:pt idx="434">
                  <c:v>164.34014999999999</c:v>
                </c:pt>
                <c:pt idx="435">
                  <c:v>163.5368</c:v>
                </c:pt>
                <c:pt idx="436">
                  <c:v>163.1088</c:v>
                </c:pt>
                <c:pt idx="437">
                  <c:v>163.352025</c:v>
                </c:pt>
                <c:pt idx="438">
                  <c:v>167.47357499999998</c:v>
                </c:pt>
                <c:pt idx="439">
                  <c:v>167.2679</c:v>
                </c:pt>
                <c:pt idx="440">
                  <c:v>167.292</c:v>
                </c:pt>
                <c:pt idx="441">
                  <c:v>168.11224999999999</c:v>
                </c:pt>
                <c:pt idx="442">
                  <c:v>168.00400000000002</c:v>
                </c:pt>
                <c:pt idx="443">
                  <c:v>167.70239999999998</c:v>
                </c:pt>
                <c:pt idx="444">
                  <c:v>167.5728</c:v>
                </c:pt>
                <c:pt idx="445">
                  <c:v>168.19885000000002</c:v>
                </c:pt>
                <c:pt idx="446">
                  <c:v>168.79345000000001</c:v>
                </c:pt>
                <c:pt idx="447">
                  <c:v>168.55607499999999</c:v>
                </c:pt>
                <c:pt idx="448">
                  <c:v>169.19325000000001</c:v>
                </c:pt>
                <c:pt idx="449">
                  <c:v>168.73919999999998</c:v>
                </c:pt>
                <c:pt idx="450">
                  <c:v>168.90195</c:v>
                </c:pt>
                <c:pt idx="451">
                  <c:v>168.40452500000001</c:v>
                </c:pt>
                <c:pt idx="452">
                  <c:v>167.906575</c:v>
                </c:pt>
                <c:pt idx="453">
                  <c:v>167.88492499999998</c:v>
                </c:pt>
                <c:pt idx="454">
                  <c:v>168.32325</c:v>
                </c:pt>
                <c:pt idx="455">
                  <c:v>168.29062500000001</c:v>
                </c:pt>
                <c:pt idx="456">
                  <c:v>168.0882</c:v>
                </c:pt>
                <c:pt idx="457">
                  <c:v>167.958</c:v>
                </c:pt>
                <c:pt idx="458">
                  <c:v>168.57939999999999</c:v>
                </c:pt>
                <c:pt idx="459">
                  <c:v>168.3015</c:v>
                </c:pt>
                <c:pt idx="460">
                  <c:v>168.9282</c:v>
                </c:pt>
                <c:pt idx="461">
                  <c:v>169.12440000000001</c:v>
                </c:pt>
                <c:pt idx="462">
                  <c:v>169.676175</c:v>
                </c:pt>
                <c:pt idx="463">
                  <c:v>169.588775</c:v>
                </c:pt>
                <c:pt idx="464">
                  <c:v>169.99875</c:v>
                </c:pt>
                <c:pt idx="465">
                  <c:v>169.80519999999999</c:v>
                </c:pt>
                <c:pt idx="466">
                  <c:v>169.44302500000001</c:v>
                </c:pt>
                <c:pt idx="467">
                  <c:v>169.30035000000001</c:v>
                </c:pt>
                <c:pt idx="468">
                  <c:v>168.4486</c:v>
                </c:pt>
                <c:pt idx="469">
                  <c:v>168.36675</c:v>
                </c:pt>
                <c:pt idx="470">
                  <c:v>168.4813</c:v>
                </c:pt>
                <c:pt idx="471">
                  <c:v>168.33959999999999</c:v>
                </c:pt>
                <c:pt idx="472">
                  <c:v>168.780325</c:v>
                </c:pt>
                <c:pt idx="473">
                  <c:v>169.00975</c:v>
                </c:pt>
                <c:pt idx="474">
                  <c:v>168.91470000000001</c:v>
                </c:pt>
                <c:pt idx="475">
                  <c:v>169.785</c:v>
                </c:pt>
                <c:pt idx="476">
                  <c:v>170.9537</c:v>
                </c:pt>
                <c:pt idx="477">
                  <c:v>170.29155</c:v>
                </c:pt>
                <c:pt idx="478">
                  <c:v>169.81800000000001</c:v>
                </c:pt>
                <c:pt idx="479">
                  <c:v>168.41980000000001</c:v>
                </c:pt>
                <c:pt idx="480">
                  <c:v>166.75364999999999</c:v>
                </c:pt>
                <c:pt idx="481">
                  <c:v>170.65140000000002</c:v>
                </c:pt>
                <c:pt idx="482">
                  <c:v>171.28050000000002</c:v>
                </c:pt>
                <c:pt idx="483">
                  <c:v>171.64762500000001</c:v>
                </c:pt>
                <c:pt idx="484">
                  <c:v>172.43475000000001</c:v>
                </c:pt>
                <c:pt idx="485">
                  <c:v>172.61314999999999</c:v>
                </c:pt>
                <c:pt idx="486">
                  <c:v>172.4905</c:v>
                </c:pt>
                <c:pt idx="487">
                  <c:v>172.11487499999998</c:v>
                </c:pt>
                <c:pt idx="488">
                  <c:v>171.8613</c:v>
                </c:pt>
                <c:pt idx="489">
                  <c:v>171.26394999999999</c:v>
                </c:pt>
                <c:pt idx="490">
                  <c:v>171.28605000000002</c:v>
                </c:pt>
                <c:pt idx="491">
                  <c:v>170.85509999999999</c:v>
                </c:pt>
                <c:pt idx="492">
                  <c:v>170.833</c:v>
                </c:pt>
                <c:pt idx="493">
                  <c:v>170.95454999999998</c:v>
                </c:pt>
                <c:pt idx="494">
                  <c:v>170.489</c:v>
                </c:pt>
                <c:pt idx="495">
                  <c:v>169.28700000000001</c:v>
                </c:pt>
                <c:pt idx="496">
                  <c:v>168.15430000000001</c:v>
                </c:pt>
                <c:pt idx="497">
                  <c:v>168.36517499999999</c:v>
                </c:pt>
                <c:pt idx="498">
                  <c:v>168.16852499999999</c:v>
                </c:pt>
                <c:pt idx="499">
                  <c:v>168.5643</c:v>
                </c:pt>
                <c:pt idx="500">
                  <c:v>168.586975</c:v>
                </c:pt>
                <c:pt idx="501">
                  <c:v>168.5205</c:v>
                </c:pt>
                <c:pt idx="502">
                  <c:v>168.89279999999999</c:v>
                </c:pt>
                <c:pt idx="503">
                  <c:v>169.0461</c:v>
                </c:pt>
                <c:pt idx="504">
                  <c:v>168.44385</c:v>
                </c:pt>
                <c:pt idx="505">
                  <c:v>168.99134999999998</c:v>
                </c:pt>
                <c:pt idx="506">
                  <c:v>169.2501</c:v>
                </c:pt>
                <c:pt idx="507">
                  <c:v>169.11350000000002</c:v>
                </c:pt>
                <c:pt idx="508">
                  <c:v>168.75825</c:v>
                </c:pt>
                <c:pt idx="509">
                  <c:v>168.9975</c:v>
                </c:pt>
                <c:pt idx="510">
                  <c:v>169.30199999999999</c:v>
                </c:pt>
                <c:pt idx="511">
                  <c:v>169.37812500000001</c:v>
                </c:pt>
                <c:pt idx="512">
                  <c:v>169.8329</c:v>
                </c:pt>
                <c:pt idx="513">
                  <c:v>169.80020000000002</c:v>
                </c:pt>
                <c:pt idx="514">
                  <c:v>169.23675</c:v>
                </c:pt>
                <c:pt idx="515">
                  <c:v>169.51679999999999</c:v>
                </c:pt>
                <c:pt idx="516">
                  <c:v>168.92137499999998</c:v>
                </c:pt>
                <c:pt idx="517">
                  <c:v>168.62774999999999</c:v>
                </c:pt>
                <c:pt idx="518">
                  <c:v>168.59029999999998</c:v>
                </c:pt>
                <c:pt idx="519">
                  <c:v>168.35050000000001</c:v>
                </c:pt>
                <c:pt idx="520">
                  <c:v>168.57274999999998</c:v>
                </c:pt>
                <c:pt idx="521">
                  <c:v>168.05620000000002</c:v>
                </c:pt>
                <c:pt idx="522">
                  <c:v>168.33959999999999</c:v>
                </c:pt>
                <c:pt idx="523">
                  <c:v>169.27605</c:v>
                </c:pt>
                <c:pt idx="524">
                  <c:v>168.22537499999999</c:v>
                </c:pt>
                <c:pt idx="525">
                  <c:v>168.43199999999999</c:v>
                </c:pt>
                <c:pt idx="526">
                  <c:v>169.31565000000001</c:v>
                </c:pt>
                <c:pt idx="527">
                  <c:v>169.64834999999999</c:v>
                </c:pt>
                <c:pt idx="528">
                  <c:v>169.74690000000001</c:v>
                </c:pt>
                <c:pt idx="529">
                  <c:v>170.77500000000001</c:v>
                </c:pt>
                <c:pt idx="530">
                  <c:v>171.10925</c:v>
                </c:pt>
                <c:pt idx="531">
                  <c:v>171.27487500000001</c:v>
                </c:pt>
                <c:pt idx="532">
                  <c:v>171.73919999999998</c:v>
                </c:pt>
                <c:pt idx="533">
                  <c:v>172.20387500000001</c:v>
                </c:pt>
                <c:pt idx="534">
                  <c:v>173.57760000000002</c:v>
                </c:pt>
                <c:pt idx="535">
                  <c:v>174.38037500000002</c:v>
                </c:pt>
                <c:pt idx="536">
                  <c:v>173.7936</c:v>
                </c:pt>
                <c:pt idx="537">
                  <c:v>173.536575</c:v>
                </c:pt>
                <c:pt idx="538">
                  <c:v>172.98262499999998</c:v>
                </c:pt>
                <c:pt idx="539">
                  <c:v>173.72655</c:v>
                </c:pt>
                <c:pt idx="540">
                  <c:v>174.68344999999999</c:v>
                </c:pt>
                <c:pt idx="541">
                  <c:v>175.89580000000001</c:v>
                </c:pt>
                <c:pt idx="542">
                  <c:v>175.202225</c:v>
                </c:pt>
                <c:pt idx="543">
                  <c:v>174.83625000000001</c:v>
                </c:pt>
                <c:pt idx="544">
                  <c:v>175.10624999999999</c:v>
                </c:pt>
                <c:pt idx="545">
                  <c:v>175.37134999999998</c:v>
                </c:pt>
                <c:pt idx="546">
                  <c:v>174.98249999999999</c:v>
                </c:pt>
                <c:pt idx="547">
                  <c:v>175.67577500000002</c:v>
                </c:pt>
                <c:pt idx="548">
                  <c:v>174.87427500000001</c:v>
                </c:pt>
                <c:pt idx="549">
                  <c:v>173.78389999999999</c:v>
                </c:pt>
                <c:pt idx="550">
                  <c:v>173.961625</c:v>
                </c:pt>
                <c:pt idx="551">
                  <c:v>172.88075000000001</c:v>
                </c:pt>
                <c:pt idx="552">
                  <c:v>172.97130000000001</c:v>
                </c:pt>
                <c:pt idx="553">
                  <c:v>173.62787499999999</c:v>
                </c:pt>
                <c:pt idx="554">
                  <c:v>172.73677500000002</c:v>
                </c:pt>
                <c:pt idx="555">
                  <c:v>174.76582500000001</c:v>
                </c:pt>
                <c:pt idx="556">
                  <c:v>175.06755000000001</c:v>
                </c:pt>
                <c:pt idx="557">
                  <c:v>174.35255000000001</c:v>
                </c:pt>
                <c:pt idx="558">
                  <c:v>174.85522499999999</c:v>
                </c:pt>
                <c:pt idx="559">
                  <c:v>173.80587500000001</c:v>
                </c:pt>
                <c:pt idx="560">
                  <c:v>173.72800000000001</c:v>
                </c:pt>
                <c:pt idx="561">
                  <c:v>173.22659999999999</c:v>
                </c:pt>
                <c:pt idx="562">
                  <c:v>172.47944999999999</c:v>
                </c:pt>
                <c:pt idx="563">
                  <c:v>172.32475000000002</c:v>
                </c:pt>
                <c:pt idx="564">
                  <c:v>172.45304999999999</c:v>
                </c:pt>
                <c:pt idx="565">
                  <c:v>173.73352499999999</c:v>
                </c:pt>
                <c:pt idx="566">
                  <c:v>176.07534999999999</c:v>
                </c:pt>
                <c:pt idx="567">
                  <c:v>175.24639999999999</c:v>
                </c:pt>
                <c:pt idx="568">
                  <c:v>174.74347500000002</c:v>
                </c:pt>
                <c:pt idx="569">
                  <c:v>175.46985000000001</c:v>
                </c:pt>
                <c:pt idx="570">
                  <c:v>175.72687500000001</c:v>
                </c:pt>
                <c:pt idx="571">
                  <c:v>175.06614999999999</c:v>
                </c:pt>
                <c:pt idx="572">
                  <c:v>175.04075</c:v>
                </c:pt>
                <c:pt idx="573">
                  <c:v>175.33</c:v>
                </c:pt>
                <c:pt idx="574">
                  <c:v>175.30775</c:v>
                </c:pt>
                <c:pt idx="575">
                  <c:v>174.67489999999998</c:v>
                </c:pt>
                <c:pt idx="576">
                  <c:v>174.08792500000001</c:v>
                </c:pt>
                <c:pt idx="577">
                  <c:v>173.63969999999998</c:v>
                </c:pt>
                <c:pt idx="578">
                  <c:v>174.04855000000001</c:v>
                </c:pt>
                <c:pt idx="579">
                  <c:v>173.49199999999999</c:v>
                </c:pt>
                <c:pt idx="580">
                  <c:v>173.756</c:v>
                </c:pt>
                <c:pt idx="581">
                  <c:v>174.92150000000001</c:v>
                </c:pt>
                <c:pt idx="582">
                  <c:v>175.128975</c:v>
                </c:pt>
                <c:pt idx="583">
                  <c:v>175.41900000000001</c:v>
                </c:pt>
                <c:pt idx="584">
                  <c:v>176.16479999999999</c:v>
                </c:pt>
                <c:pt idx="585">
                  <c:v>176.624</c:v>
                </c:pt>
                <c:pt idx="586">
                  <c:v>176.90600000000001</c:v>
                </c:pt>
                <c:pt idx="587">
                  <c:v>176.445775</c:v>
                </c:pt>
                <c:pt idx="588">
                  <c:v>177.96105</c:v>
                </c:pt>
                <c:pt idx="589">
                  <c:v>177.071</c:v>
                </c:pt>
                <c:pt idx="590">
                  <c:v>177.59864999999999</c:v>
                </c:pt>
                <c:pt idx="591">
                  <c:v>179.85235</c:v>
                </c:pt>
                <c:pt idx="592">
                  <c:v>179.3904</c:v>
                </c:pt>
                <c:pt idx="593">
                  <c:v>179.83369999999999</c:v>
                </c:pt>
                <c:pt idx="594">
                  <c:v>181.19399999999999</c:v>
                </c:pt>
                <c:pt idx="595">
                  <c:v>181.52302500000002</c:v>
                </c:pt>
                <c:pt idx="596">
                  <c:v>179.892</c:v>
                </c:pt>
                <c:pt idx="597">
                  <c:v>178.38720000000001</c:v>
                </c:pt>
                <c:pt idx="598">
                  <c:v>177.56375</c:v>
                </c:pt>
                <c:pt idx="599">
                  <c:v>178.401375</c:v>
                </c:pt>
                <c:pt idx="600">
                  <c:v>177.74879999999999</c:v>
                </c:pt>
                <c:pt idx="601">
                  <c:v>177.86279999999999</c:v>
                </c:pt>
                <c:pt idx="602">
                  <c:v>177.438625</c:v>
                </c:pt>
                <c:pt idx="603">
                  <c:v>177.898675</c:v>
                </c:pt>
                <c:pt idx="604">
                  <c:v>181.46040000000002</c:v>
                </c:pt>
                <c:pt idx="605">
                  <c:v>175.97489999999999</c:v>
                </c:pt>
                <c:pt idx="606">
                  <c:v>176.4948</c:v>
                </c:pt>
                <c:pt idx="607">
                  <c:v>177.82807500000001</c:v>
                </c:pt>
                <c:pt idx="608">
                  <c:v>177.316</c:v>
                </c:pt>
                <c:pt idx="609">
                  <c:v>177.1773</c:v>
                </c:pt>
                <c:pt idx="610">
                  <c:v>179.61439999999999</c:v>
                </c:pt>
                <c:pt idx="611">
                  <c:v>179.79447499999998</c:v>
                </c:pt>
                <c:pt idx="612">
                  <c:v>179.19257500000001</c:v>
                </c:pt>
                <c:pt idx="613">
                  <c:v>181.1979</c:v>
                </c:pt>
                <c:pt idx="614">
                  <c:v>181.71269999999998</c:v>
                </c:pt>
                <c:pt idx="615">
                  <c:v>181.49535</c:v>
                </c:pt>
                <c:pt idx="616">
                  <c:v>182.54339999999999</c:v>
                </c:pt>
                <c:pt idx="617">
                  <c:v>183.0976</c:v>
                </c:pt>
                <c:pt idx="618">
                  <c:v>182.73412500000001</c:v>
                </c:pt>
                <c:pt idx="619">
                  <c:v>178.72305</c:v>
                </c:pt>
                <c:pt idx="620">
                  <c:v>177.13432500000002</c:v>
                </c:pt>
                <c:pt idx="621">
                  <c:v>177.89699999999999</c:v>
                </c:pt>
                <c:pt idx="622">
                  <c:v>177.6576</c:v>
                </c:pt>
                <c:pt idx="623">
                  <c:v>176.1105</c:v>
                </c:pt>
                <c:pt idx="624">
                  <c:v>174.92160000000001</c:v>
                </c:pt>
                <c:pt idx="625">
                  <c:v>175.33125000000001</c:v>
                </c:pt>
                <c:pt idx="626">
                  <c:v>175.83930000000001</c:v>
                </c:pt>
                <c:pt idx="627">
                  <c:v>178.14937499999999</c:v>
                </c:pt>
                <c:pt idx="628">
                  <c:v>176.733375</c:v>
                </c:pt>
                <c:pt idx="629">
                  <c:v>175.73002500000001</c:v>
                </c:pt>
                <c:pt idx="630">
                  <c:v>175.979175</c:v>
                </c:pt>
                <c:pt idx="631">
                  <c:v>175.89580000000001</c:v>
                </c:pt>
                <c:pt idx="632">
                  <c:v>175.43249999999998</c:v>
                </c:pt>
                <c:pt idx="633">
                  <c:v>176.02010000000001</c:v>
                </c:pt>
                <c:pt idx="634">
                  <c:v>177.21889999999999</c:v>
                </c:pt>
                <c:pt idx="635">
                  <c:v>176.58510000000001</c:v>
                </c:pt>
                <c:pt idx="636">
                  <c:v>176.5625</c:v>
                </c:pt>
                <c:pt idx="637">
                  <c:v>175.1456</c:v>
                </c:pt>
                <c:pt idx="638">
                  <c:v>175.52532500000001</c:v>
                </c:pt>
                <c:pt idx="639">
                  <c:v>175.93875</c:v>
                </c:pt>
                <c:pt idx="640">
                  <c:v>174.54209999999998</c:v>
                </c:pt>
                <c:pt idx="641">
                  <c:v>175.05599999999998</c:v>
                </c:pt>
                <c:pt idx="642">
                  <c:v>177.00319999999999</c:v>
                </c:pt>
                <c:pt idx="643">
                  <c:v>178.14387500000001</c:v>
                </c:pt>
                <c:pt idx="644">
                  <c:v>179.04117499999998</c:v>
                </c:pt>
                <c:pt idx="645">
                  <c:v>180.07717499999998</c:v>
                </c:pt>
                <c:pt idx="646">
                  <c:v>180.48150000000001</c:v>
                </c:pt>
                <c:pt idx="647">
                  <c:v>181.2645</c:v>
                </c:pt>
                <c:pt idx="648">
                  <c:v>182.38074999999998</c:v>
                </c:pt>
                <c:pt idx="649">
                  <c:v>184.4907</c:v>
                </c:pt>
                <c:pt idx="650">
                  <c:v>184.8837</c:v>
                </c:pt>
                <c:pt idx="651">
                  <c:v>183.795975</c:v>
                </c:pt>
                <c:pt idx="652">
                  <c:v>187.44</c:v>
                </c:pt>
                <c:pt idx="653">
                  <c:v>189.48600000000002</c:v>
                </c:pt>
                <c:pt idx="654">
                  <c:v>188.57999999999998</c:v>
                </c:pt>
                <c:pt idx="655">
                  <c:v>190.81575000000001</c:v>
                </c:pt>
                <c:pt idx="656">
                  <c:v>202.46549999999999</c:v>
                </c:pt>
                <c:pt idx="657">
                  <c:v>198.70487500000002</c:v>
                </c:pt>
                <c:pt idx="658">
                  <c:v>191.914525</c:v>
                </c:pt>
                <c:pt idx="659">
                  <c:v>191.98757499999999</c:v>
                </c:pt>
                <c:pt idx="660">
                  <c:v>191.403175</c:v>
                </c:pt>
                <c:pt idx="661">
                  <c:v>190.30879999999999</c:v>
                </c:pt>
                <c:pt idx="662">
                  <c:v>189.36574999999999</c:v>
                </c:pt>
                <c:pt idx="663">
                  <c:v>191.05875</c:v>
                </c:pt>
                <c:pt idx="664">
                  <c:v>191.97920000000002</c:v>
                </c:pt>
                <c:pt idx="665">
                  <c:v>193.82340000000002</c:v>
                </c:pt>
                <c:pt idx="666">
                  <c:v>194.84437500000001</c:v>
                </c:pt>
                <c:pt idx="667">
                  <c:v>195.06440000000001</c:v>
                </c:pt>
                <c:pt idx="668">
                  <c:v>197.31110000000001</c:v>
                </c:pt>
                <c:pt idx="669">
                  <c:v>199.04575</c:v>
                </c:pt>
                <c:pt idx="670">
                  <c:v>197.3</c:v>
                </c:pt>
                <c:pt idx="671">
                  <c:v>198.3904</c:v>
                </c:pt>
                <c:pt idx="672">
                  <c:v>198.17704999999998</c:v>
                </c:pt>
                <c:pt idx="673">
                  <c:v>198.45314999999999</c:v>
                </c:pt>
                <c:pt idx="674">
                  <c:v>200.95319999999998</c:v>
                </c:pt>
                <c:pt idx="675">
                  <c:v>201.89609999999999</c:v>
                </c:pt>
                <c:pt idx="676">
                  <c:v>201.9983</c:v>
                </c:pt>
                <c:pt idx="677">
                  <c:v>201.57672500000001</c:v>
                </c:pt>
                <c:pt idx="678">
                  <c:v>200.69810000000001</c:v>
                </c:pt>
                <c:pt idx="679">
                  <c:v>205.28299999999999</c:v>
                </c:pt>
                <c:pt idx="680">
                  <c:v>211.498875</c:v>
                </c:pt>
                <c:pt idx="681">
                  <c:v>211.40525</c:v>
                </c:pt>
                <c:pt idx="682">
                  <c:v>213.76262500000001</c:v>
                </c:pt>
                <c:pt idx="683">
                  <c:v>215.0967</c:v>
                </c:pt>
                <c:pt idx="684">
                  <c:v>215.70650000000001</c:v>
                </c:pt>
                <c:pt idx="685">
                  <c:v>219.82410000000002</c:v>
                </c:pt>
                <c:pt idx="686">
                  <c:v>221.41267500000001</c:v>
                </c:pt>
                <c:pt idx="687">
                  <c:v>221.7072</c:v>
                </c:pt>
                <c:pt idx="688">
                  <c:v>223.69735</c:v>
                </c:pt>
                <c:pt idx="689">
                  <c:v>221.77732499999999</c:v>
                </c:pt>
                <c:pt idx="690">
                  <c:v>223.00559999999999</c:v>
                </c:pt>
                <c:pt idx="691">
                  <c:v>218.27460000000002</c:v>
                </c:pt>
                <c:pt idx="692">
                  <c:v>213.4485</c:v>
                </c:pt>
                <c:pt idx="693">
                  <c:v>220.92012500000001</c:v>
                </c:pt>
                <c:pt idx="694">
                  <c:v>218.22624999999999</c:v>
                </c:pt>
                <c:pt idx="695">
                  <c:v>214.61632499999999</c:v>
                </c:pt>
                <c:pt idx="696">
                  <c:v>216.69374999999999</c:v>
                </c:pt>
                <c:pt idx="697">
                  <c:v>219.19920000000002</c:v>
                </c:pt>
                <c:pt idx="698">
                  <c:v>224.914725</c:v>
                </c:pt>
                <c:pt idx="699">
                  <c:v>224.999775</c:v>
                </c:pt>
                <c:pt idx="700">
                  <c:v>226.17599999999999</c:v>
                </c:pt>
                <c:pt idx="701">
                  <c:v>224.23220000000001</c:v>
                </c:pt>
                <c:pt idx="702">
                  <c:v>222.68129999999999</c:v>
                </c:pt>
                <c:pt idx="703">
                  <c:v>222.73712499999999</c:v>
                </c:pt>
                <c:pt idx="704">
                  <c:v>225.8399</c:v>
                </c:pt>
                <c:pt idx="705">
                  <c:v>228.8013</c:v>
                </c:pt>
                <c:pt idx="706">
                  <c:v>233.69900000000001</c:v>
                </c:pt>
                <c:pt idx="707">
                  <c:v>236.307525</c:v>
                </c:pt>
                <c:pt idx="708">
                  <c:v>233.37652499999999</c:v>
                </c:pt>
                <c:pt idx="709">
                  <c:v>236.46299999999999</c:v>
                </c:pt>
                <c:pt idx="710">
                  <c:v>243.54489999999998</c:v>
                </c:pt>
                <c:pt idx="711">
                  <c:v>242.88749999999999</c:v>
                </c:pt>
                <c:pt idx="712">
                  <c:v>250.617425</c:v>
                </c:pt>
                <c:pt idx="713">
                  <c:v>251.07489999999999</c:v>
                </c:pt>
                <c:pt idx="714">
                  <c:v>256.3603</c:v>
                </c:pt>
                <c:pt idx="715">
                  <c:v>254.816</c:v>
                </c:pt>
                <c:pt idx="716">
                  <c:v>256.02652499999999</c:v>
                </c:pt>
                <c:pt idx="717">
                  <c:v>255.54810000000001</c:v>
                </c:pt>
                <c:pt idx="718">
                  <c:v>252.06255000000002</c:v>
                </c:pt>
                <c:pt idx="719">
                  <c:v>246.30009999999999</c:v>
                </c:pt>
                <c:pt idx="720">
                  <c:v>246.80959999999999</c:v>
                </c:pt>
                <c:pt idx="721">
                  <c:v>246.52147500000001</c:v>
                </c:pt>
                <c:pt idx="722">
                  <c:v>246.32599999999999</c:v>
                </c:pt>
                <c:pt idx="723">
                  <c:v>249.6771</c:v>
                </c:pt>
                <c:pt idx="724">
                  <c:v>253.35059999999999</c:v>
                </c:pt>
                <c:pt idx="725">
                  <c:v>250.09040000000002</c:v>
                </c:pt>
                <c:pt idx="726">
                  <c:v>252.5395</c:v>
                </c:pt>
                <c:pt idx="727">
                  <c:v>250.15725</c:v>
                </c:pt>
                <c:pt idx="728">
                  <c:v>247.64999999999998</c:v>
                </c:pt>
                <c:pt idx="729">
                  <c:v>246.59909999999999</c:v>
                </c:pt>
                <c:pt idx="730">
                  <c:v>250.53524999999999</c:v>
                </c:pt>
                <c:pt idx="731">
                  <c:v>249.46100000000001</c:v>
                </c:pt>
                <c:pt idx="732">
                  <c:v>250.02439999999999</c:v>
                </c:pt>
                <c:pt idx="733">
                  <c:v>249.375</c:v>
                </c:pt>
                <c:pt idx="734">
                  <c:v>251.35425000000001</c:v>
                </c:pt>
                <c:pt idx="735">
                  <c:v>247.45297500000001</c:v>
                </c:pt>
                <c:pt idx="736">
                  <c:v>244.24985000000001</c:v>
                </c:pt>
                <c:pt idx="737">
                  <c:v>247.86700000000002</c:v>
                </c:pt>
                <c:pt idx="738">
                  <c:v>246.14939999999999</c:v>
                </c:pt>
                <c:pt idx="739">
                  <c:v>249.2724</c:v>
                </c:pt>
                <c:pt idx="740">
                  <c:v>247.02742500000002</c:v>
                </c:pt>
                <c:pt idx="741">
                  <c:v>245.35425000000001</c:v>
                </c:pt>
                <c:pt idx="742">
                  <c:v>247.14750000000001</c:v>
                </c:pt>
                <c:pt idx="743">
                  <c:v>245.3682</c:v>
                </c:pt>
                <c:pt idx="744">
                  <c:v>243.57380000000001</c:v>
                </c:pt>
                <c:pt idx="745">
                  <c:v>243.69374999999999</c:v>
                </c:pt>
                <c:pt idx="746">
                  <c:v>242.19899999999998</c:v>
                </c:pt>
                <c:pt idx="747">
                  <c:v>243.57075</c:v>
                </c:pt>
                <c:pt idx="748">
                  <c:v>241.95650000000001</c:v>
                </c:pt>
                <c:pt idx="749">
                  <c:v>239.37025</c:v>
                </c:pt>
                <c:pt idx="750">
                  <c:v>239.19502499999999</c:v>
                </c:pt>
                <c:pt idx="751">
                  <c:v>238.25225</c:v>
                </c:pt>
                <c:pt idx="752">
                  <c:v>234.27474999999998</c:v>
                </c:pt>
                <c:pt idx="753">
                  <c:v>233.3184</c:v>
                </c:pt>
                <c:pt idx="754">
                  <c:v>233.53890000000001</c:v>
                </c:pt>
                <c:pt idx="755">
                  <c:v>232.171875</c:v>
                </c:pt>
                <c:pt idx="756">
                  <c:v>233.40587500000001</c:v>
                </c:pt>
                <c:pt idx="757">
                  <c:v>232.40280000000001</c:v>
                </c:pt>
                <c:pt idx="758">
                  <c:v>233.71405000000001</c:v>
                </c:pt>
                <c:pt idx="759">
                  <c:v>232.66559999999998</c:v>
                </c:pt>
                <c:pt idx="760">
                  <c:v>235.82377500000001</c:v>
                </c:pt>
                <c:pt idx="761">
                  <c:v>239.21064999999999</c:v>
                </c:pt>
                <c:pt idx="762">
                  <c:v>239.30465000000001</c:v>
                </c:pt>
                <c:pt idx="763">
                  <c:v>237.02199999999999</c:v>
                </c:pt>
                <c:pt idx="764">
                  <c:v>239.0258</c:v>
                </c:pt>
                <c:pt idx="765">
                  <c:v>238.7576</c:v>
                </c:pt>
                <c:pt idx="766">
                  <c:v>240.535225</c:v>
                </c:pt>
                <c:pt idx="767">
                  <c:v>242.8835</c:v>
                </c:pt>
                <c:pt idx="768">
                  <c:v>244.036</c:v>
                </c:pt>
                <c:pt idx="769">
                  <c:v>242.77779999999998</c:v>
                </c:pt>
                <c:pt idx="770">
                  <c:v>239.93470000000002</c:v>
                </c:pt>
                <c:pt idx="771">
                  <c:v>236.88385000000002</c:v>
                </c:pt>
                <c:pt idx="772">
                  <c:v>233.798</c:v>
                </c:pt>
                <c:pt idx="773">
                  <c:v>232.22594999999998</c:v>
                </c:pt>
                <c:pt idx="774">
                  <c:v>233.01854999999998</c:v>
                </c:pt>
                <c:pt idx="775">
                  <c:v>232.70409999999998</c:v>
                </c:pt>
                <c:pt idx="776">
                  <c:v>230.270025</c:v>
                </c:pt>
                <c:pt idx="777">
                  <c:v>234.25500000000002</c:v>
                </c:pt>
                <c:pt idx="778">
                  <c:v>241.322125</c:v>
                </c:pt>
                <c:pt idx="779">
                  <c:v>248.214</c:v>
                </c:pt>
                <c:pt idx="780">
                  <c:v>242.963775</c:v>
                </c:pt>
                <c:pt idx="781">
                  <c:v>244.13262500000002</c:v>
                </c:pt>
                <c:pt idx="782">
                  <c:v>242.78897499999999</c:v>
                </c:pt>
                <c:pt idx="783">
                  <c:v>242.999325</c:v>
                </c:pt>
                <c:pt idx="784">
                  <c:v>243.40365</c:v>
                </c:pt>
                <c:pt idx="785">
                  <c:v>246.44707500000001</c:v>
                </c:pt>
                <c:pt idx="786">
                  <c:v>242.43027499999999</c:v>
                </c:pt>
                <c:pt idx="787">
                  <c:v>240.54560000000001</c:v>
                </c:pt>
                <c:pt idx="788">
                  <c:v>241.17140000000001</c:v>
                </c:pt>
                <c:pt idx="789">
                  <c:v>238.94257500000001</c:v>
                </c:pt>
                <c:pt idx="790">
                  <c:v>238.55160000000001</c:v>
                </c:pt>
                <c:pt idx="791">
                  <c:v>239.81920000000002</c:v>
                </c:pt>
                <c:pt idx="792">
                  <c:v>239.65639999999999</c:v>
                </c:pt>
                <c:pt idx="793">
                  <c:v>238.01490000000001</c:v>
                </c:pt>
                <c:pt idx="794">
                  <c:v>237.61732499999999</c:v>
                </c:pt>
                <c:pt idx="795">
                  <c:v>236.98415</c:v>
                </c:pt>
                <c:pt idx="796">
                  <c:v>236.58285000000001</c:v>
                </c:pt>
                <c:pt idx="797">
                  <c:v>237.5685</c:v>
                </c:pt>
                <c:pt idx="798">
                  <c:v>237.7988</c:v>
                </c:pt>
                <c:pt idx="799">
                  <c:v>238.7868</c:v>
                </c:pt>
                <c:pt idx="800">
                  <c:v>239.295975</c:v>
                </c:pt>
                <c:pt idx="801">
                  <c:v>241.30652499999999</c:v>
                </c:pt>
                <c:pt idx="802">
                  <c:v>240.07080000000002</c:v>
                </c:pt>
                <c:pt idx="803">
                  <c:v>241.63329999999999</c:v>
                </c:pt>
                <c:pt idx="804">
                  <c:v>246.4528</c:v>
                </c:pt>
                <c:pt idx="805">
                  <c:v>245.58462499999999</c:v>
                </c:pt>
                <c:pt idx="806">
                  <c:v>247.51282499999999</c:v>
                </c:pt>
                <c:pt idx="807">
                  <c:v>248.67089999999999</c:v>
                </c:pt>
                <c:pt idx="808">
                  <c:v>246.72639999999998</c:v>
                </c:pt>
                <c:pt idx="809">
                  <c:v>248.8235</c:v>
                </c:pt>
                <c:pt idx="810">
                  <c:v>245.1</c:v>
                </c:pt>
                <c:pt idx="811">
                  <c:v>245.90625</c:v>
                </c:pt>
                <c:pt idx="812">
                  <c:v>245.289975</c:v>
                </c:pt>
                <c:pt idx="813">
                  <c:v>244.68625</c:v>
                </c:pt>
                <c:pt idx="814">
                  <c:v>243.756</c:v>
                </c:pt>
                <c:pt idx="815">
                  <c:v>244.86924999999999</c:v>
                </c:pt>
                <c:pt idx="816">
                  <c:v>244.98044999999999</c:v>
                </c:pt>
                <c:pt idx="817">
                  <c:v>247.02367500000003</c:v>
                </c:pt>
                <c:pt idx="818">
                  <c:v>247.6764</c:v>
                </c:pt>
                <c:pt idx="819">
                  <c:v>245.404</c:v>
                </c:pt>
                <c:pt idx="820">
                  <c:v>244.1576</c:v>
                </c:pt>
                <c:pt idx="821">
                  <c:v>243.15530000000001</c:v>
                </c:pt>
                <c:pt idx="822">
                  <c:v>244.88720000000001</c:v>
                </c:pt>
                <c:pt idx="823">
                  <c:v>243.78637499999999</c:v>
                </c:pt>
                <c:pt idx="824">
                  <c:v>245.41177500000001</c:v>
                </c:pt>
                <c:pt idx="825">
                  <c:v>246.44684999999998</c:v>
                </c:pt>
                <c:pt idx="826">
                  <c:v>248.85975000000002</c:v>
                </c:pt>
                <c:pt idx="827">
                  <c:v>248.37835000000001</c:v>
                </c:pt>
                <c:pt idx="828">
                  <c:v>248.14240000000001</c:v>
                </c:pt>
                <c:pt idx="829">
                  <c:v>248.249675</c:v>
                </c:pt>
                <c:pt idx="830">
                  <c:v>246.501</c:v>
                </c:pt>
                <c:pt idx="831">
                  <c:v>244.87375</c:v>
                </c:pt>
                <c:pt idx="832">
                  <c:v>245.47874999999999</c:v>
                </c:pt>
                <c:pt idx="833">
                  <c:v>241.04519999999999</c:v>
                </c:pt>
                <c:pt idx="834">
                  <c:v>239.61375000000001</c:v>
                </c:pt>
                <c:pt idx="835">
                  <c:v>244.39499999999998</c:v>
                </c:pt>
                <c:pt idx="836">
                  <c:v>247.8664</c:v>
                </c:pt>
                <c:pt idx="837">
                  <c:v>251.251</c:v>
                </c:pt>
                <c:pt idx="838">
                  <c:v>252.89245000000003</c:v>
                </c:pt>
                <c:pt idx="839">
                  <c:v>258.96199999999999</c:v>
                </c:pt>
                <c:pt idx="840">
                  <c:v>258.80464999999998</c:v>
                </c:pt>
                <c:pt idx="841">
                  <c:v>262.94400000000002</c:v>
                </c:pt>
                <c:pt idx="842">
                  <c:v>264.16047500000002</c:v>
                </c:pt>
                <c:pt idx="843">
                  <c:v>265.25382500000001</c:v>
                </c:pt>
                <c:pt idx="844">
                  <c:v>261.71842500000002</c:v>
                </c:pt>
                <c:pt idx="845">
                  <c:v>264.41775000000001</c:v>
                </c:pt>
                <c:pt idx="846">
                  <c:v>259.862325</c:v>
                </c:pt>
                <c:pt idx="847">
                  <c:v>259.78319999999997</c:v>
                </c:pt>
                <c:pt idx="848">
                  <c:v>256.4409</c:v>
                </c:pt>
                <c:pt idx="849">
                  <c:v>267.62970000000001</c:v>
                </c:pt>
                <c:pt idx="850">
                  <c:v>265.40910000000002</c:v>
                </c:pt>
                <c:pt idx="851">
                  <c:v>263.31200000000001</c:v>
                </c:pt>
                <c:pt idx="852">
                  <c:v>265.594875</c:v>
                </c:pt>
                <c:pt idx="853">
                  <c:v>265.55340000000001</c:v>
                </c:pt>
                <c:pt idx="854">
                  <c:v>262.00020000000001</c:v>
                </c:pt>
                <c:pt idx="855">
                  <c:v>256.39564999999999</c:v>
                </c:pt>
                <c:pt idx="856">
                  <c:v>257.70855</c:v>
                </c:pt>
                <c:pt idx="857">
                  <c:v>256.08487500000001</c:v>
                </c:pt>
                <c:pt idx="858">
                  <c:v>257.5625</c:v>
                </c:pt>
                <c:pt idx="859">
                  <c:v>255.67310000000001</c:v>
                </c:pt>
                <c:pt idx="860">
                  <c:v>245.6712</c:v>
                </c:pt>
                <c:pt idx="861">
                  <c:v>254.23860000000002</c:v>
                </c:pt>
                <c:pt idx="862">
                  <c:v>249.3312</c:v>
                </c:pt>
                <c:pt idx="863">
                  <c:v>251.28640000000001</c:v>
                </c:pt>
                <c:pt idx="864">
                  <c:v>251.29799999999997</c:v>
                </c:pt>
                <c:pt idx="865">
                  <c:v>250.3278</c:v>
                </c:pt>
                <c:pt idx="866">
                  <c:v>251.0658</c:v>
                </c:pt>
                <c:pt idx="867">
                  <c:v>252.54157499999999</c:v>
                </c:pt>
                <c:pt idx="868">
                  <c:v>254.37719999999999</c:v>
                </c:pt>
                <c:pt idx="869">
                  <c:v>257.24400000000003</c:v>
                </c:pt>
                <c:pt idx="870">
                  <c:v>257.4624</c:v>
                </c:pt>
                <c:pt idx="871">
                  <c:v>258.21875</c:v>
                </c:pt>
                <c:pt idx="872">
                  <c:v>255.34700000000001</c:v>
                </c:pt>
                <c:pt idx="873">
                  <c:v>257.53640000000001</c:v>
                </c:pt>
                <c:pt idx="874">
                  <c:v>258.67320000000001</c:v>
                </c:pt>
                <c:pt idx="875">
                  <c:v>261.30039999999997</c:v>
                </c:pt>
                <c:pt idx="876">
                  <c:v>262.85804999999999</c:v>
                </c:pt>
                <c:pt idx="877">
                  <c:v>272.52885000000003</c:v>
                </c:pt>
                <c:pt idx="878">
                  <c:v>267.30060000000003</c:v>
                </c:pt>
                <c:pt idx="879">
                  <c:v>267.89049999999997</c:v>
                </c:pt>
                <c:pt idx="880">
                  <c:v>269.1782</c:v>
                </c:pt>
                <c:pt idx="881">
                  <c:v>277.04499999999996</c:v>
                </c:pt>
                <c:pt idx="882">
                  <c:v>277.46879999999999</c:v>
                </c:pt>
                <c:pt idx="883">
                  <c:v>283.09050000000002</c:v>
                </c:pt>
                <c:pt idx="884">
                  <c:v>296.78199999999998</c:v>
                </c:pt>
                <c:pt idx="885">
                  <c:v>292.42399999999998</c:v>
                </c:pt>
                <c:pt idx="886">
                  <c:v>291.53249999999997</c:v>
                </c:pt>
                <c:pt idx="887">
                  <c:v>289.39799999999997</c:v>
                </c:pt>
                <c:pt idx="888">
                  <c:v>287.74975000000001</c:v>
                </c:pt>
                <c:pt idx="889">
                  <c:v>292.56479999999999</c:v>
                </c:pt>
                <c:pt idx="890">
                  <c:v>289.29862500000002</c:v>
                </c:pt>
                <c:pt idx="891">
                  <c:v>286.81285000000003</c:v>
                </c:pt>
                <c:pt idx="892">
                  <c:v>286.67405000000002</c:v>
                </c:pt>
                <c:pt idx="893">
                  <c:v>295.8691</c:v>
                </c:pt>
                <c:pt idx="894">
                  <c:v>299.59120000000001</c:v>
                </c:pt>
                <c:pt idx="895">
                  <c:v>305.14454999999998</c:v>
                </c:pt>
                <c:pt idx="896">
                  <c:v>295.27839999999998</c:v>
                </c:pt>
                <c:pt idx="897">
                  <c:v>297.75599999999997</c:v>
                </c:pt>
                <c:pt idx="898">
                  <c:v>302.23824999999999</c:v>
                </c:pt>
                <c:pt idx="899">
                  <c:v>303.31540000000001</c:v>
                </c:pt>
                <c:pt idx="900">
                  <c:v>304.10337499999997</c:v>
                </c:pt>
                <c:pt idx="901">
                  <c:v>301.6832</c:v>
                </c:pt>
                <c:pt idx="902">
                  <c:v>302.03092500000002</c:v>
                </c:pt>
                <c:pt idx="903">
                  <c:v>304.96159999999998</c:v>
                </c:pt>
                <c:pt idx="904">
                  <c:v>305.52334999999999</c:v>
                </c:pt>
                <c:pt idx="905">
                  <c:v>305.35752500000001</c:v>
                </c:pt>
                <c:pt idx="906">
                  <c:v>301.98824999999999</c:v>
                </c:pt>
                <c:pt idx="907">
                  <c:v>304.81440000000003</c:v>
                </c:pt>
                <c:pt idx="908">
                  <c:v>306.18617499999999</c:v>
                </c:pt>
                <c:pt idx="909">
                  <c:v>313.77779999999996</c:v>
                </c:pt>
                <c:pt idx="910">
                  <c:v>319.49225000000001</c:v>
                </c:pt>
                <c:pt idx="911">
                  <c:v>329.70960000000002</c:v>
                </c:pt>
                <c:pt idx="912">
                  <c:v>338.27805000000001</c:v>
                </c:pt>
                <c:pt idx="913">
                  <c:v>339.61920000000003</c:v>
                </c:pt>
                <c:pt idx="914">
                  <c:v>349.7364</c:v>
                </c:pt>
                <c:pt idx="915">
                  <c:v>345.13029999999998</c:v>
                </c:pt>
                <c:pt idx="916">
                  <c:v>338.04675000000003</c:v>
                </c:pt>
                <c:pt idx="917">
                  <c:v>329.28115000000003</c:v>
                </c:pt>
                <c:pt idx="918">
                  <c:v>329.96285</c:v>
                </c:pt>
                <c:pt idx="919">
                  <c:v>339.9</c:v>
                </c:pt>
                <c:pt idx="920">
                  <c:v>345.17789999999997</c:v>
                </c:pt>
                <c:pt idx="921">
                  <c:v>348.4008</c:v>
                </c:pt>
                <c:pt idx="922">
                  <c:v>356.18579999999997</c:v>
                </c:pt>
                <c:pt idx="923">
                  <c:v>364.0455</c:v>
                </c:pt>
                <c:pt idx="924">
                  <c:v>370.19025000000005</c:v>
                </c:pt>
                <c:pt idx="925">
                  <c:v>362.68310000000002</c:v>
                </c:pt>
                <c:pt idx="926">
                  <c:v>363.32645000000002</c:v>
                </c:pt>
                <c:pt idx="927">
                  <c:v>371.87140000000005</c:v>
                </c:pt>
                <c:pt idx="928">
                  <c:v>377.35154999999997</c:v>
                </c:pt>
                <c:pt idx="929">
                  <c:v>371.73355000000004</c:v>
                </c:pt>
                <c:pt idx="930">
                  <c:v>370.3245</c:v>
                </c:pt>
                <c:pt idx="931">
                  <c:v>364.74515000000002</c:v>
                </c:pt>
                <c:pt idx="932">
                  <c:v>369.41449999999998</c:v>
                </c:pt>
                <c:pt idx="933">
                  <c:v>379.51972500000005</c:v>
                </c:pt>
                <c:pt idx="934">
                  <c:v>388.59177499999998</c:v>
                </c:pt>
                <c:pt idx="935">
                  <c:v>389.70685000000003</c:v>
                </c:pt>
                <c:pt idx="936">
                  <c:v>386.57324999999997</c:v>
                </c:pt>
                <c:pt idx="937">
                  <c:v>391.94400000000002</c:v>
                </c:pt>
                <c:pt idx="938">
                  <c:v>399.41305</c:v>
                </c:pt>
                <c:pt idx="939">
                  <c:v>416.99180000000001</c:v>
                </c:pt>
                <c:pt idx="940">
                  <c:v>422.06937499999998</c:v>
                </c:pt>
                <c:pt idx="941">
                  <c:v>435.36699999999996</c:v>
                </c:pt>
                <c:pt idx="942">
                  <c:v>464.84880000000004</c:v>
                </c:pt>
                <c:pt idx="943">
                  <c:v>465.1388</c:v>
                </c:pt>
                <c:pt idx="944">
                  <c:v>445.79500000000002</c:v>
                </c:pt>
                <c:pt idx="945">
                  <c:v>449.8175</c:v>
                </c:pt>
                <c:pt idx="946">
                  <c:v>460.29374999999999</c:v>
                </c:pt>
                <c:pt idx="947">
                  <c:v>452.89634999999998</c:v>
                </c:pt>
                <c:pt idx="948">
                  <c:v>455.45080000000002</c:v>
                </c:pt>
                <c:pt idx="949">
                  <c:v>440.86</c:v>
                </c:pt>
                <c:pt idx="950">
                  <c:v>437.2765</c:v>
                </c:pt>
                <c:pt idx="951">
                  <c:v>433.77370000000002</c:v>
                </c:pt>
                <c:pt idx="952">
                  <c:v>437.92775</c:v>
                </c:pt>
                <c:pt idx="953">
                  <c:v>416.50560000000002</c:v>
                </c:pt>
                <c:pt idx="954">
                  <c:v>410.601</c:v>
                </c:pt>
                <c:pt idx="955">
                  <c:v>421.13249999999999</c:v>
                </c:pt>
                <c:pt idx="956">
                  <c:v>429.75082500000002</c:v>
                </c:pt>
                <c:pt idx="957">
                  <c:v>430.38900000000001</c:v>
                </c:pt>
                <c:pt idx="958">
                  <c:v>432.41640000000001</c:v>
                </c:pt>
                <c:pt idx="959">
                  <c:v>443.3535</c:v>
                </c:pt>
                <c:pt idx="960">
                  <c:v>445.64372500000002</c:v>
                </c:pt>
                <c:pt idx="961">
                  <c:v>450.7543</c:v>
                </c:pt>
                <c:pt idx="962">
                  <c:v>438.9264</c:v>
                </c:pt>
                <c:pt idx="963">
                  <c:v>430.24950000000001</c:v>
                </c:pt>
                <c:pt idx="964">
                  <c:v>425.81565000000001</c:v>
                </c:pt>
                <c:pt idx="965">
                  <c:v>421.76254999999998</c:v>
                </c:pt>
                <c:pt idx="966">
                  <c:v>391.58049999999997</c:v>
                </c:pt>
                <c:pt idx="967">
                  <c:v>400.56</c:v>
                </c:pt>
                <c:pt idx="968">
                  <c:v>404.79340000000002</c:v>
                </c:pt>
                <c:pt idx="969">
                  <c:v>417.64769999999999</c:v>
                </c:pt>
                <c:pt idx="970">
                  <c:v>413.47837500000003</c:v>
                </c:pt>
                <c:pt idx="971">
                  <c:v>410.37232500000005</c:v>
                </c:pt>
                <c:pt idx="972">
                  <c:v>397.21199999999999</c:v>
                </c:pt>
                <c:pt idx="973">
                  <c:v>397.21199999999999</c:v>
                </c:pt>
                <c:pt idx="974">
                  <c:v>395.70395000000002</c:v>
                </c:pt>
                <c:pt idx="975">
                  <c:v>405.39689999999996</c:v>
                </c:pt>
                <c:pt idx="976">
                  <c:v>404.04320000000001</c:v>
                </c:pt>
                <c:pt idx="977">
                  <c:v>404.76920000000001</c:v>
                </c:pt>
                <c:pt idx="978">
                  <c:v>390.27190000000002</c:v>
                </c:pt>
                <c:pt idx="979">
                  <c:v>378.88569999999999</c:v>
                </c:pt>
                <c:pt idx="980">
                  <c:v>386.73699999999997</c:v>
                </c:pt>
                <c:pt idx="981">
                  <c:v>397.13080000000002</c:v>
                </c:pt>
                <c:pt idx="982">
                  <c:v>388.99574999999999</c:v>
                </c:pt>
                <c:pt idx="983">
                  <c:v>389.06400000000002</c:v>
                </c:pt>
                <c:pt idx="984">
                  <c:v>383.21909999999997</c:v>
                </c:pt>
                <c:pt idx="985">
                  <c:v>382.13614999999999</c:v>
                </c:pt>
                <c:pt idx="986">
                  <c:v>379.58375000000001</c:v>
                </c:pt>
                <c:pt idx="987">
                  <c:v>384.17435</c:v>
                </c:pt>
                <c:pt idx="988">
                  <c:v>381.61599999999999</c:v>
                </c:pt>
                <c:pt idx="989">
                  <c:v>381.75280000000004</c:v>
                </c:pt>
                <c:pt idx="990">
                  <c:v>375.58440000000002</c:v>
                </c:pt>
                <c:pt idx="991">
                  <c:v>361.73025000000001</c:v>
                </c:pt>
                <c:pt idx="992">
                  <c:v>353.30669999999998</c:v>
                </c:pt>
                <c:pt idx="993">
                  <c:v>351.93937500000004</c:v>
                </c:pt>
                <c:pt idx="994">
                  <c:v>355.21154999999999</c:v>
                </c:pt>
                <c:pt idx="995">
                  <c:v>352.85932500000001</c:v>
                </c:pt>
                <c:pt idx="996">
                  <c:v>353.24639999999999</c:v>
                </c:pt>
                <c:pt idx="997">
                  <c:v>353.76479999999998</c:v>
                </c:pt>
                <c:pt idx="998">
                  <c:v>362.982575</c:v>
                </c:pt>
                <c:pt idx="999">
                  <c:v>369.12382500000001</c:v>
                </c:pt>
                <c:pt idx="1000">
                  <c:v>373.25722500000001</c:v>
                </c:pt>
                <c:pt idx="1001">
                  <c:v>377.1225</c:v>
                </c:pt>
                <c:pt idx="1002">
                  <c:v>384.11099999999999</c:v>
                </c:pt>
                <c:pt idx="1003">
                  <c:v>397.26440000000002</c:v>
                </c:pt>
                <c:pt idx="1004">
                  <c:v>412.84904999999998</c:v>
                </c:pt>
                <c:pt idx="1005">
                  <c:v>414.125</c:v>
                </c:pt>
                <c:pt idx="1006">
                  <c:v>407.1687</c:v>
                </c:pt>
                <c:pt idx="1007">
                  <c:v>408.70399999999995</c:v>
                </c:pt>
                <c:pt idx="1008">
                  <c:v>405.549125</c:v>
                </c:pt>
                <c:pt idx="1009">
                  <c:v>405.03399999999999</c:v>
                </c:pt>
                <c:pt idx="1010">
                  <c:v>416.7072</c:v>
                </c:pt>
                <c:pt idx="1011">
                  <c:v>430.17352499999998</c:v>
                </c:pt>
                <c:pt idx="1012">
                  <c:v>426.73089999999996</c:v>
                </c:pt>
                <c:pt idx="1013">
                  <c:v>431.178</c:v>
                </c:pt>
                <c:pt idx="1014">
                  <c:v>436.57425000000001</c:v>
                </c:pt>
                <c:pt idx="1015">
                  <c:v>438.56350000000003</c:v>
                </c:pt>
                <c:pt idx="1016">
                  <c:v>441.68407500000001</c:v>
                </c:pt>
                <c:pt idx="1017">
                  <c:v>434.53117499999996</c:v>
                </c:pt>
                <c:pt idx="1018">
                  <c:v>440.11200000000002</c:v>
                </c:pt>
                <c:pt idx="1019">
                  <c:v>433.02510000000001</c:v>
                </c:pt>
                <c:pt idx="1020">
                  <c:v>426.25635</c:v>
                </c:pt>
                <c:pt idx="1021">
                  <c:v>421.29559999999998</c:v>
                </c:pt>
                <c:pt idx="1022">
                  <c:v>422.72212500000001</c:v>
                </c:pt>
                <c:pt idx="1023">
                  <c:v>422.21550000000002</c:v>
                </c:pt>
                <c:pt idx="1024">
                  <c:v>414.92810000000003</c:v>
                </c:pt>
                <c:pt idx="1025">
                  <c:v>428.142</c:v>
                </c:pt>
                <c:pt idx="1026">
                  <c:v>431.33512500000001</c:v>
                </c:pt>
                <c:pt idx="1027">
                  <c:v>422.99880000000002</c:v>
                </c:pt>
                <c:pt idx="1028">
                  <c:v>416.58539999999999</c:v>
                </c:pt>
                <c:pt idx="1029">
                  <c:v>413.83209999999997</c:v>
                </c:pt>
                <c:pt idx="1030">
                  <c:v>403.20004999999998</c:v>
                </c:pt>
                <c:pt idx="1031">
                  <c:v>400.01150000000001</c:v>
                </c:pt>
                <c:pt idx="1032">
                  <c:v>402.80624999999998</c:v>
                </c:pt>
                <c:pt idx="1033">
                  <c:v>409.39920000000001</c:v>
                </c:pt>
                <c:pt idx="1034">
                  <c:v>401.36320000000001</c:v>
                </c:pt>
                <c:pt idx="1035">
                  <c:v>398.21340000000004</c:v>
                </c:pt>
                <c:pt idx="1036">
                  <c:v>407.60992500000003</c:v>
                </c:pt>
                <c:pt idx="1037">
                  <c:v>401.92652500000003</c:v>
                </c:pt>
                <c:pt idx="1038">
                  <c:v>403.55279999999999</c:v>
                </c:pt>
                <c:pt idx="1039">
                  <c:v>404.28107499999999</c:v>
                </c:pt>
                <c:pt idx="1040">
                  <c:v>399.89820000000003</c:v>
                </c:pt>
                <c:pt idx="1041">
                  <c:v>397.84160000000003</c:v>
                </c:pt>
                <c:pt idx="1042">
                  <c:v>405.54359999999997</c:v>
                </c:pt>
                <c:pt idx="1043">
                  <c:v>403.732575</c:v>
                </c:pt>
                <c:pt idx="1044">
                  <c:v>400.38877500000001</c:v>
                </c:pt>
                <c:pt idx="1045">
                  <c:v>396.50279999999998</c:v>
                </c:pt>
                <c:pt idx="1046">
                  <c:v>392.69145000000003</c:v>
                </c:pt>
                <c:pt idx="1047">
                  <c:v>398.04050000000001</c:v>
                </c:pt>
                <c:pt idx="1048">
                  <c:v>406.98014999999998</c:v>
                </c:pt>
                <c:pt idx="1049">
                  <c:v>419.40500000000003</c:v>
                </c:pt>
                <c:pt idx="1050">
                  <c:v>439.50562499999995</c:v>
                </c:pt>
                <c:pt idx="1051">
                  <c:v>430.34227500000003</c:v>
                </c:pt>
                <c:pt idx="1052">
                  <c:v>448.49144999999999</c:v>
                </c:pt>
                <c:pt idx="1053">
                  <c:v>440.02750000000003</c:v>
                </c:pt>
                <c:pt idx="1054">
                  <c:v>424.89280000000002</c:v>
                </c:pt>
                <c:pt idx="1055">
                  <c:v>420.27772499999998</c:v>
                </c:pt>
                <c:pt idx="1056">
                  <c:v>430.30102499999998</c:v>
                </c:pt>
                <c:pt idx="1057">
                  <c:v>425.166</c:v>
                </c:pt>
                <c:pt idx="1058">
                  <c:v>428.10749999999996</c:v>
                </c:pt>
                <c:pt idx="1059">
                  <c:v>429.76092499999999</c:v>
                </c:pt>
                <c:pt idx="1060">
                  <c:v>430.20179999999999</c:v>
                </c:pt>
                <c:pt idx="1061">
                  <c:v>432.44479999999999</c:v>
                </c:pt>
                <c:pt idx="1062">
                  <c:v>439.20240000000001</c:v>
                </c:pt>
                <c:pt idx="1063">
                  <c:v>459.20587499999999</c:v>
                </c:pt>
                <c:pt idx="1064">
                  <c:v>456.98439999999999</c:v>
                </c:pt>
                <c:pt idx="1065">
                  <c:v>456.818175</c:v>
                </c:pt>
                <c:pt idx="1066">
                  <c:v>454.48874999999998</c:v>
                </c:pt>
                <c:pt idx="1067">
                  <c:v>448.77680000000004</c:v>
                </c:pt>
                <c:pt idx="1068">
                  <c:v>463.86237499999999</c:v>
                </c:pt>
                <c:pt idx="1069">
                  <c:v>457.85199999999998</c:v>
                </c:pt>
                <c:pt idx="1070">
                  <c:v>459.62909999999999</c:v>
                </c:pt>
                <c:pt idx="1071">
                  <c:v>456.286</c:v>
                </c:pt>
                <c:pt idx="1072">
                  <c:v>456.51800000000003</c:v>
                </c:pt>
                <c:pt idx="1073">
                  <c:v>453.589</c:v>
                </c:pt>
                <c:pt idx="1074">
                  <c:v>449.94120000000004</c:v>
                </c:pt>
                <c:pt idx="1075">
                  <c:v>450.54755</c:v>
                </c:pt>
                <c:pt idx="1076">
                  <c:v>452.26209999999998</c:v>
                </c:pt>
                <c:pt idx="1077">
                  <c:v>444.00559999999996</c:v>
                </c:pt>
                <c:pt idx="1078">
                  <c:v>435.70570000000004</c:v>
                </c:pt>
                <c:pt idx="1079">
                  <c:v>438.98360000000002</c:v>
                </c:pt>
                <c:pt idx="1080">
                  <c:v>425.805475</c:v>
                </c:pt>
                <c:pt idx="1081">
                  <c:v>414.65100000000001</c:v>
                </c:pt>
                <c:pt idx="1082">
                  <c:v>427.44799999999998</c:v>
                </c:pt>
                <c:pt idx="1083">
                  <c:v>423.65710000000001</c:v>
                </c:pt>
                <c:pt idx="1084">
                  <c:v>407.99392500000005</c:v>
                </c:pt>
                <c:pt idx="1085">
                  <c:v>392.16410000000002</c:v>
                </c:pt>
                <c:pt idx="1086">
                  <c:v>366.10464999999999</c:v>
                </c:pt>
                <c:pt idx="1087">
                  <c:v>373.71730000000002</c:v>
                </c:pt>
                <c:pt idx="1088">
                  <c:v>378.09800000000001</c:v>
                </c:pt>
                <c:pt idx="1089">
                  <c:v>381.25169999999997</c:v>
                </c:pt>
                <c:pt idx="1090">
                  <c:v>387.04349999999999</c:v>
                </c:pt>
                <c:pt idx="1091">
                  <c:v>382.16567500000002</c:v>
                </c:pt>
                <c:pt idx="1092">
                  <c:v>377.51729999999998</c:v>
                </c:pt>
                <c:pt idx="1093">
                  <c:v>372.35750000000002</c:v>
                </c:pt>
                <c:pt idx="1094">
                  <c:v>373.43235000000004</c:v>
                </c:pt>
                <c:pt idx="1095">
                  <c:v>372.86219999999997</c:v>
                </c:pt>
                <c:pt idx="1096">
                  <c:v>371.28059999999999</c:v>
                </c:pt>
                <c:pt idx="1097">
                  <c:v>366.24144999999999</c:v>
                </c:pt>
                <c:pt idx="1098">
                  <c:v>360.31180000000001</c:v>
                </c:pt>
                <c:pt idx="1099">
                  <c:v>354.42215000000004</c:v>
                </c:pt>
                <c:pt idx="1100">
                  <c:v>341.27760000000001</c:v>
                </c:pt>
                <c:pt idx="1101">
                  <c:v>321.20100000000002</c:v>
                </c:pt>
                <c:pt idx="1102">
                  <c:v>328.37804999999997</c:v>
                </c:pt>
                <c:pt idx="1103">
                  <c:v>323.72944999999999</c:v>
                </c:pt>
                <c:pt idx="1104">
                  <c:v>320.27482499999996</c:v>
                </c:pt>
                <c:pt idx="1105">
                  <c:v>329.3784</c:v>
                </c:pt>
                <c:pt idx="1106">
                  <c:v>334.07569999999998</c:v>
                </c:pt>
                <c:pt idx="1107">
                  <c:v>338.38439999999997</c:v>
                </c:pt>
                <c:pt idx="1108">
                  <c:v>341.91090000000003</c:v>
                </c:pt>
                <c:pt idx="1109">
                  <c:v>355.6234</c:v>
                </c:pt>
                <c:pt idx="1110">
                  <c:v>350.04255000000001</c:v>
                </c:pt>
                <c:pt idx="1111">
                  <c:v>353.99610000000001</c:v>
                </c:pt>
                <c:pt idx="1112">
                  <c:v>354.71289999999999</c:v>
                </c:pt>
                <c:pt idx="1113">
                  <c:v>352.00200000000001</c:v>
                </c:pt>
                <c:pt idx="1114">
                  <c:v>348.486875</c:v>
                </c:pt>
                <c:pt idx="1115">
                  <c:v>340.74599999999998</c:v>
                </c:pt>
                <c:pt idx="1116">
                  <c:v>322.56180000000001</c:v>
                </c:pt>
                <c:pt idx="1117">
                  <c:v>317.65672499999999</c:v>
                </c:pt>
                <c:pt idx="1118">
                  <c:v>312.50885</c:v>
                </c:pt>
                <c:pt idx="1119">
                  <c:v>311.98612500000002</c:v>
                </c:pt>
                <c:pt idx="1120">
                  <c:v>310.38400000000001</c:v>
                </c:pt>
                <c:pt idx="1121">
                  <c:v>310.41787499999998</c:v>
                </c:pt>
                <c:pt idx="1122">
                  <c:v>307.767425</c:v>
                </c:pt>
                <c:pt idx="1123">
                  <c:v>304.78559999999999</c:v>
                </c:pt>
                <c:pt idx="1124">
                  <c:v>299.72620000000001</c:v>
                </c:pt>
                <c:pt idx="1125">
                  <c:v>296.42590000000001</c:v>
                </c:pt>
                <c:pt idx="1126">
                  <c:v>299.27745000000004</c:v>
                </c:pt>
                <c:pt idx="1127">
                  <c:v>296.89920000000001</c:v>
                </c:pt>
                <c:pt idx="1128">
                  <c:v>293.76375000000002</c:v>
                </c:pt>
                <c:pt idx="1129">
                  <c:v>294.93099999999998</c:v>
                </c:pt>
                <c:pt idx="1130">
                  <c:v>299.39184999999998</c:v>
                </c:pt>
                <c:pt idx="1131">
                  <c:v>295.74562499999996</c:v>
                </c:pt>
                <c:pt idx="1132">
                  <c:v>293.36874999999998</c:v>
                </c:pt>
                <c:pt idx="1133">
                  <c:v>296.09399999999999</c:v>
                </c:pt>
                <c:pt idx="1134">
                  <c:v>300.39679999999998</c:v>
                </c:pt>
                <c:pt idx="1135">
                  <c:v>310.15100000000001</c:v>
                </c:pt>
                <c:pt idx="1136">
                  <c:v>309.65707500000002</c:v>
                </c:pt>
                <c:pt idx="1137">
                  <c:v>324.70875000000001</c:v>
                </c:pt>
                <c:pt idx="1138">
                  <c:v>330.21794999999997</c:v>
                </c:pt>
                <c:pt idx="1139">
                  <c:v>334.07500000000005</c:v>
                </c:pt>
                <c:pt idx="1140">
                  <c:v>342.74040000000002</c:v>
                </c:pt>
                <c:pt idx="1141">
                  <c:v>339.255</c:v>
                </c:pt>
                <c:pt idx="1142">
                  <c:v>340.76927499999999</c:v>
                </c:pt>
                <c:pt idx="1143">
                  <c:v>335.3193</c:v>
                </c:pt>
                <c:pt idx="1144">
                  <c:v>330.30840000000001</c:v>
                </c:pt>
                <c:pt idx="1145">
                  <c:v>323.97452499999997</c:v>
                </c:pt>
                <c:pt idx="1146">
                  <c:v>322.98424999999997</c:v>
                </c:pt>
                <c:pt idx="1147">
                  <c:v>324.91025000000002</c:v>
                </c:pt>
                <c:pt idx="1148">
                  <c:v>333.8082</c:v>
                </c:pt>
                <c:pt idx="1149">
                  <c:v>332.85599999999999</c:v>
                </c:pt>
                <c:pt idx="1150">
                  <c:v>317.56025</c:v>
                </c:pt>
                <c:pt idx="1151">
                  <c:v>319.70409999999998</c:v>
                </c:pt>
                <c:pt idx="1152">
                  <c:v>322.74484999999999</c:v>
                </c:pt>
                <c:pt idx="1153">
                  <c:v>321.39449999999999</c:v>
                </c:pt>
                <c:pt idx="1154">
                  <c:v>322.02000000000004</c:v>
                </c:pt>
                <c:pt idx="1155">
                  <c:v>311.38619999999997</c:v>
                </c:pt>
                <c:pt idx="1156">
                  <c:v>315.01220000000001</c:v>
                </c:pt>
                <c:pt idx="1157">
                  <c:v>314.29650000000004</c:v>
                </c:pt>
                <c:pt idx="1158">
                  <c:v>314.76499999999999</c:v>
                </c:pt>
                <c:pt idx="1159">
                  <c:v>311.23352499999999</c:v>
                </c:pt>
                <c:pt idx="1160">
                  <c:v>308.63689999999997</c:v>
                </c:pt>
                <c:pt idx="1161">
                  <c:v>304.96899999999999</c:v>
                </c:pt>
                <c:pt idx="1162">
                  <c:v>304.96235000000001</c:v>
                </c:pt>
                <c:pt idx="1163">
                  <c:v>305.48070000000001</c:v>
                </c:pt>
                <c:pt idx="1164">
                  <c:v>306.23670000000004</c:v>
                </c:pt>
                <c:pt idx="1165">
                  <c:v>300.84069999999997</c:v>
                </c:pt>
                <c:pt idx="1166">
                  <c:v>300.92099999999999</c:v>
                </c:pt>
                <c:pt idx="1167">
                  <c:v>299.99585000000002</c:v>
                </c:pt>
                <c:pt idx="1168">
                  <c:v>300.625</c:v>
                </c:pt>
                <c:pt idx="1169">
                  <c:v>309.22499999999997</c:v>
                </c:pt>
                <c:pt idx="1170">
                  <c:v>313.21674999999999</c:v>
                </c:pt>
                <c:pt idx="1171">
                  <c:v>312.61002500000001</c:v>
                </c:pt>
                <c:pt idx="1172">
                  <c:v>312.73865000000001</c:v>
                </c:pt>
                <c:pt idx="1173">
                  <c:v>314.07882499999999</c:v>
                </c:pt>
                <c:pt idx="1174">
                  <c:v>309.52929999999998</c:v>
                </c:pt>
                <c:pt idx="1175">
                  <c:v>305.33359999999999</c:v>
                </c:pt>
                <c:pt idx="1176">
                  <c:v>303.43849999999998</c:v>
                </c:pt>
                <c:pt idx="1177">
                  <c:v>302.10500000000002</c:v>
                </c:pt>
                <c:pt idx="1178">
                  <c:v>301.23502500000001</c:v>
                </c:pt>
                <c:pt idx="1179">
                  <c:v>301.2149</c:v>
                </c:pt>
                <c:pt idx="1180">
                  <c:v>306.74365</c:v>
                </c:pt>
                <c:pt idx="1181">
                  <c:v>304.5788</c:v>
                </c:pt>
                <c:pt idx="1182">
                  <c:v>317.99594999999999</c:v>
                </c:pt>
                <c:pt idx="1183">
                  <c:v>318.63662499999998</c:v>
                </c:pt>
                <c:pt idx="1184">
                  <c:v>313.0283</c:v>
                </c:pt>
                <c:pt idx="1185">
                  <c:v>317.62310000000002</c:v>
                </c:pt>
                <c:pt idx="1186">
                  <c:v>319.21559999999999</c:v>
                </c:pt>
                <c:pt idx="1187">
                  <c:v>319.41579999999999</c:v>
                </c:pt>
                <c:pt idx="1188">
                  <c:v>321.173</c:v>
                </c:pt>
                <c:pt idx="1189">
                  <c:v>316.488225</c:v>
                </c:pt>
                <c:pt idx="1190">
                  <c:v>312.71535</c:v>
                </c:pt>
                <c:pt idx="1191">
                  <c:v>308.75585000000001</c:v>
                </c:pt>
                <c:pt idx="1192">
                  <c:v>304.94450000000001</c:v>
                </c:pt>
                <c:pt idx="1193">
                  <c:v>302.55854999999997</c:v>
                </c:pt>
                <c:pt idx="1194">
                  <c:v>300.483</c:v>
                </c:pt>
                <c:pt idx="1195">
                  <c:v>292.67420000000004</c:v>
                </c:pt>
                <c:pt idx="1196">
                  <c:v>286.19819999999999</c:v>
                </c:pt>
                <c:pt idx="1197">
                  <c:v>284.47924999999998</c:v>
                </c:pt>
                <c:pt idx="1198">
                  <c:v>281.0052</c:v>
                </c:pt>
                <c:pt idx="1199">
                  <c:v>275.20650000000001</c:v>
                </c:pt>
                <c:pt idx="1200">
                  <c:v>273.36059999999998</c:v>
                </c:pt>
                <c:pt idx="1201">
                  <c:v>268.56562500000001</c:v>
                </c:pt>
                <c:pt idx="1202">
                  <c:v>270.85072500000001</c:v>
                </c:pt>
                <c:pt idx="1203">
                  <c:v>275.71009999999995</c:v>
                </c:pt>
                <c:pt idx="1204">
                  <c:v>278.60332500000004</c:v>
                </c:pt>
                <c:pt idx="1205">
                  <c:v>273.08439999999996</c:v>
                </c:pt>
                <c:pt idx="1206">
                  <c:v>269.13862499999999</c:v>
                </c:pt>
                <c:pt idx="1207">
                  <c:v>268.00130000000001</c:v>
                </c:pt>
                <c:pt idx="1208">
                  <c:v>266.24639999999999</c:v>
                </c:pt>
                <c:pt idx="1209">
                  <c:v>271.67700000000002</c:v>
                </c:pt>
                <c:pt idx="1210">
                  <c:v>273.23919999999998</c:v>
                </c:pt>
                <c:pt idx="1211">
                  <c:v>272.94225</c:v>
                </c:pt>
                <c:pt idx="1212">
                  <c:v>273.66255000000001</c:v>
                </c:pt>
                <c:pt idx="1213">
                  <c:v>268.734375</c:v>
                </c:pt>
                <c:pt idx="1214">
                  <c:v>264.05632500000002</c:v>
                </c:pt>
                <c:pt idx="1215">
                  <c:v>250.77555000000001</c:v>
                </c:pt>
                <c:pt idx="1216">
                  <c:v>254.88787500000001</c:v>
                </c:pt>
                <c:pt idx="1217">
                  <c:v>256.673025</c:v>
                </c:pt>
                <c:pt idx="1218">
                  <c:v>251.84054999999998</c:v>
                </c:pt>
                <c:pt idx="1219">
                  <c:v>248.72</c:v>
                </c:pt>
                <c:pt idx="1220">
                  <c:v>240.03299999999999</c:v>
                </c:pt>
                <c:pt idx="1221">
                  <c:v>239.53752500000002</c:v>
                </c:pt>
                <c:pt idx="1222">
                  <c:v>229.58715000000001</c:v>
                </c:pt>
                <c:pt idx="1223">
                  <c:v>229.98</c:v>
                </c:pt>
                <c:pt idx="1224">
                  <c:v>217.89359999999999</c:v>
                </c:pt>
                <c:pt idx="1225">
                  <c:v>224.71019999999999</c:v>
                </c:pt>
                <c:pt idx="1226">
                  <c:v>227.54130000000001</c:v>
                </c:pt>
                <c:pt idx="1227">
                  <c:v>217.01660000000001</c:v>
                </c:pt>
                <c:pt idx="1228">
                  <c:v>211.0848</c:v>
                </c:pt>
                <c:pt idx="1229">
                  <c:v>214.91220000000001</c:v>
                </c:pt>
                <c:pt idx="1230">
                  <c:v>217.941225</c:v>
                </c:pt>
                <c:pt idx="1231">
                  <c:v>215.92444999999998</c:v>
                </c:pt>
                <c:pt idx="1232">
                  <c:v>216.15517500000001</c:v>
                </c:pt>
                <c:pt idx="1233">
                  <c:v>216.3168</c:v>
                </c:pt>
                <c:pt idx="1234">
                  <c:v>208.755225</c:v>
                </c:pt>
                <c:pt idx="1235">
                  <c:v>205.80267499999999</c:v>
                </c:pt>
                <c:pt idx="1236">
                  <c:v>210.09944999999999</c:v>
                </c:pt>
                <c:pt idx="1237">
                  <c:v>212.64824999999999</c:v>
                </c:pt>
                <c:pt idx="1238">
                  <c:v>213.17332499999998</c:v>
                </c:pt>
                <c:pt idx="1239">
                  <c:v>212.19839999999999</c:v>
                </c:pt>
                <c:pt idx="1240">
                  <c:v>215.28149999999999</c:v>
                </c:pt>
                <c:pt idx="1241">
                  <c:v>223.5984</c:v>
                </c:pt>
                <c:pt idx="1242">
                  <c:v>219.14599999999999</c:v>
                </c:pt>
                <c:pt idx="1243">
                  <c:v>210.9924</c:v>
                </c:pt>
                <c:pt idx="1244">
                  <c:v>210.12599999999998</c:v>
                </c:pt>
                <c:pt idx="1245">
                  <c:v>207.2346</c:v>
                </c:pt>
                <c:pt idx="1246">
                  <c:v>207.66849999999999</c:v>
                </c:pt>
                <c:pt idx="1247">
                  <c:v>206.92782499999998</c:v>
                </c:pt>
                <c:pt idx="1248">
                  <c:v>213.09635</c:v>
                </c:pt>
                <c:pt idx="1249">
                  <c:v>212.04260000000002</c:v>
                </c:pt>
                <c:pt idx="1250">
                  <c:v>211.63739999999999</c:v>
                </c:pt>
                <c:pt idx="1251">
                  <c:v>212.1405</c:v>
                </c:pt>
                <c:pt idx="1252">
                  <c:v>211.59359999999998</c:v>
                </c:pt>
                <c:pt idx="1253">
                  <c:v>206.978025</c:v>
                </c:pt>
                <c:pt idx="1254">
                  <c:v>205.24290000000002</c:v>
                </c:pt>
                <c:pt idx="1255">
                  <c:v>209.95680000000002</c:v>
                </c:pt>
                <c:pt idx="1256">
                  <c:v>209.40170000000001</c:v>
                </c:pt>
                <c:pt idx="1257">
                  <c:v>211.41912500000001</c:v>
                </c:pt>
                <c:pt idx="1258">
                  <c:v>209.83529999999999</c:v>
                </c:pt>
                <c:pt idx="1259">
                  <c:v>206.838975</c:v>
                </c:pt>
                <c:pt idx="1260">
                  <c:v>198.36</c:v>
                </c:pt>
                <c:pt idx="1261">
                  <c:v>200.8623</c:v>
                </c:pt>
                <c:pt idx="1262">
                  <c:v>201.01505</c:v>
                </c:pt>
                <c:pt idx="1263">
                  <c:v>190.36850000000001</c:v>
                </c:pt>
                <c:pt idx="1264">
                  <c:v>191.8202</c:v>
                </c:pt>
                <c:pt idx="1265">
                  <c:v>196.67225000000002</c:v>
                </c:pt>
                <c:pt idx="1266">
                  <c:v>196.119</c:v>
                </c:pt>
                <c:pt idx="1267">
                  <c:v>200.75987499999999</c:v>
                </c:pt>
                <c:pt idx="1268">
                  <c:v>201.94720000000001</c:v>
                </c:pt>
                <c:pt idx="1269">
                  <c:v>200.02500000000001</c:v>
                </c:pt>
                <c:pt idx="1270">
                  <c:v>203.60969999999998</c:v>
                </c:pt>
                <c:pt idx="1271">
                  <c:v>206.67870000000002</c:v>
                </c:pt>
                <c:pt idx="1272">
                  <c:v>200.09044999999998</c:v>
                </c:pt>
                <c:pt idx="1273">
                  <c:v>199.65015</c:v>
                </c:pt>
                <c:pt idx="1274">
                  <c:v>200.78369999999998</c:v>
                </c:pt>
                <c:pt idx="1275">
                  <c:v>199.31530000000001</c:v>
                </c:pt>
                <c:pt idx="1276">
                  <c:v>199.91745</c:v>
                </c:pt>
                <c:pt idx="1277">
                  <c:v>197.64449999999999</c:v>
                </c:pt>
                <c:pt idx="1278">
                  <c:v>202.73259999999999</c:v>
                </c:pt>
                <c:pt idx="1279">
                  <c:v>204.54500000000002</c:v>
                </c:pt>
                <c:pt idx="1280">
                  <c:v>204.85934999999998</c:v>
                </c:pt>
                <c:pt idx="1281">
                  <c:v>205.8699</c:v>
                </c:pt>
                <c:pt idx="1282">
                  <c:v>212.93819999999999</c:v>
                </c:pt>
                <c:pt idx="1283">
                  <c:v>225.73315000000002</c:v>
                </c:pt>
                <c:pt idx="1284">
                  <c:v>218.75617499999998</c:v>
                </c:pt>
                <c:pt idx="1285">
                  <c:v>215.06344999999999</c:v>
                </c:pt>
                <c:pt idx="1286">
                  <c:v>220.542</c:v>
                </c:pt>
                <c:pt idx="1287">
                  <c:v>208.58600000000001</c:v>
                </c:pt>
                <c:pt idx="1288">
                  <c:v>214.62705000000003</c:v>
                </c:pt>
                <c:pt idx="1289">
                  <c:v>215.44289999999998</c:v>
                </c:pt>
                <c:pt idx="1290">
                  <c:v>215.99662500000002</c:v>
                </c:pt>
                <c:pt idx="1291">
                  <c:v>220.44825</c:v>
                </c:pt>
                <c:pt idx="1292">
                  <c:v>224.14439999999999</c:v>
                </c:pt>
                <c:pt idx="1293">
                  <c:v>219.483</c:v>
                </c:pt>
                <c:pt idx="1294">
                  <c:v>221.75150000000002</c:v>
                </c:pt>
                <c:pt idx="1295">
                  <c:v>223.77052500000002</c:v>
                </c:pt>
                <c:pt idx="1296">
                  <c:v>228.10639999999998</c:v>
                </c:pt>
                <c:pt idx="1297">
                  <c:v>230.69200000000001</c:v>
                </c:pt>
                <c:pt idx="1298">
                  <c:v>229.46105</c:v>
                </c:pt>
                <c:pt idx="1299">
                  <c:v>229.2801</c:v>
                </c:pt>
                <c:pt idx="1300">
                  <c:v>223.24835000000002</c:v>
                </c:pt>
                <c:pt idx="1301">
                  <c:v>223.93300000000002</c:v>
                </c:pt>
                <c:pt idx="1302">
                  <c:v>222.00937499999998</c:v>
                </c:pt>
                <c:pt idx="1303">
                  <c:v>217.70774999999998</c:v>
                </c:pt>
                <c:pt idx="1304">
                  <c:v>217.60537500000001</c:v>
                </c:pt>
                <c:pt idx="1305">
                  <c:v>222.44075000000001</c:v>
                </c:pt>
                <c:pt idx="1306">
                  <c:v>225.54000000000002</c:v>
                </c:pt>
                <c:pt idx="1307">
                  <c:v>229.38614999999999</c:v>
                </c:pt>
                <c:pt idx="1308">
                  <c:v>224.5761</c:v>
                </c:pt>
                <c:pt idx="1309">
                  <c:v>224.48852500000001</c:v>
                </c:pt>
                <c:pt idx="1310">
                  <c:v>222.88910000000001</c:v>
                </c:pt>
                <c:pt idx="1311">
                  <c:v>221.41137500000002</c:v>
                </c:pt>
                <c:pt idx="1312">
                  <c:v>219.12802500000001</c:v>
                </c:pt>
                <c:pt idx="1313">
                  <c:v>211.80960000000002</c:v>
                </c:pt>
                <c:pt idx="1314">
                  <c:v>209.180475</c:v>
                </c:pt>
                <c:pt idx="1315">
                  <c:v>211.89750000000001</c:v>
                </c:pt>
                <c:pt idx="1316">
                  <c:v>208.43667500000001</c:v>
                </c:pt>
                <c:pt idx="1317">
                  <c:v>209.38500000000002</c:v>
                </c:pt>
                <c:pt idx="1318">
                  <c:v>206.723625</c:v>
                </c:pt>
                <c:pt idx="1319">
                  <c:v>207.50624999999999</c:v>
                </c:pt>
                <c:pt idx="1320">
                  <c:v>206.46597499999999</c:v>
                </c:pt>
                <c:pt idx="1321">
                  <c:v>204.58499999999998</c:v>
                </c:pt>
                <c:pt idx="1322">
                  <c:v>199.53</c:v>
                </c:pt>
                <c:pt idx="1323">
                  <c:v>200.50275000000002</c:v>
                </c:pt>
                <c:pt idx="1324">
                  <c:v>203.04765</c:v>
                </c:pt>
                <c:pt idx="1325">
                  <c:v>199.33529999999999</c:v>
                </c:pt>
                <c:pt idx="1326">
                  <c:v>201.52</c:v>
                </c:pt>
                <c:pt idx="1327">
                  <c:v>206.352125</c:v>
                </c:pt>
                <c:pt idx="1328">
                  <c:v>205.46044999999998</c:v>
                </c:pt>
                <c:pt idx="1329">
                  <c:v>201.73174999999998</c:v>
                </c:pt>
                <c:pt idx="1330">
                  <c:v>210.49875</c:v>
                </c:pt>
                <c:pt idx="1331">
                  <c:v>209.80180000000001</c:v>
                </c:pt>
                <c:pt idx="1332">
                  <c:v>212.967375</c:v>
                </c:pt>
                <c:pt idx="1333">
                  <c:v>215.292</c:v>
                </c:pt>
                <c:pt idx="1334">
                  <c:v>212.891175</c:v>
                </c:pt>
                <c:pt idx="1335">
                  <c:v>211.377375</c:v>
                </c:pt>
                <c:pt idx="1336">
                  <c:v>210.74372500000001</c:v>
                </c:pt>
                <c:pt idx="1337">
                  <c:v>212.9897</c:v>
                </c:pt>
                <c:pt idx="1338">
                  <c:v>207.80760000000001</c:v>
                </c:pt>
                <c:pt idx="1339">
                  <c:v>203.62100000000001</c:v>
                </c:pt>
                <c:pt idx="1340">
                  <c:v>201.61512500000001</c:v>
                </c:pt>
                <c:pt idx="1341">
                  <c:v>201.24482500000002</c:v>
                </c:pt>
                <c:pt idx="1342">
                  <c:v>200.41165000000001</c:v>
                </c:pt>
                <c:pt idx="1343">
                  <c:v>199.2936</c:v>
                </c:pt>
                <c:pt idx="1344">
                  <c:v>202.14024999999998</c:v>
                </c:pt>
                <c:pt idx="1345">
                  <c:v>207.87662500000002</c:v>
                </c:pt>
                <c:pt idx="1346">
                  <c:v>208.77430000000001</c:v>
                </c:pt>
                <c:pt idx="1347">
                  <c:v>209.751925</c:v>
                </c:pt>
                <c:pt idx="1348">
                  <c:v>210.31725</c:v>
                </c:pt>
                <c:pt idx="1349">
                  <c:v>207.34524999999999</c:v>
                </c:pt>
                <c:pt idx="1350">
                  <c:v>206.9376</c:v>
                </c:pt>
                <c:pt idx="1351">
                  <c:v>205.0608</c:v>
                </c:pt>
                <c:pt idx="1352">
                  <c:v>205.023225</c:v>
                </c:pt>
                <c:pt idx="1353">
                  <c:v>206.670275</c:v>
                </c:pt>
                <c:pt idx="1354">
                  <c:v>211.12709999999998</c:v>
                </c:pt>
                <c:pt idx="1355">
                  <c:v>208.75749999999999</c:v>
                </c:pt>
                <c:pt idx="1356">
                  <c:v>213.07920000000001</c:v>
                </c:pt>
                <c:pt idx="1357">
                  <c:v>217.10114999999999</c:v>
                </c:pt>
                <c:pt idx="1358">
                  <c:v>220.388575</c:v>
                </c:pt>
                <c:pt idx="1359">
                  <c:v>213.58010000000002</c:v>
                </c:pt>
                <c:pt idx="1360">
                  <c:v>209.96145000000001</c:v>
                </c:pt>
                <c:pt idx="1361">
                  <c:v>209.25097499999998</c:v>
                </c:pt>
                <c:pt idx="1362">
                  <c:v>211.60704999999999</c:v>
                </c:pt>
                <c:pt idx="1363">
                  <c:v>214.24959999999999</c:v>
                </c:pt>
                <c:pt idx="1364">
                  <c:v>220.03877500000002</c:v>
                </c:pt>
                <c:pt idx="1365">
                  <c:v>220.64737499999998</c:v>
                </c:pt>
                <c:pt idx="1366">
                  <c:v>220.1242</c:v>
                </c:pt>
                <c:pt idx="1367">
                  <c:v>220.9126</c:v>
                </c:pt>
                <c:pt idx="1368">
                  <c:v>220.21179999999998</c:v>
                </c:pt>
                <c:pt idx="1369">
                  <c:v>218.45699999999999</c:v>
                </c:pt>
                <c:pt idx="1370">
                  <c:v>222.43</c:v>
                </c:pt>
                <c:pt idx="1371">
                  <c:v>223.53705000000002</c:v>
                </c:pt>
                <c:pt idx="1372">
                  <c:v>225.0872</c:v>
                </c:pt>
                <c:pt idx="1373">
                  <c:v>223.82040000000001</c:v>
                </c:pt>
                <c:pt idx="1374">
                  <c:v>223.554</c:v>
                </c:pt>
                <c:pt idx="1375">
                  <c:v>227.43560000000002</c:v>
                </c:pt>
                <c:pt idx="1376">
                  <c:v>228.40132499999999</c:v>
                </c:pt>
                <c:pt idx="1377">
                  <c:v>228.97417499999997</c:v>
                </c:pt>
                <c:pt idx="1378">
                  <c:v>231.434</c:v>
                </c:pt>
                <c:pt idx="1379">
                  <c:v>232.07039999999998</c:v>
                </c:pt>
                <c:pt idx="1380">
                  <c:v>225.7946</c:v>
                </c:pt>
                <c:pt idx="1381">
                  <c:v>228.99225000000001</c:v>
                </c:pt>
                <c:pt idx="1382">
                  <c:v>229.370125</c:v>
                </c:pt>
                <c:pt idx="1383">
                  <c:v>228.59834999999998</c:v>
                </c:pt>
                <c:pt idx="1384">
                  <c:v>234.85600000000002</c:v>
                </c:pt>
                <c:pt idx="1385">
                  <c:v>232.3458</c:v>
                </c:pt>
                <c:pt idx="1386">
                  <c:v>222.25287499999999</c:v>
                </c:pt>
                <c:pt idx="1387">
                  <c:v>224.71735000000001</c:v>
                </c:pt>
                <c:pt idx="1388">
                  <c:v>223.30462499999999</c:v>
                </c:pt>
                <c:pt idx="1389">
                  <c:v>218.40479999999999</c:v>
                </c:pt>
                <c:pt idx="1390">
                  <c:v>223.71324999999999</c:v>
                </c:pt>
                <c:pt idx="1391">
                  <c:v>216.685</c:v>
                </c:pt>
                <c:pt idx="1392">
                  <c:v>216.54149999999998</c:v>
                </c:pt>
                <c:pt idx="1393">
                  <c:v>214.42522499999998</c:v>
                </c:pt>
                <c:pt idx="1394">
                  <c:v>210.84</c:v>
                </c:pt>
                <c:pt idx="1395">
                  <c:v>210.81200000000001</c:v>
                </c:pt>
                <c:pt idx="1396">
                  <c:v>210.71400000000003</c:v>
                </c:pt>
                <c:pt idx="1397">
                  <c:v>211.37200000000001</c:v>
                </c:pt>
                <c:pt idx="1398">
                  <c:v>210.51939999999999</c:v>
                </c:pt>
                <c:pt idx="1399">
                  <c:v>205.86345</c:v>
                </c:pt>
                <c:pt idx="1400">
                  <c:v>206.87295</c:v>
                </c:pt>
                <c:pt idx="1401">
                  <c:v>209.44559999999998</c:v>
                </c:pt>
                <c:pt idx="1402">
                  <c:v>208.85865000000001</c:v>
                </c:pt>
                <c:pt idx="1403">
                  <c:v>205.97222499999998</c:v>
                </c:pt>
                <c:pt idx="1404">
                  <c:v>211.08785</c:v>
                </c:pt>
                <c:pt idx="1405">
                  <c:v>204.09539999999998</c:v>
                </c:pt>
                <c:pt idx="1406">
                  <c:v>208.70580000000001</c:v>
                </c:pt>
                <c:pt idx="1407">
                  <c:v>214.431625</c:v>
                </c:pt>
                <c:pt idx="1408">
                  <c:v>213.46144999999999</c:v>
                </c:pt>
                <c:pt idx="1409">
                  <c:v>213.01204999999999</c:v>
                </c:pt>
                <c:pt idx="1410">
                  <c:v>212.88560000000001</c:v>
                </c:pt>
                <c:pt idx="1411">
                  <c:v>212.940675</c:v>
                </c:pt>
                <c:pt idx="1412">
                  <c:v>216.55102500000001</c:v>
                </c:pt>
                <c:pt idx="1413">
                  <c:v>216.38760000000002</c:v>
                </c:pt>
                <c:pt idx="1414">
                  <c:v>218.65740000000002</c:v>
                </c:pt>
                <c:pt idx="1415">
                  <c:v>218.10565</c:v>
                </c:pt>
                <c:pt idx="1416">
                  <c:v>218.96085000000002</c:v>
                </c:pt>
                <c:pt idx="1417">
                  <c:v>217.74690000000001</c:v>
                </c:pt>
                <c:pt idx="1418">
                  <c:v>218.05437499999999</c:v>
                </c:pt>
                <c:pt idx="1419">
                  <c:v>214.19309999999999</c:v>
                </c:pt>
                <c:pt idx="1420">
                  <c:v>212.95585</c:v>
                </c:pt>
                <c:pt idx="1421">
                  <c:v>210.58499999999998</c:v>
                </c:pt>
                <c:pt idx="1422">
                  <c:v>211.66</c:v>
                </c:pt>
                <c:pt idx="1423">
                  <c:v>209.98080000000002</c:v>
                </c:pt>
                <c:pt idx="1424">
                  <c:v>206.02632500000001</c:v>
                </c:pt>
                <c:pt idx="1425">
                  <c:v>206.39360000000002</c:v>
                </c:pt>
                <c:pt idx="1426">
                  <c:v>204.15600000000001</c:v>
                </c:pt>
                <c:pt idx="1427">
                  <c:v>206.59049999999999</c:v>
                </c:pt>
                <c:pt idx="1428">
                  <c:v>206.23099999999999</c:v>
                </c:pt>
                <c:pt idx="1429">
                  <c:v>210.64320000000001</c:v>
                </c:pt>
                <c:pt idx="1430">
                  <c:v>209.19899999999998</c:v>
                </c:pt>
                <c:pt idx="1431">
                  <c:v>204.91279999999998</c:v>
                </c:pt>
                <c:pt idx="1432">
                  <c:v>198.64000000000001</c:v>
                </c:pt>
                <c:pt idx="1433">
                  <c:v>200.06954999999999</c:v>
                </c:pt>
                <c:pt idx="1434">
                  <c:v>200.2653</c:v>
                </c:pt>
                <c:pt idx="1435">
                  <c:v>200.060575</c:v>
                </c:pt>
                <c:pt idx="1436">
                  <c:v>200.62875</c:v>
                </c:pt>
                <c:pt idx="1437">
                  <c:v>200.99775</c:v>
                </c:pt>
                <c:pt idx="1438">
                  <c:v>198.2405</c:v>
                </c:pt>
                <c:pt idx="1439">
                  <c:v>195.33950000000002</c:v>
                </c:pt>
                <c:pt idx="1440">
                  <c:v>194.91435000000001</c:v>
                </c:pt>
                <c:pt idx="1441">
                  <c:v>193.95005</c:v>
                </c:pt>
                <c:pt idx="1442">
                  <c:v>198.08624999999998</c:v>
                </c:pt>
                <c:pt idx="1443">
                  <c:v>198.09932499999999</c:v>
                </c:pt>
                <c:pt idx="1444">
                  <c:v>201.74769999999998</c:v>
                </c:pt>
                <c:pt idx="1445">
                  <c:v>204.41574999999997</c:v>
                </c:pt>
                <c:pt idx="1446">
                  <c:v>202.67325</c:v>
                </c:pt>
                <c:pt idx="1447">
                  <c:v>203.1395</c:v>
                </c:pt>
                <c:pt idx="1448">
                  <c:v>201.42849999999999</c:v>
                </c:pt>
                <c:pt idx="1449">
                  <c:v>199.57755</c:v>
                </c:pt>
                <c:pt idx="1450">
                  <c:v>198.45189999999999</c:v>
                </c:pt>
                <c:pt idx="1451">
                  <c:v>197.81167499999998</c:v>
                </c:pt>
                <c:pt idx="1452">
                  <c:v>198.673125</c:v>
                </c:pt>
                <c:pt idx="1453">
                  <c:v>198.04702499999999</c:v>
                </c:pt>
                <c:pt idx="1454">
                  <c:v>195.14009999999999</c:v>
                </c:pt>
                <c:pt idx="1455">
                  <c:v>193.34100000000001</c:v>
                </c:pt>
                <c:pt idx="1456">
                  <c:v>191.68545</c:v>
                </c:pt>
                <c:pt idx="1457">
                  <c:v>190.36035000000001</c:v>
                </c:pt>
                <c:pt idx="1458">
                  <c:v>188.59705</c:v>
                </c:pt>
                <c:pt idx="1459">
                  <c:v>187.13475</c:v>
                </c:pt>
                <c:pt idx="1460">
                  <c:v>190.33329999999998</c:v>
                </c:pt>
                <c:pt idx="1461">
                  <c:v>188.1576</c:v>
                </c:pt>
                <c:pt idx="1462">
                  <c:v>188.2139</c:v>
                </c:pt>
                <c:pt idx="1463">
                  <c:v>190.01955000000001</c:v>
                </c:pt>
                <c:pt idx="1464">
                  <c:v>188.98377499999998</c:v>
                </c:pt>
                <c:pt idx="1465">
                  <c:v>189.1875</c:v>
                </c:pt>
                <c:pt idx="1466">
                  <c:v>190.15915000000001</c:v>
                </c:pt>
                <c:pt idx="1467">
                  <c:v>192.30824999999999</c:v>
                </c:pt>
                <c:pt idx="1468">
                  <c:v>190.79995</c:v>
                </c:pt>
                <c:pt idx="1469">
                  <c:v>190.549125</c:v>
                </c:pt>
                <c:pt idx="1470">
                  <c:v>190.39860000000002</c:v>
                </c:pt>
                <c:pt idx="1471">
                  <c:v>190.22035</c:v>
                </c:pt>
                <c:pt idx="1472">
                  <c:v>190.6506</c:v>
                </c:pt>
                <c:pt idx="1473">
                  <c:v>189.24145000000001</c:v>
                </c:pt>
                <c:pt idx="1474">
                  <c:v>190.44900000000001</c:v>
                </c:pt>
                <c:pt idx="1475">
                  <c:v>192.70350000000002</c:v>
                </c:pt>
                <c:pt idx="1476">
                  <c:v>194.50395</c:v>
                </c:pt>
                <c:pt idx="1477">
                  <c:v>196.41264999999999</c:v>
                </c:pt>
                <c:pt idx="1478">
                  <c:v>195.17864999999998</c:v>
                </c:pt>
                <c:pt idx="1479">
                  <c:v>197.91630000000001</c:v>
                </c:pt>
                <c:pt idx="1480">
                  <c:v>198.02070000000001</c:v>
                </c:pt>
                <c:pt idx="1481">
                  <c:v>197.59004999999999</c:v>
                </c:pt>
                <c:pt idx="1482">
                  <c:v>196.70099999999999</c:v>
                </c:pt>
                <c:pt idx="1483">
                  <c:v>196.49035000000001</c:v>
                </c:pt>
                <c:pt idx="1484">
                  <c:v>198.92005</c:v>
                </c:pt>
                <c:pt idx="1485">
                  <c:v>199.08742500000002</c:v>
                </c:pt>
                <c:pt idx="1486">
                  <c:v>201.92237500000002</c:v>
                </c:pt>
                <c:pt idx="1487">
                  <c:v>203.05465000000001</c:v>
                </c:pt>
                <c:pt idx="1488">
                  <c:v>205.36259999999999</c:v>
                </c:pt>
                <c:pt idx="1489">
                  <c:v>201.04987499999999</c:v>
                </c:pt>
                <c:pt idx="1490">
                  <c:v>199.2587</c:v>
                </c:pt>
                <c:pt idx="1491">
                  <c:v>198.53870000000001</c:v>
                </c:pt>
                <c:pt idx="1492">
                  <c:v>201.59835000000001</c:v>
                </c:pt>
                <c:pt idx="1493">
                  <c:v>198.16125</c:v>
                </c:pt>
                <c:pt idx="1494">
                  <c:v>199.18799999999999</c:v>
                </c:pt>
                <c:pt idx="1495">
                  <c:v>199.710725</c:v>
                </c:pt>
                <c:pt idx="1496">
                  <c:v>201.114225</c:v>
                </c:pt>
                <c:pt idx="1497">
                  <c:v>201.73185000000001</c:v>
                </c:pt>
                <c:pt idx="1498">
                  <c:v>200.77680000000001</c:v>
                </c:pt>
                <c:pt idx="1499">
                  <c:v>200.651625</c:v>
                </c:pt>
                <c:pt idx="1500">
                  <c:v>198.55185</c:v>
                </c:pt>
                <c:pt idx="1501">
                  <c:v>200.46577500000001</c:v>
                </c:pt>
                <c:pt idx="1502">
                  <c:v>201.58500000000001</c:v>
                </c:pt>
                <c:pt idx="1503">
                  <c:v>201.42479999999998</c:v>
                </c:pt>
                <c:pt idx="1504">
                  <c:v>203.97052500000001</c:v>
                </c:pt>
                <c:pt idx="1505">
                  <c:v>205.45519999999999</c:v>
                </c:pt>
                <c:pt idx="1506">
                  <c:v>205.10467499999999</c:v>
                </c:pt>
                <c:pt idx="1507">
                  <c:v>203.99850000000001</c:v>
                </c:pt>
                <c:pt idx="1508">
                  <c:v>202.608</c:v>
                </c:pt>
                <c:pt idx="1509">
                  <c:v>204.30865</c:v>
                </c:pt>
                <c:pt idx="1510">
                  <c:v>201.1542</c:v>
                </c:pt>
                <c:pt idx="1511">
                  <c:v>203.189525</c:v>
                </c:pt>
                <c:pt idx="1512">
                  <c:v>199.775475</c:v>
                </c:pt>
                <c:pt idx="1513">
                  <c:v>200.40799999999999</c:v>
                </c:pt>
                <c:pt idx="1514">
                  <c:v>200.96764999999999</c:v>
                </c:pt>
                <c:pt idx="1515">
                  <c:v>201.89779999999999</c:v>
                </c:pt>
                <c:pt idx="1516">
                  <c:v>201.1311</c:v>
                </c:pt>
                <c:pt idx="1517">
                  <c:v>201.85759999999999</c:v>
                </c:pt>
                <c:pt idx="1518">
                  <c:v>201.43814999999998</c:v>
                </c:pt>
                <c:pt idx="1519">
                  <c:v>200.16774999999998</c:v>
                </c:pt>
                <c:pt idx="1520">
                  <c:v>198.565</c:v>
                </c:pt>
                <c:pt idx="1521">
                  <c:v>197.25075000000001</c:v>
                </c:pt>
                <c:pt idx="1522">
                  <c:v>196.80775</c:v>
                </c:pt>
                <c:pt idx="1523">
                  <c:v>198.12440000000001</c:v>
                </c:pt>
                <c:pt idx="1524">
                  <c:v>199.86942500000001</c:v>
                </c:pt>
                <c:pt idx="1525">
                  <c:v>199.94877500000001</c:v>
                </c:pt>
                <c:pt idx="1526">
                  <c:v>199.60492500000001</c:v>
                </c:pt>
                <c:pt idx="1527">
                  <c:v>197.42095</c:v>
                </c:pt>
                <c:pt idx="1528">
                  <c:v>196.5136</c:v>
                </c:pt>
                <c:pt idx="1529">
                  <c:v>196.79497499999999</c:v>
                </c:pt>
                <c:pt idx="1530">
                  <c:v>196.15312499999999</c:v>
                </c:pt>
                <c:pt idx="1531">
                  <c:v>195.80350000000001</c:v>
                </c:pt>
                <c:pt idx="1532">
                  <c:v>196.10595000000001</c:v>
                </c:pt>
                <c:pt idx="1533">
                  <c:v>198.92637500000001</c:v>
                </c:pt>
                <c:pt idx="1534">
                  <c:v>198.97987499999999</c:v>
                </c:pt>
                <c:pt idx="1535">
                  <c:v>198.739125</c:v>
                </c:pt>
                <c:pt idx="1536">
                  <c:v>197.51647499999999</c:v>
                </c:pt>
                <c:pt idx="1537">
                  <c:v>199.227</c:v>
                </c:pt>
                <c:pt idx="1538">
                  <c:v>199.38810000000001</c:v>
                </c:pt>
                <c:pt idx="1539">
                  <c:v>198.73027500000001</c:v>
                </c:pt>
                <c:pt idx="1540">
                  <c:v>198.22620000000001</c:v>
                </c:pt>
                <c:pt idx="1541">
                  <c:v>197.25450000000001</c:v>
                </c:pt>
                <c:pt idx="1542">
                  <c:v>197.22774999999999</c:v>
                </c:pt>
                <c:pt idx="1543">
                  <c:v>191.05135000000001</c:v>
                </c:pt>
                <c:pt idx="1544">
                  <c:v>190.16375000000002</c:v>
                </c:pt>
                <c:pt idx="1545">
                  <c:v>189.75594999999998</c:v>
                </c:pt>
                <c:pt idx="1546">
                  <c:v>187.85917499999999</c:v>
                </c:pt>
                <c:pt idx="1547">
                  <c:v>185.67359999999999</c:v>
                </c:pt>
                <c:pt idx="1548">
                  <c:v>185.55670000000001</c:v>
                </c:pt>
                <c:pt idx="1549">
                  <c:v>185.14172499999998</c:v>
                </c:pt>
                <c:pt idx="1550">
                  <c:v>186.90480000000002</c:v>
                </c:pt>
                <c:pt idx="1551">
                  <c:v>186.22065000000001</c:v>
                </c:pt>
                <c:pt idx="1552">
                  <c:v>187.17202500000002</c:v>
                </c:pt>
                <c:pt idx="1553">
                  <c:v>186.639375</c:v>
                </c:pt>
                <c:pt idx="1554">
                  <c:v>185.015975</c:v>
                </c:pt>
                <c:pt idx="1555">
                  <c:v>185.09400000000002</c:v>
                </c:pt>
                <c:pt idx="1556">
                  <c:v>184.51009999999999</c:v>
                </c:pt>
                <c:pt idx="1557">
                  <c:v>184.52265</c:v>
                </c:pt>
                <c:pt idx="1558">
                  <c:v>185.58540000000002</c:v>
                </c:pt>
                <c:pt idx="1559">
                  <c:v>184.31790000000001</c:v>
                </c:pt>
                <c:pt idx="1560">
                  <c:v>183.732</c:v>
                </c:pt>
                <c:pt idx="1561">
                  <c:v>183.23750000000001</c:v>
                </c:pt>
                <c:pt idx="1562">
                  <c:v>184.57740000000001</c:v>
                </c:pt>
                <c:pt idx="1563">
                  <c:v>184.09595000000002</c:v>
                </c:pt>
                <c:pt idx="1564">
                  <c:v>183.93280000000001</c:v>
                </c:pt>
                <c:pt idx="1565">
                  <c:v>184.61520000000002</c:v>
                </c:pt>
                <c:pt idx="1566">
                  <c:v>184.28662500000002</c:v>
                </c:pt>
                <c:pt idx="1567">
                  <c:v>183.46620000000001</c:v>
                </c:pt>
                <c:pt idx="1568">
                  <c:v>183.87005000000002</c:v>
                </c:pt>
                <c:pt idx="1569">
                  <c:v>183.33749999999998</c:v>
                </c:pt>
                <c:pt idx="1570">
                  <c:v>181.13744999999997</c:v>
                </c:pt>
                <c:pt idx="1571">
                  <c:v>178.97399999999999</c:v>
                </c:pt>
                <c:pt idx="1572">
                  <c:v>179.19300000000001</c:v>
                </c:pt>
                <c:pt idx="1573">
                  <c:v>179.65690000000001</c:v>
                </c:pt>
                <c:pt idx="1574">
                  <c:v>179.92440000000002</c:v>
                </c:pt>
                <c:pt idx="1575">
                  <c:v>179.2175</c:v>
                </c:pt>
                <c:pt idx="1576">
                  <c:v>178.79062499999998</c:v>
                </c:pt>
                <c:pt idx="1577">
                  <c:v>189.81127500000002</c:v>
                </c:pt>
                <c:pt idx="1578">
                  <c:v>189.79830000000001</c:v>
                </c:pt>
                <c:pt idx="1579">
                  <c:v>189.629625</c:v>
                </c:pt>
                <c:pt idx="1580">
                  <c:v>189.73342499999998</c:v>
                </c:pt>
                <c:pt idx="1581">
                  <c:v>189.79830000000001</c:v>
                </c:pt>
                <c:pt idx="1582">
                  <c:v>189.10567500000002</c:v>
                </c:pt>
                <c:pt idx="1583">
                  <c:v>188.55930000000001</c:v>
                </c:pt>
                <c:pt idx="1584">
                  <c:v>188.4948</c:v>
                </c:pt>
                <c:pt idx="1585">
                  <c:v>189.5907</c:v>
                </c:pt>
                <c:pt idx="1586">
                  <c:v>188.94194999999999</c:v>
                </c:pt>
                <c:pt idx="1587">
                  <c:v>188.37105</c:v>
                </c:pt>
                <c:pt idx="1588">
                  <c:v>188.35807499999999</c:v>
                </c:pt>
                <c:pt idx="1589">
                  <c:v>187.80015</c:v>
                </c:pt>
                <c:pt idx="1590">
                  <c:v>186.67132500000002</c:v>
                </c:pt>
                <c:pt idx="1591">
                  <c:v>186.256125</c:v>
                </c:pt>
                <c:pt idx="1592">
                  <c:v>186.77849999999998</c:v>
                </c:pt>
                <c:pt idx="1593">
                  <c:v>184.42682500000001</c:v>
                </c:pt>
                <c:pt idx="1594">
                  <c:v>183.57510000000002</c:v>
                </c:pt>
                <c:pt idx="1595">
                  <c:v>183.9282</c:v>
                </c:pt>
                <c:pt idx="1596">
                  <c:v>184.50437500000001</c:v>
                </c:pt>
                <c:pt idx="1597">
                  <c:v>186.79769999999999</c:v>
                </c:pt>
                <c:pt idx="1598">
                  <c:v>186.64109999999999</c:v>
                </c:pt>
                <c:pt idx="1599">
                  <c:v>183.2885</c:v>
                </c:pt>
                <c:pt idx="1600">
                  <c:v>172.1018</c:v>
                </c:pt>
                <c:pt idx="1601">
                  <c:v>176.09909999999999</c:v>
                </c:pt>
                <c:pt idx="1602">
                  <c:v>171.88799999999998</c:v>
                </c:pt>
                <c:pt idx="1603">
                  <c:v>174.43122500000001</c:v>
                </c:pt>
                <c:pt idx="1604">
                  <c:v>180.40625</c:v>
                </c:pt>
                <c:pt idx="1605">
                  <c:v>182.09675000000001</c:v>
                </c:pt>
                <c:pt idx="1606">
                  <c:v>180.7722</c:v>
                </c:pt>
                <c:pt idx="1607">
                  <c:v>180.91079999999999</c:v>
                </c:pt>
                <c:pt idx="1608">
                  <c:v>180.6336</c:v>
                </c:pt>
                <c:pt idx="1609">
                  <c:v>180.39419999999998</c:v>
                </c:pt>
                <c:pt idx="1610">
                  <c:v>181.65809999999999</c:v>
                </c:pt>
                <c:pt idx="1611">
                  <c:v>181.231875</c:v>
                </c:pt>
                <c:pt idx="1612">
                  <c:v>184.81830000000002</c:v>
                </c:pt>
                <c:pt idx="1613">
                  <c:v>184.1405</c:v>
                </c:pt>
                <c:pt idx="1614">
                  <c:v>190.16400000000002</c:v>
                </c:pt>
                <c:pt idx="1615">
                  <c:v>190.9614</c:v>
                </c:pt>
                <c:pt idx="1616">
                  <c:v>188.41320000000002</c:v>
                </c:pt>
                <c:pt idx="1617">
                  <c:v>194.95599999999999</c:v>
                </c:pt>
                <c:pt idx="1618">
                  <c:v>194.9152</c:v>
                </c:pt>
                <c:pt idx="1619">
                  <c:v>194.43472499999999</c:v>
                </c:pt>
                <c:pt idx="1620">
                  <c:v>193.01589999999999</c:v>
                </c:pt>
                <c:pt idx="1621">
                  <c:v>192.24599999999998</c:v>
                </c:pt>
                <c:pt idx="1622">
                  <c:v>200.90812500000001</c:v>
                </c:pt>
                <c:pt idx="1623">
                  <c:v>201.78969999999998</c:v>
                </c:pt>
                <c:pt idx="1624">
                  <c:v>200.30692500000001</c:v>
                </c:pt>
                <c:pt idx="1625">
                  <c:v>199.6961</c:v>
                </c:pt>
                <c:pt idx="1626">
                  <c:v>197.20552499999999</c:v>
                </c:pt>
                <c:pt idx="1627">
                  <c:v>197.99012500000001</c:v>
                </c:pt>
                <c:pt idx="1628">
                  <c:v>196.084</c:v>
                </c:pt>
                <c:pt idx="1629">
                  <c:v>196.42012500000001</c:v>
                </c:pt>
                <c:pt idx="1630">
                  <c:v>197.976</c:v>
                </c:pt>
                <c:pt idx="1631">
                  <c:v>197.41409999999999</c:v>
                </c:pt>
                <c:pt idx="1632">
                  <c:v>202.09029999999998</c:v>
                </c:pt>
                <c:pt idx="1633">
                  <c:v>204.64425</c:v>
                </c:pt>
                <c:pt idx="1634">
                  <c:v>209.48150000000001</c:v>
                </c:pt>
                <c:pt idx="1635">
                  <c:v>210.21937500000001</c:v>
                </c:pt>
                <c:pt idx="1636">
                  <c:v>206.31709999999998</c:v>
                </c:pt>
                <c:pt idx="1637">
                  <c:v>202.87437499999999</c:v>
                </c:pt>
                <c:pt idx="1638">
                  <c:v>205.16677499999997</c:v>
                </c:pt>
                <c:pt idx="1639">
                  <c:v>202.20837499999999</c:v>
                </c:pt>
                <c:pt idx="1640">
                  <c:v>200.34690000000001</c:v>
                </c:pt>
                <c:pt idx="1641">
                  <c:v>197.16929999999999</c:v>
                </c:pt>
                <c:pt idx="1642">
                  <c:v>195.38872499999999</c:v>
                </c:pt>
                <c:pt idx="1643">
                  <c:v>195.05474999999998</c:v>
                </c:pt>
                <c:pt idx="1644">
                  <c:v>194.19794999999999</c:v>
                </c:pt>
                <c:pt idx="1645">
                  <c:v>193.01442500000002</c:v>
                </c:pt>
                <c:pt idx="1646">
                  <c:v>189.888375</c:v>
                </c:pt>
                <c:pt idx="1647">
                  <c:v>188.19535000000002</c:v>
                </c:pt>
                <c:pt idx="1648">
                  <c:v>188.82044999999999</c:v>
                </c:pt>
                <c:pt idx="1649">
                  <c:v>189.88515000000001</c:v>
                </c:pt>
                <c:pt idx="1650">
                  <c:v>192.91405</c:v>
                </c:pt>
                <c:pt idx="1651">
                  <c:v>193.75050000000002</c:v>
                </c:pt>
                <c:pt idx="1652">
                  <c:v>194.86599999999999</c:v>
                </c:pt>
                <c:pt idx="1653">
                  <c:v>192.696</c:v>
                </c:pt>
                <c:pt idx="1654">
                  <c:v>194.5377</c:v>
                </c:pt>
                <c:pt idx="1655">
                  <c:v>192.85979999999998</c:v>
                </c:pt>
                <c:pt idx="1656">
                  <c:v>189.80845000000002</c:v>
                </c:pt>
                <c:pt idx="1657">
                  <c:v>190.32999999999998</c:v>
                </c:pt>
                <c:pt idx="1658">
                  <c:v>189.92025000000001</c:v>
                </c:pt>
                <c:pt idx="1659">
                  <c:v>188.60400000000001</c:v>
                </c:pt>
                <c:pt idx="1660">
                  <c:v>185.801275</c:v>
                </c:pt>
                <c:pt idx="1661">
                  <c:v>185.550725</c:v>
                </c:pt>
                <c:pt idx="1662">
                  <c:v>192.05477500000001</c:v>
                </c:pt>
                <c:pt idx="1663">
                  <c:v>196.89615000000001</c:v>
                </c:pt>
                <c:pt idx="1664">
                  <c:v>200.44852500000002</c:v>
                </c:pt>
                <c:pt idx="1665">
                  <c:v>205.92374999999998</c:v>
                </c:pt>
                <c:pt idx="1666">
                  <c:v>210.18035</c:v>
                </c:pt>
                <c:pt idx="1667">
                  <c:v>213.6046</c:v>
                </c:pt>
                <c:pt idx="1668">
                  <c:v>216.38499999999999</c:v>
                </c:pt>
                <c:pt idx="1669">
                  <c:v>215.12820000000002</c:v>
                </c:pt>
                <c:pt idx="1670">
                  <c:v>213.94977499999999</c:v>
                </c:pt>
                <c:pt idx="1671">
                  <c:v>217.00379999999998</c:v>
                </c:pt>
                <c:pt idx="1672">
                  <c:v>223.2099</c:v>
                </c:pt>
                <c:pt idx="1673">
                  <c:v>238.08224999999999</c:v>
                </c:pt>
                <c:pt idx="1674">
                  <c:v>234.25500000000002</c:v>
                </c:pt>
                <c:pt idx="1675">
                  <c:v>229.32</c:v>
                </c:pt>
                <c:pt idx="1676">
                  <c:v>227.7576</c:v>
                </c:pt>
                <c:pt idx="1677">
                  <c:v>234.42999999999998</c:v>
                </c:pt>
                <c:pt idx="1678">
                  <c:v>240.27575000000002</c:v>
                </c:pt>
                <c:pt idx="1679">
                  <c:v>244.585825</c:v>
                </c:pt>
                <c:pt idx="1680">
                  <c:v>241.75500000000002</c:v>
                </c:pt>
                <c:pt idx="1681">
                  <c:v>248.96504999999999</c:v>
                </c:pt>
                <c:pt idx="1682">
                  <c:v>260.08875</c:v>
                </c:pt>
                <c:pt idx="1683">
                  <c:v>255.8492</c:v>
                </c:pt>
                <c:pt idx="1684">
                  <c:v>265.2276</c:v>
                </c:pt>
                <c:pt idx="1685">
                  <c:v>284.40974999999997</c:v>
                </c:pt>
                <c:pt idx="1686">
                  <c:v>280.72120000000001</c:v>
                </c:pt>
                <c:pt idx="1687">
                  <c:v>289.48590000000002</c:v>
                </c:pt>
                <c:pt idx="1688">
                  <c:v>308.31824999999998</c:v>
                </c:pt>
                <c:pt idx="1689">
                  <c:v>289.04714999999999</c:v>
                </c:pt>
                <c:pt idx="1690">
                  <c:v>295.90569999999997</c:v>
                </c:pt>
                <c:pt idx="1691">
                  <c:v>285.8877</c:v>
                </c:pt>
                <c:pt idx="1692">
                  <c:v>281.55214999999998</c:v>
                </c:pt>
                <c:pt idx="1693">
                  <c:v>286.71930000000003</c:v>
                </c:pt>
                <c:pt idx="1694">
                  <c:v>287.36564999999996</c:v>
                </c:pt>
                <c:pt idx="1695">
                  <c:v>282.44760000000002</c:v>
                </c:pt>
                <c:pt idx="1696">
                  <c:v>275.6918</c:v>
                </c:pt>
                <c:pt idx="1697">
                  <c:v>274.87079999999997</c:v>
                </c:pt>
                <c:pt idx="1698">
                  <c:v>281.361875</c:v>
                </c:pt>
                <c:pt idx="1699">
                  <c:v>275.52760000000001</c:v>
                </c:pt>
                <c:pt idx="1700">
                  <c:v>282.08154999999999</c:v>
                </c:pt>
                <c:pt idx="1701">
                  <c:v>278.30250000000001</c:v>
                </c:pt>
                <c:pt idx="1702">
                  <c:v>278.92759999999998</c:v>
                </c:pt>
                <c:pt idx="1703">
                  <c:v>281.49262500000003</c:v>
                </c:pt>
                <c:pt idx="1704">
                  <c:v>289.16370000000001</c:v>
                </c:pt>
                <c:pt idx="1705">
                  <c:v>295.54525000000001</c:v>
                </c:pt>
                <c:pt idx="1706">
                  <c:v>293.13702499999999</c:v>
                </c:pt>
                <c:pt idx="1707">
                  <c:v>295.88650000000001</c:v>
                </c:pt>
                <c:pt idx="1708">
                  <c:v>298.00574999999998</c:v>
                </c:pt>
                <c:pt idx="1709">
                  <c:v>303.9896</c:v>
                </c:pt>
                <c:pt idx="1710">
                  <c:v>301.854375</c:v>
                </c:pt>
                <c:pt idx="1711">
                  <c:v>294.60842500000001</c:v>
                </c:pt>
                <c:pt idx="1712">
                  <c:v>291.60050000000001</c:v>
                </c:pt>
                <c:pt idx="1713">
                  <c:v>293.2509</c:v>
                </c:pt>
                <c:pt idx="1714">
                  <c:v>297.85210000000001</c:v>
                </c:pt>
                <c:pt idx="1715">
                  <c:v>301.02000000000004</c:v>
                </c:pt>
                <c:pt idx="1716">
                  <c:v>301.02000000000004</c:v>
                </c:pt>
                <c:pt idx="1717">
                  <c:v>298.54435000000001</c:v>
                </c:pt>
                <c:pt idx="1718">
                  <c:v>303.03980000000001</c:v>
                </c:pt>
                <c:pt idx="1719">
                  <c:v>303.66562499999998</c:v>
                </c:pt>
                <c:pt idx="1720">
                  <c:v>307.82537500000001</c:v>
                </c:pt>
                <c:pt idx="1721">
                  <c:v>306.796875</c:v>
                </c:pt>
                <c:pt idx="1722">
                  <c:v>305.435</c:v>
                </c:pt>
                <c:pt idx="1723">
                  <c:v>301.03995000000003</c:v>
                </c:pt>
                <c:pt idx="1724">
                  <c:v>292.81470000000002</c:v>
                </c:pt>
                <c:pt idx="1725">
                  <c:v>296.91199999999998</c:v>
                </c:pt>
                <c:pt idx="1726">
                  <c:v>292.25069999999999</c:v>
                </c:pt>
                <c:pt idx="1727">
                  <c:v>279.22267499999998</c:v>
                </c:pt>
                <c:pt idx="1728">
                  <c:v>277.80450000000002</c:v>
                </c:pt>
                <c:pt idx="1729">
                  <c:v>278.44959999999998</c:v>
                </c:pt>
                <c:pt idx="1730">
                  <c:v>272.80215000000004</c:v>
                </c:pt>
                <c:pt idx="1731">
                  <c:v>264.80324999999999</c:v>
                </c:pt>
                <c:pt idx="1732">
                  <c:v>274.58910000000003</c:v>
                </c:pt>
                <c:pt idx="1733">
                  <c:v>273.1764</c:v>
                </c:pt>
                <c:pt idx="1734">
                  <c:v>279.76</c:v>
                </c:pt>
                <c:pt idx="1735">
                  <c:v>300.11587499999996</c:v>
                </c:pt>
                <c:pt idx="1736">
                  <c:v>298.73082500000004</c:v>
                </c:pt>
                <c:pt idx="1737">
                  <c:v>293.61779999999999</c:v>
                </c:pt>
                <c:pt idx="1738">
                  <c:v>291.84389999999996</c:v>
                </c:pt>
                <c:pt idx="1739">
                  <c:v>286.41024999999996</c:v>
                </c:pt>
                <c:pt idx="1740">
                  <c:v>287.70057499999996</c:v>
                </c:pt>
                <c:pt idx="1741">
                  <c:v>285.80512499999998</c:v>
                </c:pt>
                <c:pt idx="1742">
                  <c:v>281.34739999999999</c:v>
                </c:pt>
                <c:pt idx="1743">
                  <c:v>283.37299999999999</c:v>
                </c:pt>
                <c:pt idx="1744">
                  <c:v>281.08187500000003</c:v>
                </c:pt>
                <c:pt idx="1745">
                  <c:v>285.35995000000003</c:v>
                </c:pt>
                <c:pt idx="1746">
                  <c:v>284.97284999999999</c:v>
                </c:pt>
                <c:pt idx="1747">
                  <c:v>294.304575</c:v>
                </c:pt>
                <c:pt idx="1748">
                  <c:v>298.49700000000001</c:v>
                </c:pt>
                <c:pt idx="1749">
                  <c:v>306.42562499999997</c:v>
                </c:pt>
                <c:pt idx="1750">
                  <c:v>308.15999999999997</c:v>
                </c:pt>
                <c:pt idx="1751">
                  <c:v>306.79357499999998</c:v>
                </c:pt>
                <c:pt idx="1752">
                  <c:v>299.2704</c:v>
                </c:pt>
                <c:pt idx="1753">
                  <c:v>298.001825</c:v>
                </c:pt>
                <c:pt idx="1754">
                  <c:v>298.82729999999998</c:v>
                </c:pt>
                <c:pt idx="1755">
                  <c:v>298.35562500000003</c:v>
                </c:pt>
                <c:pt idx="1756">
                  <c:v>299.08449999999999</c:v>
                </c:pt>
                <c:pt idx="1757">
                  <c:v>301.43287500000002</c:v>
                </c:pt>
                <c:pt idx="1758">
                  <c:v>297.41495000000003</c:v>
                </c:pt>
                <c:pt idx="1759">
                  <c:v>294.52799999999996</c:v>
                </c:pt>
                <c:pt idx="1760">
                  <c:v>285.26</c:v>
                </c:pt>
                <c:pt idx="1761">
                  <c:v>292.55624999999998</c:v>
                </c:pt>
                <c:pt idx="1762">
                  <c:v>282.05099999999999</c:v>
                </c:pt>
                <c:pt idx="1763">
                  <c:v>285.36157499999996</c:v>
                </c:pt>
                <c:pt idx="1764">
                  <c:v>289.70012500000001</c:v>
                </c:pt>
                <c:pt idx="1765">
                  <c:v>287.42959999999999</c:v>
                </c:pt>
                <c:pt idx="1766">
                  <c:v>284.49130000000002</c:v>
                </c:pt>
                <c:pt idx="1767">
                  <c:v>285.19779999999997</c:v>
                </c:pt>
                <c:pt idx="1768">
                  <c:v>286.76159999999999</c:v>
                </c:pt>
                <c:pt idx="1769">
                  <c:v>291.66930000000002</c:v>
                </c:pt>
                <c:pt idx="1770">
                  <c:v>289.68322499999999</c:v>
                </c:pt>
                <c:pt idx="1771">
                  <c:v>291.32529999999997</c:v>
                </c:pt>
                <c:pt idx="1772">
                  <c:v>291.8272</c:v>
                </c:pt>
                <c:pt idx="1773">
                  <c:v>301.61590000000001</c:v>
                </c:pt>
                <c:pt idx="1774">
                  <c:v>306.75012500000003</c:v>
                </c:pt>
                <c:pt idx="1775">
                  <c:v>307.63642500000003</c:v>
                </c:pt>
                <c:pt idx="1776">
                  <c:v>307.00124999999997</c:v>
                </c:pt>
                <c:pt idx="1777">
                  <c:v>304.29395</c:v>
                </c:pt>
                <c:pt idx="1778">
                  <c:v>311.58335</c:v>
                </c:pt>
                <c:pt idx="1779">
                  <c:v>312.75745000000001</c:v>
                </c:pt>
                <c:pt idx="1780">
                  <c:v>313.87399999999997</c:v>
                </c:pt>
                <c:pt idx="1781">
                  <c:v>312.83910000000003</c:v>
                </c:pt>
                <c:pt idx="1782">
                  <c:v>302.6936</c:v>
                </c:pt>
                <c:pt idx="1783">
                  <c:v>304.14019999999999</c:v>
                </c:pt>
                <c:pt idx="1784">
                  <c:v>301.1832</c:v>
                </c:pt>
                <c:pt idx="1785">
                  <c:v>302.11649999999997</c:v>
                </c:pt>
                <c:pt idx="1786">
                  <c:v>305.1542</c:v>
                </c:pt>
                <c:pt idx="1787">
                  <c:v>307.18572500000005</c:v>
                </c:pt>
                <c:pt idx="1788">
                  <c:v>308.22184999999996</c:v>
                </c:pt>
                <c:pt idx="1789">
                  <c:v>311.71119999999996</c:v>
                </c:pt>
                <c:pt idx="1790">
                  <c:v>315.28440000000001</c:v>
                </c:pt>
                <c:pt idx="1791">
                  <c:v>314.63640000000004</c:v>
                </c:pt>
                <c:pt idx="1792">
                  <c:v>315.19574999999998</c:v>
                </c:pt>
                <c:pt idx="1793">
                  <c:v>315.70074999999997</c:v>
                </c:pt>
                <c:pt idx="1794">
                  <c:v>307.99119999999999</c:v>
                </c:pt>
                <c:pt idx="1795">
                  <c:v>315.2715</c:v>
                </c:pt>
                <c:pt idx="1796">
                  <c:v>313.88189999999997</c:v>
                </c:pt>
                <c:pt idx="1797">
                  <c:v>312.72799999999995</c:v>
                </c:pt>
                <c:pt idx="1798">
                  <c:v>318.74490000000003</c:v>
                </c:pt>
                <c:pt idx="1799">
                  <c:v>315.85885000000002</c:v>
                </c:pt>
                <c:pt idx="1800">
                  <c:v>313.22289999999998</c:v>
                </c:pt>
                <c:pt idx="1801">
                  <c:v>318.08420000000001</c:v>
                </c:pt>
                <c:pt idx="1802">
                  <c:v>320.72579999999999</c:v>
                </c:pt>
                <c:pt idx="1803">
                  <c:v>324.17839999999995</c:v>
                </c:pt>
                <c:pt idx="1804">
                  <c:v>328.53227499999997</c:v>
                </c:pt>
                <c:pt idx="1805">
                  <c:v>323.61429999999996</c:v>
                </c:pt>
                <c:pt idx="1806">
                  <c:v>322.64280000000002</c:v>
                </c:pt>
                <c:pt idx="1807">
                  <c:v>329.91750000000002</c:v>
                </c:pt>
                <c:pt idx="1808">
                  <c:v>334.06447500000002</c:v>
                </c:pt>
                <c:pt idx="1809">
                  <c:v>336.99599999999998</c:v>
                </c:pt>
                <c:pt idx="1810">
                  <c:v>338.59559999999999</c:v>
                </c:pt>
                <c:pt idx="1811">
                  <c:v>338.0575</c:v>
                </c:pt>
                <c:pt idx="1812">
                  <c:v>338.28375</c:v>
                </c:pt>
                <c:pt idx="1813">
                  <c:v>343.43259999999998</c:v>
                </c:pt>
                <c:pt idx="1814">
                  <c:v>343.53960000000001</c:v>
                </c:pt>
                <c:pt idx="1815">
                  <c:v>340.98540000000003</c:v>
                </c:pt>
                <c:pt idx="1816">
                  <c:v>347.44040000000001</c:v>
                </c:pt>
                <c:pt idx="1817">
                  <c:v>347.92460000000005</c:v>
                </c:pt>
                <c:pt idx="1818">
                  <c:v>354.32670000000002</c:v>
                </c:pt>
                <c:pt idx="1819">
                  <c:v>355.44174999999996</c:v>
                </c:pt>
                <c:pt idx="1820">
                  <c:v>356.268325</c:v>
                </c:pt>
                <c:pt idx="1821">
                  <c:v>360.40840000000003</c:v>
                </c:pt>
                <c:pt idx="1822">
                  <c:v>362.19479999999999</c:v>
                </c:pt>
                <c:pt idx="1823">
                  <c:v>366.28319999999997</c:v>
                </c:pt>
                <c:pt idx="1824">
                  <c:v>363.6576</c:v>
                </c:pt>
                <c:pt idx="1825">
                  <c:v>359.67749999999995</c:v>
                </c:pt>
                <c:pt idx="1826">
                  <c:v>359.34552500000001</c:v>
                </c:pt>
                <c:pt idx="1827">
                  <c:v>347.46270000000004</c:v>
                </c:pt>
                <c:pt idx="1828">
                  <c:v>340.31609999999995</c:v>
                </c:pt>
                <c:pt idx="1829">
                  <c:v>341.03520000000003</c:v>
                </c:pt>
                <c:pt idx="1830">
                  <c:v>340.02477500000003</c:v>
                </c:pt>
                <c:pt idx="1831">
                  <c:v>336.51800000000003</c:v>
                </c:pt>
                <c:pt idx="1832">
                  <c:v>316.1361</c:v>
                </c:pt>
                <c:pt idx="1833">
                  <c:v>316.01300000000003</c:v>
                </c:pt>
                <c:pt idx="1834">
                  <c:v>315.71539999999999</c:v>
                </c:pt>
                <c:pt idx="1835">
                  <c:v>330.56169999999997</c:v>
                </c:pt>
                <c:pt idx="1836">
                  <c:v>330.06350000000003</c:v>
                </c:pt>
                <c:pt idx="1837">
                  <c:v>329.20282500000002</c:v>
                </c:pt>
                <c:pt idx="1838">
                  <c:v>329.08850000000001</c:v>
                </c:pt>
                <c:pt idx="1839">
                  <c:v>331.02814999999998</c:v>
                </c:pt>
                <c:pt idx="1840">
                  <c:v>327.30610000000001</c:v>
                </c:pt>
                <c:pt idx="1841">
                  <c:v>310.14060000000001</c:v>
                </c:pt>
                <c:pt idx="1842">
                  <c:v>305.22194999999999</c:v>
                </c:pt>
                <c:pt idx="1843">
                  <c:v>299.86</c:v>
                </c:pt>
                <c:pt idx="1844">
                  <c:v>290.70862499999998</c:v>
                </c:pt>
                <c:pt idx="1845">
                  <c:v>288.13830000000002</c:v>
                </c:pt>
                <c:pt idx="1846">
                  <c:v>280.10602499999999</c:v>
                </c:pt>
                <c:pt idx="1847">
                  <c:v>260.30689999999998</c:v>
                </c:pt>
                <c:pt idx="1848">
                  <c:v>258.65812499999998</c:v>
                </c:pt>
                <c:pt idx="1849">
                  <c:v>281.65649999999999</c:v>
                </c:pt>
                <c:pt idx="1850">
                  <c:v>295.875225</c:v>
                </c:pt>
                <c:pt idx="1851">
                  <c:v>290.88459999999998</c:v>
                </c:pt>
                <c:pt idx="1852">
                  <c:v>288.40500000000003</c:v>
                </c:pt>
                <c:pt idx="1853">
                  <c:v>287.15794999999997</c:v>
                </c:pt>
                <c:pt idx="1854">
                  <c:v>295.80312500000002</c:v>
                </c:pt>
                <c:pt idx="1855">
                  <c:v>306.59125</c:v>
                </c:pt>
                <c:pt idx="1856">
                  <c:v>312.67207500000001</c:v>
                </c:pt>
                <c:pt idx="1857">
                  <c:v>312.28924999999998</c:v>
                </c:pt>
                <c:pt idx="1858">
                  <c:v>306.81144999999998</c:v>
                </c:pt>
                <c:pt idx="1859">
                  <c:v>312.21600000000001</c:v>
                </c:pt>
                <c:pt idx="1860">
                  <c:v>315.03149999999999</c:v>
                </c:pt>
                <c:pt idx="1861">
                  <c:v>322.72739999999999</c:v>
                </c:pt>
                <c:pt idx="1862">
                  <c:v>329.20387499999998</c:v>
                </c:pt>
                <c:pt idx="1863">
                  <c:v>329.73315000000002</c:v>
                </c:pt>
                <c:pt idx="1864">
                  <c:v>327.17250000000001</c:v>
                </c:pt>
                <c:pt idx="1865">
                  <c:v>324.24365</c:v>
                </c:pt>
                <c:pt idx="1866">
                  <c:v>324.83512500000001</c:v>
                </c:pt>
                <c:pt idx="1867">
                  <c:v>311.86852500000003</c:v>
                </c:pt>
                <c:pt idx="1868">
                  <c:v>310.88350000000003</c:v>
                </c:pt>
                <c:pt idx="1869">
                  <c:v>307.244325</c:v>
                </c:pt>
                <c:pt idx="1870">
                  <c:v>306.603925</c:v>
                </c:pt>
                <c:pt idx="1871">
                  <c:v>313.79759999999999</c:v>
                </c:pt>
                <c:pt idx="1872">
                  <c:v>324.16275000000002</c:v>
                </c:pt>
                <c:pt idx="1873">
                  <c:v>327.21062500000005</c:v>
                </c:pt>
                <c:pt idx="1874">
                  <c:v>325.17547500000001</c:v>
                </c:pt>
                <c:pt idx="1875">
                  <c:v>324.55604999999997</c:v>
                </c:pt>
                <c:pt idx="1876">
                  <c:v>317.77932499999997</c:v>
                </c:pt>
                <c:pt idx="1877">
                  <c:v>311.27915000000002</c:v>
                </c:pt>
                <c:pt idx="1878">
                  <c:v>312.98444999999998</c:v>
                </c:pt>
                <c:pt idx="1879">
                  <c:v>276.42185000000001</c:v>
                </c:pt>
                <c:pt idx="1880">
                  <c:v>277.23272500000002</c:v>
                </c:pt>
                <c:pt idx="1881">
                  <c:v>275.53432499999997</c:v>
                </c:pt>
                <c:pt idx="1882">
                  <c:v>268.97982500000001</c:v>
                </c:pt>
                <c:pt idx="1883">
                  <c:v>262.02195</c:v>
                </c:pt>
                <c:pt idx="1884">
                  <c:v>287.983</c:v>
                </c:pt>
                <c:pt idx="1885">
                  <c:v>287.99392500000005</c:v>
                </c:pt>
                <c:pt idx="1886">
                  <c:v>289.75400000000002</c:v>
                </c:pt>
                <c:pt idx="1887">
                  <c:v>289.40899999999999</c:v>
                </c:pt>
                <c:pt idx="1888">
                  <c:v>289.73099999999999</c:v>
                </c:pt>
                <c:pt idx="1889">
                  <c:v>287.91399999999999</c:v>
                </c:pt>
                <c:pt idx="1890">
                  <c:v>288.21300000000002</c:v>
                </c:pt>
                <c:pt idx="1891">
                  <c:v>301.87560000000002</c:v>
                </c:pt>
                <c:pt idx="1892">
                  <c:v>305.55</c:v>
                </c:pt>
                <c:pt idx="1893">
                  <c:v>301.89757500000002</c:v>
                </c:pt>
                <c:pt idx="1894">
                  <c:v>301.4658</c:v>
                </c:pt>
                <c:pt idx="1895">
                  <c:v>296.95605</c:v>
                </c:pt>
                <c:pt idx="1896">
                  <c:v>298.7199</c:v>
                </c:pt>
                <c:pt idx="1897">
                  <c:v>306.87259999999998</c:v>
                </c:pt>
                <c:pt idx="1898">
                  <c:v>303.08799999999997</c:v>
                </c:pt>
                <c:pt idx="1899">
                  <c:v>288.42900000000003</c:v>
                </c:pt>
                <c:pt idx="1900">
                  <c:v>289.92599999999999</c:v>
                </c:pt>
                <c:pt idx="1901">
                  <c:v>282.59595000000002</c:v>
                </c:pt>
                <c:pt idx="1902">
                  <c:v>287.75644999999997</c:v>
                </c:pt>
                <c:pt idx="1903">
                  <c:v>285.62102500000003</c:v>
                </c:pt>
                <c:pt idx="1904">
                  <c:v>276.96677499999998</c:v>
                </c:pt>
                <c:pt idx="1905">
                  <c:v>273.55927500000001</c:v>
                </c:pt>
                <c:pt idx="1906">
                  <c:v>281.755</c:v>
                </c:pt>
                <c:pt idx="1907">
                  <c:v>284.00155000000001</c:v>
                </c:pt>
                <c:pt idx="1908">
                  <c:v>276.27935000000002</c:v>
                </c:pt>
                <c:pt idx="1909">
                  <c:v>266.93812499999996</c:v>
                </c:pt>
                <c:pt idx="1910">
                  <c:v>263.62799999999999</c:v>
                </c:pt>
                <c:pt idx="1911">
                  <c:v>256.74250000000001</c:v>
                </c:pt>
                <c:pt idx="1912">
                  <c:v>256.8383</c:v>
                </c:pt>
                <c:pt idx="1913">
                  <c:v>255.34862499999997</c:v>
                </c:pt>
                <c:pt idx="1914">
                  <c:v>252.84819999999999</c:v>
                </c:pt>
                <c:pt idx="1915">
                  <c:v>254.61275000000001</c:v>
                </c:pt>
                <c:pt idx="1916">
                  <c:v>234.06130000000002</c:v>
                </c:pt>
                <c:pt idx="1917">
                  <c:v>234.27880000000002</c:v>
                </c:pt>
                <c:pt idx="1918">
                  <c:v>232.24334999999999</c:v>
                </c:pt>
                <c:pt idx="1919">
                  <c:v>224.46929999999998</c:v>
                </c:pt>
                <c:pt idx="1920">
                  <c:v>233.28470000000002</c:v>
                </c:pt>
                <c:pt idx="1921">
                  <c:v>240.83999999999997</c:v>
                </c:pt>
                <c:pt idx="1922">
                  <c:v>225.42249999999999</c:v>
                </c:pt>
                <c:pt idx="1923">
                  <c:v>231.10147500000002</c:v>
                </c:pt>
                <c:pt idx="1924">
                  <c:v>237.93039999999999</c:v>
                </c:pt>
                <c:pt idx="1925">
                  <c:v>239.50824999999998</c:v>
                </c:pt>
                <c:pt idx="1926">
                  <c:v>233.67230000000001</c:v>
                </c:pt>
                <c:pt idx="1927">
                  <c:v>230.90504999999999</c:v>
                </c:pt>
                <c:pt idx="1928">
                  <c:v>232.31727500000002</c:v>
                </c:pt>
                <c:pt idx="1929">
                  <c:v>223.61622499999999</c:v>
                </c:pt>
                <c:pt idx="1930">
                  <c:v>221.52487500000001</c:v>
                </c:pt>
                <c:pt idx="1931">
                  <c:v>232.21529999999998</c:v>
                </c:pt>
                <c:pt idx="1932">
                  <c:v>228.08484999999999</c:v>
                </c:pt>
                <c:pt idx="1933">
                  <c:v>230.50000000000003</c:v>
                </c:pt>
                <c:pt idx="1934">
                  <c:v>225.4897</c:v>
                </c:pt>
                <c:pt idx="1935">
                  <c:v>235.02960000000002</c:v>
                </c:pt>
                <c:pt idx="1936">
                  <c:v>232.20595</c:v>
                </c:pt>
                <c:pt idx="1937">
                  <c:v>228.39914999999999</c:v>
                </c:pt>
                <c:pt idx="1938">
                  <c:v>226.69780000000003</c:v>
                </c:pt>
                <c:pt idx="1939">
                  <c:v>221.56312500000001</c:v>
                </c:pt>
                <c:pt idx="1940">
                  <c:v>225.81562500000001</c:v>
                </c:pt>
                <c:pt idx="1941">
                  <c:v>225.55680000000001</c:v>
                </c:pt>
                <c:pt idx="1942">
                  <c:v>229.74</c:v>
                </c:pt>
                <c:pt idx="1943">
                  <c:v>223.51682500000001</c:v>
                </c:pt>
                <c:pt idx="1944">
                  <c:v>220.54825</c:v>
                </c:pt>
                <c:pt idx="1945">
                  <c:v>211.70695000000001</c:v>
                </c:pt>
                <c:pt idx="1946">
                  <c:v>219.57350000000002</c:v>
                </c:pt>
                <c:pt idx="1947">
                  <c:v>212.23422500000001</c:v>
                </c:pt>
                <c:pt idx="1948">
                  <c:v>214.15069999999997</c:v>
                </c:pt>
                <c:pt idx="1949">
                  <c:v>203.56750000000002</c:v>
                </c:pt>
                <c:pt idx="1950">
                  <c:v>200.85300000000001</c:v>
                </c:pt>
                <c:pt idx="1951">
                  <c:v>200.71350000000001</c:v>
                </c:pt>
                <c:pt idx="1952">
                  <c:v>214.42575000000002</c:v>
                </c:pt>
                <c:pt idx="1953">
                  <c:v>220.23487500000002</c:v>
                </c:pt>
                <c:pt idx="1954">
                  <c:v>225.89385000000001</c:v>
                </c:pt>
                <c:pt idx="1955">
                  <c:v>228.0341</c:v>
                </c:pt>
                <c:pt idx="1956">
                  <c:v>228.08</c:v>
                </c:pt>
                <c:pt idx="1957">
                  <c:v>224.57724999999999</c:v>
                </c:pt>
                <c:pt idx="1958">
                  <c:v>227.95732499999997</c:v>
                </c:pt>
                <c:pt idx="1959">
                  <c:v>230.58712500000001</c:v>
                </c:pt>
                <c:pt idx="1960">
                  <c:v>237.5829</c:v>
                </c:pt>
                <c:pt idx="1961">
                  <c:v>237.12157500000001</c:v>
                </c:pt>
                <c:pt idx="1962">
                  <c:v>237.97499999999997</c:v>
                </c:pt>
                <c:pt idx="1963">
                  <c:v>245.67712500000002</c:v>
                </c:pt>
                <c:pt idx="1964">
                  <c:v>253.24760000000001</c:v>
                </c:pt>
                <c:pt idx="1965">
                  <c:v>249.57014999999998</c:v>
                </c:pt>
                <c:pt idx="1966">
                  <c:v>244.73312500000003</c:v>
                </c:pt>
                <c:pt idx="1967">
                  <c:v>236.826875</c:v>
                </c:pt>
                <c:pt idx="1968">
                  <c:v>233.07339999999999</c:v>
                </c:pt>
                <c:pt idx="1969">
                  <c:v>229.20305000000002</c:v>
                </c:pt>
                <c:pt idx="1970">
                  <c:v>248.15507499999998</c:v>
                </c:pt>
                <c:pt idx="1971">
                  <c:v>249.57589999999999</c:v>
                </c:pt>
                <c:pt idx="1972">
                  <c:v>249.7236</c:v>
                </c:pt>
                <c:pt idx="1973">
                  <c:v>249.361175</c:v>
                </c:pt>
                <c:pt idx="1974">
                  <c:v>250.41120000000001</c:v>
                </c:pt>
                <c:pt idx="1975">
                  <c:v>244.26990000000001</c:v>
                </c:pt>
                <c:pt idx="1976">
                  <c:v>243.18779999999998</c:v>
                </c:pt>
                <c:pt idx="1977">
                  <c:v>237.47725000000003</c:v>
                </c:pt>
                <c:pt idx="1978">
                  <c:v>237.9366</c:v>
                </c:pt>
                <c:pt idx="1979">
                  <c:v>235.85119999999998</c:v>
                </c:pt>
                <c:pt idx="1980">
                  <c:v>238.238</c:v>
                </c:pt>
                <c:pt idx="1981">
                  <c:v>240.36947499999999</c:v>
                </c:pt>
                <c:pt idx="1982">
                  <c:v>234.66239999999999</c:v>
                </c:pt>
                <c:pt idx="1983">
                  <c:v>234.07044999999999</c:v>
                </c:pt>
                <c:pt idx="1984">
                  <c:v>234.44887500000002</c:v>
                </c:pt>
                <c:pt idx="1985">
                  <c:v>236.76485</c:v>
                </c:pt>
                <c:pt idx="1986">
                  <c:v>232.65709999999999</c:v>
                </c:pt>
                <c:pt idx="1987">
                  <c:v>232.6387</c:v>
                </c:pt>
                <c:pt idx="1988">
                  <c:v>222.97085000000001</c:v>
                </c:pt>
                <c:pt idx="1989">
                  <c:v>224.65267499999999</c:v>
                </c:pt>
                <c:pt idx="1990">
                  <c:v>222.946425</c:v>
                </c:pt>
                <c:pt idx="1991">
                  <c:v>228.209475</c:v>
                </c:pt>
                <c:pt idx="1992">
                  <c:v>230.89769999999999</c:v>
                </c:pt>
                <c:pt idx="1993">
                  <c:v>227.4666</c:v>
                </c:pt>
                <c:pt idx="1994">
                  <c:v>226.81679999999997</c:v>
                </c:pt>
                <c:pt idx="1995">
                  <c:v>237.53989999999999</c:v>
                </c:pt>
                <c:pt idx="1996">
                  <c:v>229.23407499999999</c:v>
                </c:pt>
                <c:pt idx="1997">
                  <c:v>226.2612</c:v>
                </c:pt>
                <c:pt idx="1998">
                  <c:v>228.53575000000001</c:v>
                </c:pt>
                <c:pt idx="1999">
                  <c:v>227.80214999999998</c:v>
                </c:pt>
                <c:pt idx="2000">
                  <c:v>229.456975</c:v>
                </c:pt>
                <c:pt idx="2001">
                  <c:v>230.9376</c:v>
                </c:pt>
                <c:pt idx="2002">
                  <c:v>228.62875</c:v>
                </c:pt>
                <c:pt idx="2003">
                  <c:v>230.25659999999999</c:v>
                </c:pt>
                <c:pt idx="2004">
                  <c:v>231.48299999999998</c:v>
                </c:pt>
                <c:pt idx="2005">
                  <c:v>230.99854999999999</c:v>
                </c:pt>
                <c:pt idx="2006">
                  <c:v>228.33194999999998</c:v>
                </c:pt>
                <c:pt idx="2007">
                  <c:v>227.7603</c:v>
                </c:pt>
                <c:pt idx="2008">
                  <c:v>228.00307500000002</c:v>
                </c:pt>
                <c:pt idx="2009">
                  <c:v>227.2611</c:v>
                </c:pt>
                <c:pt idx="2010">
                  <c:v>223.16437499999998</c:v>
                </c:pt>
                <c:pt idx="2011">
                  <c:v>223.18274999999997</c:v>
                </c:pt>
                <c:pt idx="2012">
                  <c:v>226.92449999999999</c:v>
                </c:pt>
                <c:pt idx="2013">
                  <c:v>228.17739999999998</c:v>
                </c:pt>
                <c:pt idx="2014">
                  <c:v>231.09899999999999</c:v>
                </c:pt>
                <c:pt idx="2015">
                  <c:v>232.06874999999999</c:v>
                </c:pt>
                <c:pt idx="2016">
                  <c:v>231.48440000000002</c:v>
                </c:pt>
                <c:pt idx="2017">
                  <c:v>229.30079999999998</c:v>
                </c:pt>
                <c:pt idx="2018">
                  <c:v>228.52169999999998</c:v>
                </c:pt>
                <c:pt idx="2019">
                  <c:v>225.9521</c:v>
                </c:pt>
                <c:pt idx="2020">
                  <c:v>229.14099999999999</c:v>
                </c:pt>
                <c:pt idx="2021">
                  <c:v>230.90565000000001</c:v>
                </c:pt>
                <c:pt idx="2022">
                  <c:v>226.95659999999998</c:v>
                </c:pt>
                <c:pt idx="2023">
                  <c:v>225.42519999999999</c:v>
                </c:pt>
                <c:pt idx="2024">
                  <c:v>222.714</c:v>
                </c:pt>
                <c:pt idx="2025">
                  <c:v>223.75312499999998</c:v>
                </c:pt>
                <c:pt idx="2026">
                  <c:v>219.61510000000001</c:v>
                </c:pt>
                <c:pt idx="2027">
                  <c:v>219.25474999999997</c:v>
                </c:pt>
                <c:pt idx="2028">
                  <c:v>222.88340000000002</c:v>
                </c:pt>
                <c:pt idx="2029">
                  <c:v>221.41909999999999</c:v>
                </c:pt>
                <c:pt idx="2030">
                  <c:v>222.14000000000001</c:v>
                </c:pt>
                <c:pt idx="2031">
                  <c:v>219.14445000000001</c:v>
                </c:pt>
                <c:pt idx="2032">
                  <c:v>220.83599999999998</c:v>
                </c:pt>
                <c:pt idx="2033">
                  <c:v>223.62625</c:v>
                </c:pt>
                <c:pt idx="2034">
                  <c:v>217.89739999999998</c:v>
                </c:pt>
                <c:pt idx="2035">
                  <c:v>218.15847500000001</c:v>
                </c:pt>
                <c:pt idx="2036">
                  <c:v>216.95949999999999</c:v>
                </c:pt>
                <c:pt idx="2037">
                  <c:v>216.72495000000001</c:v>
                </c:pt>
                <c:pt idx="2038">
                  <c:v>0</c:v>
                </c:pt>
                <c:pt idx="2039">
                  <c:v>218.68350000000001</c:v>
                </c:pt>
                <c:pt idx="2040">
                  <c:v>217.48329999999999</c:v>
                </c:pt>
                <c:pt idx="2041">
                  <c:v>219.24052500000002</c:v>
                </c:pt>
                <c:pt idx="2042">
                  <c:v>219.02440000000001</c:v>
                </c:pt>
                <c:pt idx="2043">
                  <c:v>0</c:v>
                </c:pt>
                <c:pt idx="2044">
                  <c:v>223.16184999999999</c:v>
                </c:pt>
                <c:pt idx="2045">
                  <c:v>224.45335</c:v>
                </c:pt>
                <c:pt idx="2046">
                  <c:v>227.03159999999997</c:v>
                </c:pt>
                <c:pt idx="2047">
                  <c:v>227.523</c:v>
                </c:pt>
                <c:pt idx="2048">
                  <c:v>0</c:v>
                </c:pt>
                <c:pt idx="2049">
                  <c:v>0</c:v>
                </c:pt>
                <c:pt idx="2050">
                  <c:v>235.91960000000003</c:v>
                </c:pt>
                <c:pt idx="2051">
                  <c:v>236.73247499999997</c:v>
                </c:pt>
                <c:pt idx="2052">
                  <c:v>237.834025</c:v>
                </c:pt>
                <c:pt idx="2053">
                  <c:v>0</c:v>
                </c:pt>
                <c:pt idx="2054">
                  <c:v>242.068825</c:v>
                </c:pt>
                <c:pt idx="2055">
                  <c:v>237.80619999999999</c:v>
                </c:pt>
                <c:pt idx="2056">
                  <c:v>235.79909999999998</c:v>
                </c:pt>
                <c:pt idx="2057">
                  <c:v>237.81449999999998</c:v>
                </c:pt>
                <c:pt idx="2058">
                  <c:v>0</c:v>
                </c:pt>
                <c:pt idx="2059">
                  <c:v>244.42012500000001</c:v>
                </c:pt>
                <c:pt idx="2060">
                  <c:v>244.19784999999999</c:v>
                </c:pt>
                <c:pt idx="2061">
                  <c:v>243.854625</c:v>
                </c:pt>
                <c:pt idx="2062">
                  <c:v>234.81759999999997</c:v>
                </c:pt>
                <c:pt idx="2063">
                  <c:v>237.8184</c:v>
                </c:pt>
                <c:pt idx="2064">
                  <c:v>239.52564999999998</c:v>
                </c:pt>
                <c:pt idx="2065">
                  <c:v>241.8</c:v>
                </c:pt>
                <c:pt idx="2066">
                  <c:v>238.52074999999999</c:v>
                </c:pt>
                <c:pt idx="2067">
                  <c:v>239.82769999999999</c:v>
                </c:pt>
                <c:pt idx="2068">
                  <c:v>239.72845000000001</c:v>
                </c:pt>
                <c:pt idx="2069">
                  <c:v>243.2508</c:v>
                </c:pt>
                <c:pt idx="2070">
                  <c:v>248.60772499999999</c:v>
                </c:pt>
                <c:pt idx="2071">
                  <c:v>251.16</c:v>
                </c:pt>
                <c:pt idx="2072">
                  <c:v>252.29272499999999</c:v>
                </c:pt>
                <c:pt idx="2073">
                  <c:v>252.054</c:v>
                </c:pt>
                <c:pt idx="2074">
                  <c:v>251.88680000000002</c:v>
                </c:pt>
                <c:pt idx="2075">
                  <c:v>259.31115</c:v>
                </c:pt>
                <c:pt idx="2076">
                  <c:v>261.01034999999996</c:v>
                </c:pt>
                <c:pt idx="2077">
                  <c:v>259.82772499999999</c:v>
                </c:pt>
                <c:pt idx="2078">
                  <c:v>262.28592500000002</c:v>
                </c:pt>
                <c:pt idx="2079">
                  <c:v>268.01127500000001</c:v>
                </c:pt>
                <c:pt idx="2080">
                  <c:v>267.74920000000003</c:v>
                </c:pt>
                <c:pt idx="2081">
                  <c:v>261.25200000000001</c:v>
                </c:pt>
                <c:pt idx="2082">
                  <c:v>257.98560000000003</c:v>
                </c:pt>
                <c:pt idx="2083">
                  <c:v>254.38924999999998</c:v>
                </c:pt>
                <c:pt idx="2084">
                  <c:v>249.816025</c:v>
                </c:pt>
                <c:pt idx="2085">
                  <c:v>254.67700000000002</c:v>
                </c:pt>
                <c:pt idx="2086">
                  <c:v>252.07489999999999</c:v>
                </c:pt>
                <c:pt idx="2087">
                  <c:v>256.64032499999996</c:v>
                </c:pt>
                <c:pt idx="2088">
                  <c:v>262.41627499999998</c:v>
                </c:pt>
                <c:pt idx="2089">
                  <c:v>261.87560000000002</c:v>
                </c:pt>
                <c:pt idx="2090">
                  <c:v>255.60342500000002</c:v>
                </c:pt>
                <c:pt idx="2091">
                  <c:v>255.5872</c:v>
                </c:pt>
                <c:pt idx="2092">
                  <c:v>252.74875</c:v>
                </c:pt>
                <c:pt idx="2093">
                  <c:v>249.82999999999998</c:v>
                </c:pt>
                <c:pt idx="2094">
                  <c:v>248.27120000000002</c:v>
                </c:pt>
                <c:pt idx="2095">
                  <c:v>252.96599999999998</c:v>
                </c:pt>
                <c:pt idx="2096">
                  <c:v>256.57979999999998</c:v>
                </c:pt>
                <c:pt idx="2097">
                  <c:v>258.79424999999998</c:v>
                </c:pt>
                <c:pt idx="2098">
                  <c:v>261.78879999999998</c:v>
                </c:pt>
                <c:pt idx="2099">
                  <c:v>265.72455000000002</c:v>
                </c:pt>
                <c:pt idx="2100">
                  <c:v>261.09704999999997</c:v>
                </c:pt>
                <c:pt idx="2101">
                  <c:v>258.60120000000001</c:v>
                </c:pt>
                <c:pt idx="2102">
                  <c:v>257.43829999999997</c:v>
                </c:pt>
                <c:pt idx="2103">
                  <c:v>265.20999999999998</c:v>
                </c:pt>
                <c:pt idx="2104">
                  <c:v>262.13100000000003</c:v>
                </c:pt>
                <c:pt idx="2105">
                  <c:v>255.38624999999999</c:v>
                </c:pt>
                <c:pt idx="2106">
                  <c:v>255.38685000000001</c:v>
                </c:pt>
                <c:pt idx="2107">
                  <c:v>258.57832500000001</c:v>
                </c:pt>
                <c:pt idx="2108">
                  <c:v>257.71837499999998</c:v>
                </c:pt>
                <c:pt idx="2109">
                  <c:v>253.90509999999998</c:v>
                </c:pt>
                <c:pt idx="2110">
                  <c:v>251.71074999999999</c:v>
                </c:pt>
                <c:pt idx="2111">
                  <c:v>251.64812499999999</c:v>
                </c:pt>
                <c:pt idx="2112">
                  <c:v>253.45637500000001</c:v>
                </c:pt>
                <c:pt idx="2113">
                  <c:v>257.78440000000001</c:v>
                </c:pt>
                <c:pt idx="2114">
                  <c:v>261.93832500000002</c:v>
                </c:pt>
                <c:pt idx="2115">
                  <c:v>257.05155000000002</c:v>
                </c:pt>
                <c:pt idx="2116">
                  <c:v>254.57737500000002</c:v>
                </c:pt>
                <c:pt idx="2117">
                  <c:v>249.83987500000001</c:v>
                </c:pt>
                <c:pt idx="2118">
                  <c:v>256.044625</c:v>
                </c:pt>
                <c:pt idx="2119">
                  <c:v>256.38810000000001</c:v>
                </c:pt>
                <c:pt idx="2120">
                  <c:v>254.39220000000003</c:v>
                </c:pt>
                <c:pt idx="2121">
                  <c:v>251.85329999999999</c:v>
                </c:pt>
                <c:pt idx="2122">
                  <c:v>253.81687500000001</c:v>
                </c:pt>
                <c:pt idx="2123">
                  <c:v>250.47105000000002</c:v>
                </c:pt>
                <c:pt idx="2124">
                  <c:v>251.08450000000002</c:v>
                </c:pt>
                <c:pt idx="2125">
                  <c:v>251.90975</c:v>
                </c:pt>
                <c:pt idx="2126">
                  <c:v>251.19710000000001</c:v>
                </c:pt>
                <c:pt idx="2127">
                  <c:v>251.41387499999999</c:v>
                </c:pt>
                <c:pt idx="2128">
                  <c:v>254.26940000000002</c:v>
                </c:pt>
                <c:pt idx="2129">
                  <c:v>258.02212500000002</c:v>
                </c:pt>
                <c:pt idx="2130">
                  <c:v>260.57684999999998</c:v>
                </c:pt>
                <c:pt idx="2131">
                  <c:v>260.08145000000002</c:v>
                </c:pt>
                <c:pt idx="2132">
                  <c:v>258.21500000000003</c:v>
                </c:pt>
                <c:pt idx="2133">
                  <c:v>257.7432</c:v>
                </c:pt>
                <c:pt idx="2134">
                  <c:v>255.23375000000001</c:v>
                </c:pt>
                <c:pt idx="2135">
                  <c:v>253.4743</c:v>
                </c:pt>
                <c:pt idx="2136">
                  <c:v>256.69237500000003</c:v>
                </c:pt>
                <c:pt idx="2137">
                  <c:v>260.03815000000003</c:v>
                </c:pt>
                <c:pt idx="2138">
                  <c:v>261.58307500000001</c:v>
                </c:pt>
                <c:pt idx="2139">
                  <c:v>261.15225000000004</c:v>
                </c:pt>
                <c:pt idx="2140">
                  <c:v>264.24200000000002</c:v>
                </c:pt>
                <c:pt idx="2141">
                  <c:v>260.31675000000001</c:v>
                </c:pt>
                <c:pt idx="2142">
                  <c:v>260.53019999999998</c:v>
                </c:pt>
                <c:pt idx="2143">
                  <c:v>274.33709999999996</c:v>
                </c:pt>
                <c:pt idx="2144">
                  <c:v>259.09417500000001</c:v>
                </c:pt>
                <c:pt idx="2145">
                  <c:v>237.03949999999998</c:v>
                </c:pt>
                <c:pt idx="2146">
                  <c:v>237.13825000000003</c:v>
                </c:pt>
                <c:pt idx="2147">
                  <c:v>237.07899999999998</c:v>
                </c:pt>
                <c:pt idx="2148">
                  <c:v>241.60062499999998</c:v>
                </c:pt>
                <c:pt idx="2149">
                  <c:v>246.0205</c:v>
                </c:pt>
                <c:pt idx="2150">
                  <c:v>255.74910000000003</c:v>
                </c:pt>
                <c:pt idx="2151">
                  <c:v>255.53402500000001</c:v>
                </c:pt>
                <c:pt idx="2152">
                  <c:v>255.47020000000001</c:v>
                </c:pt>
                <c:pt idx="2153">
                  <c:v>255.40637499999997</c:v>
                </c:pt>
                <c:pt idx="2154">
                  <c:v>255.44892500000003</c:v>
                </c:pt>
                <c:pt idx="2155">
                  <c:v>255.42764999999997</c:v>
                </c:pt>
                <c:pt idx="2156">
                  <c:v>255.40637499999997</c:v>
                </c:pt>
                <c:pt idx="2157">
                  <c:v>249.68319999999997</c:v>
                </c:pt>
                <c:pt idx="2158">
                  <c:v>249.74560000000002</c:v>
                </c:pt>
                <c:pt idx="2159">
                  <c:v>249.74560000000002</c:v>
                </c:pt>
                <c:pt idx="2160">
                  <c:v>249.72479999999999</c:v>
                </c:pt>
                <c:pt idx="2161">
                  <c:v>249.72479999999999</c:v>
                </c:pt>
                <c:pt idx="2162">
                  <c:v>249.6</c:v>
                </c:pt>
                <c:pt idx="2163">
                  <c:v>249.72479999999999</c:v>
                </c:pt>
                <c:pt idx="2164">
                  <c:v>249.76640000000003</c:v>
                </c:pt>
                <c:pt idx="2165">
                  <c:v>249.72479999999999</c:v>
                </c:pt>
                <c:pt idx="2166">
                  <c:v>246.42314999999996</c:v>
                </c:pt>
                <c:pt idx="2167">
                  <c:v>246.38209999999998</c:v>
                </c:pt>
                <c:pt idx="2168">
                  <c:v>246.48472500000003</c:v>
                </c:pt>
                <c:pt idx="2169">
                  <c:v>243.4579</c:v>
                </c:pt>
                <c:pt idx="2170">
                  <c:v>248.22404999999998</c:v>
                </c:pt>
                <c:pt idx="2171">
                  <c:v>249.72479999999999</c:v>
                </c:pt>
                <c:pt idx="2172">
                  <c:v>252.42614999999998</c:v>
                </c:pt>
                <c:pt idx="2173">
                  <c:v>254.52719999999997</c:v>
                </c:pt>
                <c:pt idx="2174">
                  <c:v>257.09999999999997</c:v>
                </c:pt>
                <c:pt idx="2175">
                  <c:v>264.10999999999996</c:v>
                </c:pt>
                <c:pt idx="2176">
                  <c:v>264.19800000000004</c:v>
                </c:pt>
                <c:pt idx="2177">
                  <c:v>272.0265</c:v>
                </c:pt>
                <c:pt idx="2178">
                  <c:v>275.88380000000001</c:v>
                </c:pt>
                <c:pt idx="2179">
                  <c:v>275.88380000000001</c:v>
                </c:pt>
                <c:pt idx="2180">
                  <c:v>275.09770000000003</c:v>
                </c:pt>
                <c:pt idx="2181">
                  <c:v>281.33425</c:v>
                </c:pt>
                <c:pt idx="2182">
                  <c:v>281.03399999999999</c:v>
                </c:pt>
                <c:pt idx="2183">
                  <c:v>283.41239999999999</c:v>
                </c:pt>
                <c:pt idx="2184">
                  <c:v>294.19600000000003</c:v>
                </c:pt>
                <c:pt idx="2185">
                  <c:v>292.09460000000001</c:v>
                </c:pt>
                <c:pt idx="2186">
                  <c:v>296.52349999999996</c:v>
                </c:pt>
                <c:pt idx="2187">
                  <c:v>297.79840000000002</c:v>
                </c:pt>
                <c:pt idx="2188">
                  <c:v>295.64774999999997</c:v>
                </c:pt>
                <c:pt idx="2189">
                  <c:v>304.62687499999998</c:v>
                </c:pt>
                <c:pt idx="2190">
                  <c:v>310.08077500000002</c:v>
                </c:pt>
                <c:pt idx="2191">
                  <c:v>317.31140000000005</c:v>
                </c:pt>
                <c:pt idx="2192">
                  <c:v>319.245475</c:v>
                </c:pt>
                <c:pt idx="2193">
                  <c:v>313.709</c:v>
                </c:pt>
                <c:pt idx="2194">
                  <c:v>320.64030000000002</c:v>
                </c:pt>
                <c:pt idx="2195">
                  <c:v>323.34232500000002</c:v>
                </c:pt>
                <c:pt idx="2196">
                  <c:v>317.93827500000003</c:v>
                </c:pt>
                <c:pt idx="2197">
                  <c:v>300.85050000000001</c:v>
                </c:pt>
                <c:pt idx="2198">
                  <c:v>312.20800000000003</c:v>
                </c:pt>
                <c:pt idx="2199">
                  <c:v>306.77885000000003</c:v>
                </c:pt>
                <c:pt idx="2200">
                  <c:v>308.9058</c:v>
                </c:pt>
                <c:pt idx="2201">
                  <c:v>314.387925</c:v>
                </c:pt>
                <c:pt idx="2202">
                  <c:v>312.286</c:v>
                </c:pt>
                <c:pt idx="2203">
                  <c:v>306.70839999999998</c:v>
                </c:pt>
                <c:pt idx="2204">
                  <c:v>307.40480000000002</c:v>
                </c:pt>
                <c:pt idx="2205">
                  <c:v>312.96469999999999</c:v>
                </c:pt>
                <c:pt idx="2206">
                  <c:v>309.90960000000001</c:v>
                </c:pt>
                <c:pt idx="2207">
                  <c:v>310.2099</c:v>
                </c:pt>
                <c:pt idx="2208">
                  <c:v>311.385175</c:v>
                </c:pt>
                <c:pt idx="2209">
                  <c:v>318.26500000000004</c:v>
                </c:pt>
                <c:pt idx="2210">
                  <c:v>316.38445000000002</c:v>
                </c:pt>
                <c:pt idx="2211">
                  <c:v>308.85434999999995</c:v>
                </c:pt>
                <c:pt idx="2212">
                  <c:v>306.22950000000003</c:v>
                </c:pt>
                <c:pt idx="2213">
                  <c:v>307.8075</c:v>
                </c:pt>
                <c:pt idx="2214">
                  <c:v>311.95975000000004</c:v>
                </c:pt>
                <c:pt idx="2215">
                  <c:v>315.5102</c:v>
                </c:pt>
                <c:pt idx="2216">
                  <c:v>315.863</c:v>
                </c:pt>
                <c:pt idx="2217">
                  <c:v>321.540975</c:v>
                </c:pt>
                <c:pt idx="2218">
                  <c:v>320.26004999999998</c:v>
                </c:pt>
                <c:pt idx="2219">
                  <c:v>317.0376</c:v>
                </c:pt>
                <c:pt idx="2220">
                  <c:v>312.48217500000004</c:v>
                </c:pt>
                <c:pt idx="2221">
                  <c:v>312.50820000000004</c:v>
                </c:pt>
                <c:pt idx="2222">
                  <c:v>313.08252500000003</c:v>
                </c:pt>
                <c:pt idx="2223">
                  <c:v>318.21200000000005</c:v>
                </c:pt>
                <c:pt idx="2224">
                  <c:v>320.3134</c:v>
                </c:pt>
                <c:pt idx="2225">
                  <c:v>316.68462500000004</c:v>
                </c:pt>
                <c:pt idx="2226">
                  <c:v>317.58515</c:v>
                </c:pt>
                <c:pt idx="2227">
                  <c:v>315.536475</c:v>
                </c:pt>
                <c:pt idx="2228">
                  <c:v>313.01400000000001</c:v>
                </c:pt>
                <c:pt idx="2229">
                  <c:v>314.95059999999995</c:v>
                </c:pt>
                <c:pt idx="2230">
                  <c:v>320.64999999999998</c:v>
                </c:pt>
                <c:pt idx="2231">
                  <c:v>320.20980000000003</c:v>
                </c:pt>
                <c:pt idx="2232">
                  <c:v>317.96545000000003</c:v>
                </c:pt>
                <c:pt idx="2233">
                  <c:v>315.11637499999995</c:v>
                </c:pt>
                <c:pt idx="2234">
                  <c:v>321.06375000000003</c:v>
                </c:pt>
                <c:pt idx="2235">
                  <c:v>324.19725</c:v>
                </c:pt>
                <c:pt idx="2236">
                  <c:v>316.490025</c:v>
                </c:pt>
                <c:pt idx="2237">
                  <c:v>313.75260000000003</c:v>
                </c:pt>
                <c:pt idx="2238">
                  <c:v>315.78390000000002</c:v>
                </c:pt>
                <c:pt idx="2239">
                  <c:v>316.08637499999998</c:v>
                </c:pt>
                <c:pt idx="2240">
                  <c:v>319.42762500000003</c:v>
                </c:pt>
                <c:pt idx="2241">
                  <c:v>315.15289999999999</c:v>
                </c:pt>
                <c:pt idx="2242">
                  <c:v>315.85124999999999</c:v>
                </c:pt>
                <c:pt idx="2243">
                  <c:v>315.85124999999999</c:v>
                </c:pt>
                <c:pt idx="2244">
                  <c:v>312.20580000000001</c:v>
                </c:pt>
                <c:pt idx="2245">
                  <c:v>321.13229999999999</c:v>
                </c:pt>
                <c:pt idx="2246">
                  <c:v>317.41500000000002</c:v>
                </c:pt>
                <c:pt idx="2247">
                  <c:v>313.58879999999999</c:v>
                </c:pt>
                <c:pt idx="2248">
                  <c:v>312.43800000000005</c:v>
                </c:pt>
                <c:pt idx="2249">
                  <c:v>315.16275000000002</c:v>
                </c:pt>
                <c:pt idx="2250">
                  <c:v>313.70080000000002</c:v>
                </c:pt>
                <c:pt idx="2251">
                  <c:v>314.16762499999999</c:v>
                </c:pt>
                <c:pt idx="2252">
                  <c:v>316.50437499999998</c:v>
                </c:pt>
                <c:pt idx="2253">
                  <c:v>315.87737500000003</c:v>
                </c:pt>
                <c:pt idx="2254">
                  <c:v>318.43975</c:v>
                </c:pt>
                <c:pt idx="2255">
                  <c:v>312.80287500000003</c:v>
                </c:pt>
                <c:pt idx="2256">
                  <c:v>312.89789999999999</c:v>
                </c:pt>
                <c:pt idx="2257">
                  <c:v>311.24025</c:v>
                </c:pt>
                <c:pt idx="2258">
                  <c:v>310.31369999999998</c:v>
                </c:pt>
                <c:pt idx="2259">
                  <c:v>313.82995</c:v>
                </c:pt>
                <c:pt idx="2260">
                  <c:v>317.63847500000003</c:v>
                </c:pt>
                <c:pt idx="2261">
                  <c:v>318.2826</c:v>
                </c:pt>
                <c:pt idx="2262">
                  <c:v>318.69045</c:v>
                </c:pt>
                <c:pt idx="2263">
                  <c:v>322.68747500000001</c:v>
                </c:pt>
                <c:pt idx="2264">
                  <c:v>317.79612500000002</c:v>
                </c:pt>
                <c:pt idx="2265">
                  <c:v>319.557525</c:v>
                </c:pt>
                <c:pt idx="2266">
                  <c:v>317.75659999999999</c:v>
                </c:pt>
                <c:pt idx="2267">
                  <c:v>316.82422500000001</c:v>
                </c:pt>
                <c:pt idx="2268">
                  <c:v>320.18327500000004</c:v>
                </c:pt>
                <c:pt idx="2269">
                  <c:v>322.90649999999999</c:v>
                </c:pt>
                <c:pt idx="2270">
                  <c:v>324.98475000000002</c:v>
                </c:pt>
                <c:pt idx="2271">
                  <c:v>327.09700000000004</c:v>
                </c:pt>
                <c:pt idx="2272">
                  <c:v>330.96460000000002</c:v>
                </c:pt>
                <c:pt idx="2273">
                  <c:v>332.93879999999996</c:v>
                </c:pt>
                <c:pt idx="2274">
                  <c:v>335.45819999999998</c:v>
                </c:pt>
                <c:pt idx="2275">
                  <c:v>338.14274999999998</c:v>
                </c:pt>
                <c:pt idx="2276">
                  <c:v>328.60920000000004</c:v>
                </c:pt>
                <c:pt idx="2277">
                  <c:v>322.53800000000001</c:v>
                </c:pt>
                <c:pt idx="2278">
                  <c:v>325.21885000000003</c:v>
                </c:pt>
                <c:pt idx="2279">
                  <c:v>324.15007500000002</c:v>
                </c:pt>
                <c:pt idx="2280">
                  <c:v>324.31162499999999</c:v>
                </c:pt>
                <c:pt idx="2281">
                  <c:v>325.40802500000001</c:v>
                </c:pt>
                <c:pt idx="2282">
                  <c:v>325.57017500000001</c:v>
                </c:pt>
                <c:pt idx="2283">
                  <c:v>324.25777499999998</c:v>
                </c:pt>
                <c:pt idx="2284">
                  <c:v>325.57017500000001</c:v>
                </c:pt>
                <c:pt idx="2285">
                  <c:v>324.752025</c:v>
                </c:pt>
                <c:pt idx="2286">
                  <c:v>324.56319999999999</c:v>
                </c:pt>
                <c:pt idx="2287">
                  <c:v>329.02032500000001</c:v>
                </c:pt>
                <c:pt idx="2288">
                  <c:v>332.11079999999998</c:v>
                </c:pt>
                <c:pt idx="2289">
                  <c:v>329.4855</c:v>
                </c:pt>
                <c:pt idx="2290">
                  <c:v>324.72055</c:v>
                </c:pt>
                <c:pt idx="2291">
                  <c:v>325.28092499999997</c:v>
                </c:pt>
                <c:pt idx="2292">
                  <c:v>323.56775000000005</c:v>
                </c:pt>
                <c:pt idx="2293">
                  <c:v>325.32187499999998</c:v>
                </c:pt>
                <c:pt idx="2294">
                  <c:v>323.70975000000004</c:v>
                </c:pt>
                <c:pt idx="2295">
                  <c:v>324.56937499999998</c:v>
                </c:pt>
                <c:pt idx="2296">
                  <c:v>321.87869999999998</c:v>
                </c:pt>
                <c:pt idx="2297">
                  <c:v>317.29334999999998</c:v>
                </c:pt>
                <c:pt idx="2298">
                  <c:v>316.39987500000001</c:v>
                </c:pt>
                <c:pt idx="2299">
                  <c:v>308.81812500000001</c:v>
                </c:pt>
                <c:pt idx="2300">
                  <c:v>314.43404999999996</c:v>
                </c:pt>
                <c:pt idx="2301">
                  <c:v>311.28467499999999</c:v>
                </c:pt>
                <c:pt idx="2302">
                  <c:v>308.86927500000002</c:v>
                </c:pt>
                <c:pt idx="2303">
                  <c:v>307.71252499999997</c:v>
                </c:pt>
                <c:pt idx="2304">
                  <c:v>300.59280000000001</c:v>
                </c:pt>
                <c:pt idx="2305">
                  <c:v>307.23240000000004</c:v>
                </c:pt>
                <c:pt idx="2306">
                  <c:v>308.4907</c:v>
                </c:pt>
                <c:pt idx="2307">
                  <c:v>301.89780000000002</c:v>
                </c:pt>
                <c:pt idx="2308">
                  <c:v>303.33412500000003</c:v>
                </c:pt>
                <c:pt idx="2309">
                  <c:v>302.176875</c:v>
                </c:pt>
                <c:pt idx="2310">
                  <c:v>304.03762499999999</c:v>
                </c:pt>
                <c:pt idx="2311">
                  <c:v>306.53219999999999</c:v>
                </c:pt>
                <c:pt idx="2312">
                  <c:v>303.2833</c:v>
                </c:pt>
                <c:pt idx="2313">
                  <c:v>302.60399999999998</c:v>
                </c:pt>
                <c:pt idx="2314">
                  <c:v>307.89085</c:v>
                </c:pt>
                <c:pt idx="2315">
                  <c:v>307.58869999999996</c:v>
                </c:pt>
                <c:pt idx="2316">
                  <c:v>301.12725</c:v>
                </c:pt>
                <c:pt idx="2317">
                  <c:v>298.27682499999997</c:v>
                </c:pt>
                <c:pt idx="2318">
                  <c:v>307.75825000000003</c:v>
                </c:pt>
                <c:pt idx="2319">
                  <c:v>313.02424999999999</c:v>
                </c:pt>
                <c:pt idx="2320">
                  <c:v>309.86850000000004</c:v>
                </c:pt>
                <c:pt idx="2321">
                  <c:v>309.25600000000003</c:v>
                </c:pt>
                <c:pt idx="2322">
                  <c:v>308.5616</c:v>
                </c:pt>
                <c:pt idx="2323">
                  <c:v>312.18695000000002</c:v>
                </c:pt>
                <c:pt idx="2324">
                  <c:v>313.16340000000002</c:v>
                </c:pt>
                <c:pt idx="2325">
                  <c:v>311.30669999999998</c:v>
                </c:pt>
                <c:pt idx="2326">
                  <c:v>306.58687499999996</c:v>
                </c:pt>
                <c:pt idx="2327">
                  <c:v>308.2713</c:v>
                </c:pt>
                <c:pt idx="2328">
                  <c:v>308.07350000000002</c:v>
                </c:pt>
                <c:pt idx="2329">
                  <c:v>307.64250000000004</c:v>
                </c:pt>
                <c:pt idx="2330">
                  <c:v>306.42880000000002</c:v>
                </c:pt>
                <c:pt idx="2331">
                  <c:v>306.07035000000002</c:v>
                </c:pt>
                <c:pt idx="2332">
                  <c:v>307.66784999999999</c:v>
                </c:pt>
                <c:pt idx="2333">
                  <c:v>303.75675000000001</c:v>
                </c:pt>
                <c:pt idx="2334">
                  <c:v>303.74937499999999</c:v>
                </c:pt>
                <c:pt idx="2335">
                  <c:v>302.77679999999998</c:v>
                </c:pt>
                <c:pt idx="2336">
                  <c:v>301.35000000000002</c:v>
                </c:pt>
                <c:pt idx="2337">
                  <c:v>301.19119999999998</c:v>
                </c:pt>
                <c:pt idx="2338">
                  <c:v>303.774</c:v>
                </c:pt>
                <c:pt idx="2339">
                  <c:v>298.22280000000001</c:v>
                </c:pt>
                <c:pt idx="2340">
                  <c:v>298.74270000000001</c:v>
                </c:pt>
                <c:pt idx="2341">
                  <c:v>298.44475</c:v>
                </c:pt>
                <c:pt idx="2342">
                  <c:v>300.76945000000001</c:v>
                </c:pt>
                <c:pt idx="2343">
                  <c:v>302.9606</c:v>
                </c:pt>
                <c:pt idx="2344">
                  <c:v>302.59950000000003</c:v>
                </c:pt>
                <c:pt idx="2345">
                  <c:v>300.12937500000004</c:v>
                </c:pt>
                <c:pt idx="2346">
                  <c:v>297.71724999999998</c:v>
                </c:pt>
                <c:pt idx="2347">
                  <c:v>297.8451</c:v>
                </c:pt>
                <c:pt idx="2348">
                  <c:v>291.9196</c:v>
                </c:pt>
                <c:pt idx="2349">
                  <c:v>295.45102500000002</c:v>
                </c:pt>
                <c:pt idx="2350">
                  <c:v>300.97650000000004</c:v>
                </c:pt>
                <c:pt idx="2351">
                  <c:v>303.63457500000004</c:v>
                </c:pt>
                <c:pt idx="2352">
                  <c:v>306.92500000000001</c:v>
                </c:pt>
                <c:pt idx="2353">
                  <c:v>303.00487500000003</c:v>
                </c:pt>
                <c:pt idx="2354">
                  <c:v>302.29649999999998</c:v>
                </c:pt>
                <c:pt idx="2355">
                  <c:v>296.71337499999998</c:v>
                </c:pt>
                <c:pt idx="2356">
                  <c:v>294.33404999999999</c:v>
                </c:pt>
                <c:pt idx="2357">
                  <c:v>289.45800000000003</c:v>
                </c:pt>
                <c:pt idx="2358">
                  <c:v>293.40750000000003</c:v>
                </c:pt>
                <c:pt idx="2359">
                  <c:v>286.95150000000001</c:v>
                </c:pt>
                <c:pt idx="2360">
                  <c:v>287.5453</c:v>
                </c:pt>
                <c:pt idx="2361">
                  <c:v>288.73984999999999</c:v>
                </c:pt>
                <c:pt idx="2362">
                  <c:v>288.15562499999999</c:v>
                </c:pt>
                <c:pt idx="2363">
                  <c:v>287.686125</c:v>
                </c:pt>
                <c:pt idx="2364">
                  <c:v>290.89845000000003</c:v>
                </c:pt>
                <c:pt idx="2365">
                  <c:v>297.20285000000001</c:v>
                </c:pt>
                <c:pt idx="2366">
                  <c:v>294.75074999999998</c:v>
                </c:pt>
                <c:pt idx="2367">
                  <c:v>294.75925000000001</c:v>
                </c:pt>
                <c:pt idx="2368">
                  <c:v>296.44877499999996</c:v>
                </c:pt>
                <c:pt idx="2369">
                  <c:v>298.70400000000001</c:v>
                </c:pt>
                <c:pt idx="2370">
                  <c:v>300.763575</c:v>
                </c:pt>
                <c:pt idx="2371">
                  <c:v>290.55875000000003</c:v>
                </c:pt>
                <c:pt idx="2372">
                  <c:v>287.959025</c:v>
                </c:pt>
                <c:pt idx="2373">
                  <c:v>292.01509999999996</c:v>
                </c:pt>
                <c:pt idx="2374">
                  <c:v>296.91030000000001</c:v>
                </c:pt>
                <c:pt idx="2375">
                  <c:v>295.888125</c:v>
                </c:pt>
                <c:pt idx="2376">
                  <c:v>298.88114999999999</c:v>
                </c:pt>
                <c:pt idx="2377">
                  <c:v>298.851</c:v>
                </c:pt>
                <c:pt idx="2378">
                  <c:v>298.91070000000002</c:v>
                </c:pt>
                <c:pt idx="2379">
                  <c:v>299.31360000000001</c:v>
                </c:pt>
                <c:pt idx="2380">
                  <c:v>303.44189999999998</c:v>
                </c:pt>
                <c:pt idx="2381">
                  <c:v>298.61939999999998</c:v>
                </c:pt>
                <c:pt idx="2382">
                  <c:v>299.24299999999999</c:v>
                </c:pt>
                <c:pt idx="2383">
                  <c:v>299.89994999999999</c:v>
                </c:pt>
                <c:pt idx="2384">
                  <c:v>298.14050000000003</c:v>
                </c:pt>
                <c:pt idx="2385">
                  <c:v>299.11719999999997</c:v>
                </c:pt>
                <c:pt idx="2386">
                  <c:v>297.47249999999997</c:v>
                </c:pt>
                <c:pt idx="2387">
                  <c:v>296.16490000000005</c:v>
                </c:pt>
                <c:pt idx="2388">
                  <c:v>295.44392499999998</c:v>
                </c:pt>
                <c:pt idx="2389">
                  <c:v>296.77935000000002</c:v>
                </c:pt>
                <c:pt idx="2390">
                  <c:v>297.76575000000003</c:v>
                </c:pt>
                <c:pt idx="2391">
                  <c:v>304.47862499999997</c:v>
                </c:pt>
                <c:pt idx="2392">
                  <c:v>308.72877499999998</c:v>
                </c:pt>
                <c:pt idx="2393">
                  <c:v>309.01420000000002</c:v>
                </c:pt>
                <c:pt idx="2394">
                  <c:v>304.99237499999998</c:v>
                </c:pt>
                <c:pt idx="2395">
                  <c:v>301.48609999999996</c:v>
                </c:pt>
                <c:pt idx="2396">
                  <c:v>302.17419999999998</c:v>
                </c:pt>
                <c:pt idx="2397">
                  <c:v>298.08862499999998</c:v>
                </c:pt>
                <c:pt idx="2398">
                  <c:v>303.25162499999999</c:v>
                </c:pt>
                <c:pt idx="2399">
                  <c:v>306.97159999999997</c:v>
                </c:pt>
                <c:pt idx="2400">
                  <c:v>261.19357500000001</c:v>
                </c:pt>
                <c:pt idx="2401">
                  <c:v>262.29000000000002</c:v>
                </c:pt>
                <c:pt idx="2402">
                  <c:v>261.34075000000001</c:v>
                </c:pt>
                <c:pt idx="2403">
                  <c:v>259.08209999999997</c:v>
                </c:pt>
                <c:pt idx="2404">
                  <c:v>257.37937499999998</c:v>
                </c:pt>
                <c:pt idx="2405">
                  <c:v>253.188525</c:v>
                </c:pt>
                <c:pt idx="2406">
                  <c:v>255.40799999999999</c:v>
                </c:pt>
                <c:pt idx="2407">
                  <c:v>259.12740000000002</c:v>
                </c:pt>
                <c:pt idx="2408">
                  <c:v>260.22764999999998</c:v>
                </c:pt>
                <c:pt idx="2409">
                  <c:v>254.52472500000002</c:v>
                </c:pt>
                <c:pt idx="2410">
                  <c:v>254.08200000000002</c:v>
                </c:pt>
                <c:pt idx="2411">
                  <c:v>257.39800000000002</c:v>
                </c:pt>
                <c:pt idx="2412">
                  <c:v>254.47979999999998</c:v>
                </c:pt>
                <c:pt idx="2413">
                  <c:v>254.29575</c:v>
                </c:pt>
                <c:pt idx="2414">
                  <c:v>255.64600000000002</c:v>
                </c:pt>
                <c:pt idx="2415">
                  <c:v>257.33992499999999</c:v>
                </c:pt>
                <c:pt idx="2416">
                  <c:v>257.0095</c:v>
                </c:pt>
                <c:pt idx="2417">
                  <c:v>254.01860000000002</c:v>
                </c:pt>
                <c:pt idx="2418">
                  <c:v>251.43175000000002</c:v>
                </c:pt>
                <c:pt idx="2419">
                  <c:v>252.01837500000002</c:v>
                </c:pt>
                <c:pt idx="2420">
                  <c:v>249.33610000000002</c:v>
                </c:pt>
                <c:pt idx="2421">
                  <c:v>248.33407500000001</c:v>
                </c:pt>
                <c:pt idx="2422">
                  <c:v>242.4905</c:v>
                </c:pt>
                <c:pt idx="2423">
                  <c:v>243.76642499999997</c:v>
                </c:pt>
                <c:pt idx="2424">
                  <c:v>241.25012500000003</c:v>
                </c:pt>
                <c:pt idx="2425">
                  <c:v>241.35975000000002</c:v>
                </c:pt>
                <c:pt idx="2426">
                  <c:v>242.43535</c:v>
                </c:pt>
                <c:pt idx="2427">
                  <c:v>246.45155</c:v>
                </c:pt>
                <c:pt idx="2428">
                  <c:v>245.16</c:v>
                </c:pt>
                <c:pt idx="2429">
                  <c:v>245.83304999999999</c:v>
                </c:pt>
                <c:pt idx="2430">
                  <c:v>240.55529999999999</c:v>
                </c:pt>
                <c:pt idx="2431">
                  <c:v>241.49095</c:v>
                </c:pt>
                <c:pt idx="2432">
                  <c:v>242.00602500000002</c:v>
                </c:pt>
                <c:pt idx="2433">
                  <c:v>242.45502499999998</c:v>
                </c:pt>
                <c:pt idx="2434">
                  <c:v>238.17687500000002</c:v>
                </c:pt>
                <c:pt idx="2435">
                  <c:v>239.57060000000001</c:v>
                </c:pt>
                <c:pt idx="2436">
                  <c:v>238.373875</c:v>
                </c:pt>
                <c:pt idx="2437">
                  <c:v>239.81515000000002</c:v>
                </c:pt>
                <c:pt idx="2438">
                  <c:v>242.98625000000001</c:v>
                </c:pt>
                <c:pt idx="2439">
                  <c:v>240.82784999999998</c:v>
                </c:pt>
                <c:pt idx="2440">
                  <c:v>239.94</c:v>
                </c:pt>
                <c:pt idx="2441">
                  <c:v>244.67830000000001</c:v>
                </c:pt>
                <c:pt idx="2442">
                  <c:v>245.55175000000003</c:v>
                </c:pt>
                <c:pt idx="2443">
                  <c:v>247.01022499999999</c:v>
                </c:pt>
                <c:pt idx="2444">
                  <c:v>244.53764999999999</c:v>
                </c:pt>
                <c:pt idx="2445">
                  <c:v>240.36600000000001</c:v>
                </c:pt>
                <c:pt idx="2446">
                  <c:v>239.78399999999999</c:v>
                </c:pt>
                <c:pt idx="2447">
                  <c:v>240.24640000000002</c:v>
                </c:pt>
                <c:pt idx="2448">
                  <c:v>240.53977499999999</c:v>
                </c:pt>
                <c:pt idx="2449">
                  <c:v>240.17069999999998</c:v>
                </c:pt>
                <c:pt idx="2450">
                  <c:v>237.60274999999999</c:v>
                </c:pt>
                <c:pt idx="2451">
                  <c:v>235.18705</c:v>
                </c:pt>
                <c:pt idx="2452">
                  <c:v>235.39632500000002</c:v>
                </c:pt>
                <c:pt idx="2453">
                  <c:v>232.60900000000001</c:v>
                </c:pt>
                <c:pt idx="2454">
                  <c:v>231.42064999999999</c:v>
                </c:pt>
                <c:pt idx="2455">
                  <c:v>229.94424999999998</c:v>
                </c:pt>
                <c:pt idx="2456">
                  <c:v>231.20625000000001</c:v>
                </c:pt>
                <c:pt idx="2457">
                  <c:v>233.790975</c:v>
                </c:pt>
                <c:pt idx="2458">
                  <c:v>231.62825000000001</c:v>
                </c:pt>
                <c:pt idx="2459">
                  <c:v>230.1037</c:v>
                </c:pt>
                <c:pt idx="2460">
                  <c:v>226.19120000000001</c:v>
                </c:pt>
                <c:pt idx="2461">
                  <c:v>226.92230000000001</c:v>
                </c:pt>
                <c:pt idx="2462">
                  <c:v>225.17759999999998</c:v>
                </c:pt>
                <c:pt idx="2463">
                  <c:v>225.27300000000002</c:v>
                </c:pt>
                <c:pt idx="2464">
                  <c:v>225.25470000000001</c:v>
                </c:pt>
                <c:pt idx="2465">
                  <c:v>225.59907500000003</c:v>
                </c:pt>
                <c:pt idx="2466">
                  <c:v>227.33550000000002</c:v>
                </c:pt>
                <c:pt idx="2467">
                  <c:v>225.589</c:v>
                </c:pt>
                <c:pt idx="2468">
                  <c:v>229.56842499999999</c:v>
                </c:pt>
                <c:pt idx="2469">
                  <c:v>226.87612499999997</c:v>
                </c:pt>
                <c:pt idx="2470">
                  <c:v>227.35934999999998</c:v>
                </c:pt>
                <c:pt idx="2471">
                  <c:v>227.08259999999999</c:v>
                </c:pt>
                <c:pt idx="2472">
                  <c:v>228.46180000000001</c:v>
                </c:pt>
                <c:pt idx="2473">
                  <c:v>228.39472500000002</c:v>
                </c:pt>
                <c:pt idx="2474">
                  <c:v>228.72150000000002</c:v>
                </c:pt>
                <c:pt idx="2475">
                  <c:v>236.65785</c:v>
                </c:pt>
                <c:pt idx="2476">
                  <c:v>235.60322499999998</c:v>
                </c:pt>
                <c:pt idx="2477">
                  <c:v>232.72072500000002</c:v>
                </c:pt>
                <c:pt idx="2478">
                  <c:v>231.942825</c:v>
                </c:pt>
                <c:pt idx="2479">
                  <c:v>230.14897500000001</c:v>
                </c:pt>
                <c:pt idx="2480">
                  <c:v>234.19399999999999</c:v>
                </c:pt>
                <c:pt idx="2481">
                  <c:v>232.76650000000001</c:v>
                </c:pt>
                <c:pt idx="2482">
                  <c:v>231.89002500000001</c:v>
                </c:pt>
                <c:pt idx="2483">
                  <c:v>232.36875000000001</c:v>
                </c:pt>
                <c:pt idx="2484">
                  <c:v>233.27612500000001</c:v>
                </c:pt>
                <c:pt idx="2485">
                  <c:v>231.40355</c:v>
                </c:pt>
                <c:pt idx="2486">
                  <c:v>232.77244999999999</c:v>
                </c:pt>
                <c:pt idx="2487">
                  <c:v>232.8192</c:v>
                </c:pt>
                <c:pt idx="2488">
                  <c:v>231.0471</c:v>
                </c:pt>
                <c:pt idx="2489">
                  <c:v>230.223625</c:v>
                </c:pt>
                <c:pt idx="2490">
                  <c:v>228.7525</c:v>
                </c:pt>
                <c:pt idx="2491">
                  <c:v>228.48032499999999</c:v>
                </c:pt>
                <c:pt idx="2492">
                  <c:v>228.12350000000001</c:v>
                </c:pt>
                <c:pt idx="2493">
                  <c:v>228.788275</c:v>
                </c:pt>
                <c:pt idx="2494">
                  <c:v>228.69540000000001</c:v>
                </c:pt>
                <c:pt idx="2495">
                  <c:v>229.8417</c:v>
                </c:pt>
                <c:pt idx="2496">
                  <c:v>230.58750000000001</c:v>
                </c:pt>
                <c:pt idx="2497">
                  <c:v>234.5462</c:v>
                </c:pt>
                <c:pt idx="2498">
                  <c:v>234.81675000000001</c:v>
                </c:pt>
                <c:pt idx="2499">
                  <c:v>236.99880000000002</c:v>
                </c:pt>
                <c:pt idx="2500">
                  <c:v>236.53799999999998</c:v>
                </c:pt>
                <c:pt idx="2501">
                  <c:v>232.94209999999998</c:v>
                </c:pt>
                <c:pt idx="2502">
                  <c:v>236.27295000000001</c:v>
                </c:pt>
                <c:pt idx="2503">
                  <c:v>238.79699999999997</c:v>
                </c:pt>
                <c:pt idx="2504">
                  <c:v>239.13775000000001</c:v>
                </c:pt>
                <c:pt idx="2505">
                  <c:v>240.60249999999999</c:v>
                </c:pt>
                <c:pt idx="2506">
                  <c:v>240.75949999999997</c:v>
                </c:pt>
                <c:pt idx="2507">
                  <c:v>243.00399999999999</c:v>
                </c:pt>
                <c:pt idx="2508">
                  <c:v>244.919625</c:v>
                </c:pt>
                <c:pt idx="2509">
                  <c:v>246.01397499999999</c:v>
                </c:pt>
                <c:pt idx="2510">
                  <c:v>245.33699999999999</c:v>
                </c:pt>
                <c:pt idx="2511">
                  <c:v>246.16305</c:v>
                </c:pt>
                <c:pt idx="2512">
                  <c:v>245.056825</c:v>
                </c:pt>
                <c:pt idx="2513">
                  <c:v>246.18299999999999</c:v>
                </c:pt>
                <c:pt idx="2514">
                  <c:v>252.35300000000001</c:v>
                </c:pt>
                <c:pt idx="2515">
                  <c:v>252.600075</c:v>
                </c:pt>
                <c:pt idx="2516">
                  <c:v>252.72399999999999</c:v>
                </c:pt>
                <c:pt idx="2517">
                  <c:v>255.01750000000001</c:v>
                </c:pt>
                <c:pt idx="2518">
                  <c:v>252.12915000000001</c:v>
                </c:pt>
                <c:pt idx="2519">
                  <c:v>252.51900000000001</c:v>
                </c:pt>
                <c:pt idx="2520">
                  <c:v>250.02674999999999</c:v>
                </c:pt>
                <c:pt idx="2521">
                  <c:v>249.53060000000002</c:v>
                </c:pt>
                <c:pt idx="2522">
                  <c:v>249.14107500000003</c:v>
                </c:pt>
                <c:pt idx="2523">
                  <c:v>251.2056</c:v>
                </c:pt>
                <c:pt idx="2524">
                  <c:v>255.5325</c:v>
                </c:pt>
                <c:pt idx="2525">
                  <c:v>251.39185000000001</c:v>
                </c:pt>
                <c:pt idx="2526">
                  <c:v>248.64180000000002</c:v>
                </c:pt>
                <c:pt idx="2527">
                  <c:v>248.96499999999997</c:v>
                </c:pt>
                <c:pt idx="2528">
                  <c:v>249.44639999999998</c:v>
                </c:pt>
                <c:pt idx="2529">
                  <c:v>248.12710000000001</c:v>
                </c:pt>
                <c:pt idx="2530">
                  <c:v>249.27312499999999</c:v>
                </c:pt>
                <c:pt idx="2531">
                  <c:v>251.40959999999998</c:v>
                </c:pt>
                <c:pt idx="2532">
                  <c:v>250.34302500000001</c:v>
                </c:pt>
                <c:pt idx="2533">
                  <c:v>253.13482500000001</c:v>
                </c:pt>
                <c:pt idx="2534">
                  <c:v>252.47569999999999</c:v>
                </c:pt>
                <c:pt idx="2535">
                  <c:v>251.49119999999999</c:v>
                </c:pt>
                <c:pt idx="2536">
                  <c:v>251.20337500000002</c:v>
                </c:pt>
                <c:pt idx="2537">
                  <c:v>253.01160000000002</c:v>
                </c:pt>
                <c:pt idx="2538">
                  <c:v>254.42654999999999</c:v>
                </c:pt>
                <c:pt idx="2539">
                  <c:v>253.78850000000003</c:v>
                </c:pt>
                <c:pt idx="2540">
                  <c:v>255.41489999999999</c:v>
                </c:pt>
                <c:pt idx="2541">
                  <c:v>253.4418</c:v>
                </c:pt>
                <c:pt idx="2542">
                  <c:v>255.70224999999999</c:v>
                </c:pt>
                <c:pt idx="2543">
                  <c:v>257.15912500000002</c:v>
                </c:pt>
                <c:pt idx="2544">
                  <c:v>258.28615000000002</c:v>
                </c:pt>
                <c:pt idx="2545">
                  <c:v>258.38400000000001</c:v>
                </c:pt>
                <c:pt idx="2546">
                  <c:v>259.89119999999997</c:v>
                </c:pt>
                <c:pt idx="2547">
                  <c:v>261.26579999999996</c:v>
                </c:pt>
                <c:pt idx="2548">
                  <c:v>259.45727500000004</c:v>
                </c:pt>
                <c:pt idx="2549">
                  <c:v>256.64100000000002</c:v>
                </c:pt>
                <c:pt idx="2550">
                  <c:v>255.62790000000001</c:v>
                </c:pt>
                <c:pt idx="2551">
                  <c:v>251.24132500000002</c:v>
                </c:pt>
                <c:pt idx="2552">
                  <c:v>252.36364999999998</c:v>
                </c:pt>
                <c:pt idx="2553">
                  <c:v>251.54994999999997</c:v>
                </c:pt>
                <c:pt idx="2554">
                  <c:v>254.78700000000001</c:v>
                </c:pt>
                <c:pt idx="2555">
                  <c:v>253.96800000000002</c:v>
                </c:pt>
                <c:pt idx="2556">
                  <c:v>253.38559999999998</c:v>
                </c:pt>
                <c:pt idx="2557">
                  <c:v>253.73100000000002</c:v>
                </c:pt>
                <c:pt idx="2558">
                  <c:v>255.76694999999998</c:v>
                </c:pt>
                <c:pt idx="2559">
                  <c:v>258.14767500000005</c:v>
                </c:pt>
                <c:pt idx="2560">
                  <c:v>258.57</c:v>
                </c:pt>
                <c:pt idx="2561">
                  <c:v>258.47500000000002</c:v>
                </c:pt>
                <c:pt idx="2562">
                  <c:v>255.67700000000002</c:v>
                </c:pt>
                <c:pt idx="2563">
                  <c:v>256.37310000000002</c:v>
                </c:pt>
                <c:pt idx="2564">
                  <c:v>256.46390000000002</c:v>
                </c:pt>
                <c:pt idx="2565">
                  <c:v>255.63200000000001</c:v>
                </c:pt>
                <c:pt idx="2566">
                  <c:v>255.84</c:v>
                </c:pt>
                <c:pt idx="2567">
                  <c:v>257.13825000000003</c:v>
                </c:pt>
                <c:pt idx="2568">
                  <c:v>255.27562499999999</c:v>
                </c:pt>
                <c:pt idx="2569">
                  <c:v>252.34800000000001</c:v>
                </c:pt>
                <c:pt idx="2570">
                  <c:v>245.87449999999998</c:v>
                </c:pt>
                <c:pt idx="2571">
                  <c:v>240.22412500000002</c:v>
                </c:pt>
                <c:pt idx="2572">
                  <c:v>239.63550000000001</c:v>
                </c:pt>
                <c:pt idx="2573">
                  <c:v>240.6885</c:v>
                </c:pt>
                <c:pt idx="2574">
                  <c:v>238.548</c:v>
                </c:pt>
                <c:pt idx="2575">
                  <c:v>237.16</c:v>
                </c:pt>
                <c:pt idx="2576">
                  <c:v>236.27435</c:v>
                </c:pt>
                <c:pt idx="2577">
                  <c:v>235.25197500000002</c:v>
                </c:pt>
                <c:pt idx="2578">
                  <c:v>237.217275</c:v>
                </c:pt>
                <c:pt idx="2579">
                  <c:v>238.2585</c:v>
                </c:pt>
                <c:pt idx="2580">
                  <c:v>238.06062499999999</c:v>
                </c:pt>
                <c:pt idx="2581">
                  <c:v>235.713975</c:v>
                </c:pt>
                <c:pt idx="2582">
                  <c:v>238.05337500000002</c:v>
                </c:pt>
                <c:pt idx="2583">
                  <c:v>236.40787499999999</c:v>
                </c:pt>
                <c:pt idx="2584">
                  <c:v>232.21799999999999</c:v>
                </c:pt>
                <c:pt idx="2585">
                  <c:v>232.80892499999999</c:v>
                </c:pt>
                <c:pt idx="2586">
                  <c:v>235.23499999999999</c:v>
                </c:pt>
                <c:pt idx="2587">
                  <c:v>233.87520000000001</c:v>
                </c:pt>
                <c:pt idx="2588">
                  <c:v>237.29580000000001</c:v>
                </c:pt>
                <c:pt idx="2589">
                  <c:v>237.26200000000003</c:v>
                </c:pt>
                <c:pt idx="2590">
                  <c:v>237.53359999999998</c:v>
                </c:pt>
                <c:pt idx="2591">
                  <c:v>238.43242499999999</c:v>
                </c:pt>
                <c:pt idx="2592">
                  <c:v>238.315575</c:v>
                </c:pt>
                <c:pt idx="2593">
                  <c:v>239.75460000000001</c:v>
                </c:pt>
                <c:pt idx="2594">
                  <c:v>239.61757499999999</c:v>
                </c:pt>
                <c:pt idx="2595">
                  <c:v>240.10335000000001</c:v>
                </c:pt>
                <c:pt idx="2596">
                  <c:v>242.58685</c:v>
                </c:pt>
                <c:pt idx="2597">
                  <c:v>242.22184999999999</c:v>
                </c:pt>
                <c:pt idx="2598">
                  <c:v>243.178</c:v>
                </c:pt>
                <c:pt idx="2599">
                  <c:v>242.83969999999999</c:v>
                </c:pt>
                <c:pt idx="2600">
                  <c:v>242.49487499999998</c:v>
                </c:pt>
                <c:pt idx="2601">
                  <c:v>241.66675000000001</c:v>
                </c:pt>
                <c:pt idx="2602">
                  <c:v>242.30894999999998</c:v>
                </c:pt>
                <c:pt idx="2603">
                  <c:v>242.56110000000001</c:v>
                </c:pt>
                <c:pt idx="2604">
                  <c:v>244.10475000000002</c:v>
                </c:pt>
                <c:pt idx="2605">
                  <c:v>245.6508</c:v>
                </c:pt>
                <c:pt idx="2606">
                  <c:v>244.337625</c:v>
                </c:pt>
                <c:pt idx="2607">
                  <c:v>252.82709999999997</c:v>
                </c:pt>
                <c:pt idx="2608">
                  <c:v>252.67920000000001</c:v>
                </c:pt>
                <c:pt idx="2609">
                  <c:v>253.0395</c:v>
                </c:pt>
                <c:pt idx="2610">
                  <c:v>254.12747499999998</c:v>
                </c:pt>
                <c:pt idx="2611">
                  <c:v>262.15297499999997</c:v>
                </c:pt>
                <c:pt idx="2612">
                  <c:v>253.91130000000001</c:v>
                </c:pt>
                <c:pt idx="2613">
                  <c:v>255.91630000000001</c:v>
                </c:pt>
                <c:pt idx="2614">
                  <c:v>259.42385000000002</c:v>
                </c:pt>
                <c:pt idx="2615">
                  <c:v>256.57065</c:v>
                </c:pt>
                <c:pt idx="2616">
                  <c:v>256.63409999999999</c:v>
                </c:pt>
                <c:pt idx="2617">
                  <c:v>252.49935000000002</c:v>
                </c:pt>
                <c:pt idx="2618">
                  <c:v>253.92349999999999</c:v>
                </c:pt>
                <c:pt idx="2619">
                  <c:v>259.78114999999997</c:v>
                </c:pt>
                <c:pt idx="2620">
                  <c:v>257.21800000000002</c:v>
                </c:pt>
                <c:pt idx="2621">
                  <c:v>256.545975</c:v>
                </c:pt>
                <c:pt idx="2622">
                  <c:v>260.51850000000002</c:v>
                </c:pt>
                <c:pt idx="2623">
                  <c:v>259.9239</c:v>
                </c:pt>
                <c:pt idx="2624">
                  <c:v>256.7679</c:v>
                </c:pt>
                <c:pt idx="2625">
                  <c:v>257.62815000000001</c:v>
                </c:pt>
                <c:pt idx="2626">
                  <c:v>255.76915</c:v>
                </c:pt>
                <c:pt idx="2627">
                  <c:v>252.99795</c:v>
                </c:pt>
                <c:pt idx="2628">
                  <c:v>253.3648</c:v>
                </c:pt>
                <c:pt idx="2629">
                  <c:v>252.03324999999998</c:v>
                </c:pt>
                <c:pt idx="2630">
                  <c:v>252.64849999999998</c:v>
                </c:pt>
                <c:pt idx="2631">
                  <c:v>252.3843</c:v>
                </c:pt>
                <c:pt idx="2632">
                  <c:v>252.824275</c:v>
                </c:pt>
                <c:pt idx="2633">
                  <c:v>253.75262499999999</c:v>
                </c:pt>
                <c:pt idx="2634">
                  <c:v>254.68739999999997</c:v>
                </c:pt>
                <c:pt idx="2635">
                  <c:v>253.39860000000002</c:v>
                </c:pt>
                <c:pt idx="2636">
                  <c:v>255.13989999999998</c:v>
                </c:pt>
                <c:pt idx="2637">
                  <c:v>260.11700000000002</c:v>
                </c:pt>
                <c:pt idx="2638">
                  <c:v>268.97362500000003</c:v>
                </c:pt>
                <c:pt idx="2639">
                  <c:v>266.15485000000001</c:v>
                </c:pt>
                <c:pt idx="2640">
                  <c:v>265.34999999999997</c:v>
                </c:pt>
                <c:pt idx="2641">
                  <c:v>262.33859999999999</c:v>
                </c:pt>
                <c:pt idx="2642">
                  <c:v>261.995</c:v>
                </c:pt>
                <c:pt idx="2643">
                  <c:v>263.3904</c:v>
                </c:pt>
                <c:pt idx="2644">
                  <c:v>264.91464999999999</c:v>
                </c:pt>
                <c:pt idx="2645">
                  <c:v>262.12799999999999</c:v>
                </c:pt>
                <c:pt idx="2646">
                  <c:v>262.01647500000001</c:v>
                </c:pt>
                <c:pt idx="2647">
                  <c:v>262.79872500000005</c:v>
                </c:pt>
                <c:pt idx="2648">
                  <c:v>262.47585000000004</c:v>
                </c:pt>
                <c:pt idx="2649">
                  <c:v>263.95814999999999</c:v>
                </c:pt>
                <c:pt idx="2650">
                  <c:v>262.39280000000002</c:v>
                </c:pt>
                <c:pt idx="2651">
                  <c:v>257.12459999999999</c:v>
                </c:pt>
                <c:pt idx="2652">
                  <c:v>253.32319999999999</c:v>
                </c:pt>
                <c:pt idx="2653">
                  <c:v>252.80355</c:v>
                </c:pt>
                <c:pt idx="2654">
                  <c:v>246.98770000000002</c:v>
                </c:pt>
                <c:pt idx="2655">
                  <c:v>248.20894999999999</c:v>
                </c:pt>
                <c:pt idx="2656">
                  <c:v>245.24009999999998</c:v>
                </c:pt>
                <c:pt idx="2657">
                  <c:v>242.99890000000002</c:v>
                </c:pt>
                <c:pt idx="2658">
                  <c:v>243.52334999999999</c:v>
                </c:pt>
                <c:pt idx="2659">
                  <c:v>241.25647500000002</c:v>
                </c:pt>
                <c:pt idx="2660">
                  <c:v>244.07452499999999</c:v>
                </c:pt>
                <c:pt idx="2661">
                  <c:v>242.93212499999998</c:v>
                </c:pt>
                <c:pt idx="2662">
                  <c:v>240.80280000000002</c:v>
                </c:pt>
                <c:pt idx="2663">
                  <c:v>238.32214999999999</c:v>
                </c:pt>
                <c:pt idx="2664">
                  <c:v>235.28992499999998</c:v>
                </c:pt>
                <c:pt idx="2665">
                  <c:v>235.92319999999998</c:v>
                </c:pt>
                <c:pt idx="2666">
                  <c:v>235.00400000000002</c:v>
                </c:pt>
                <c:pt idx="2667">
                  <c:v>233.85980000000001</c:v>
                </c:pt>
                <c:pt idx="2668">
                  <c:v>233.66829999999999</c:v>
                </c:pt>
                <c:pt idx="2669">
                  <c:v>232.7148</c:v>
                </c:pt>
                <c:pt idx="2670">
                  <c:v>231.76065</c:v>
                </c:pt>
                <c:pt idx="2671">
                  <c:v>233.34412499999999</c:v>
                </c:pt>
                <c:pt idx="2672">
                  <c:v>232.52340000000001</c:v>
                </c:pt>
                <c:pt idx="2673">
                  <c:v>235.32490000000001</c:v>
                </c:pt>
                <c:pt idx="2674">
                  <c:v>232.56240000000003</c:v>
                </c:pt>
                <c:pt idx="2675">
                  <c:v>231.70547500000001</c:v>
                </c:pt>
                <c:pt idx="2676">
                  <c:v>230.4308</c:v>
                </c:pt>
                <c:pt idx="2677">
                  <c:v>228.58562499999999</c:v>
                </c:pt>
                <c:pt idx="2678">
                  <c:v>228.18284999999997</c:v>
                </c:pt>
                <c:pt idx="2679">
                  <c:v>228.623175</c:v>
                </c:pt>
                <c:pt idx="2680">
                  <c:v>227.51752499999998</c:v>
                </c:pt>
                <c:pt idx="2681">
                  <c:v>229.51760000000002</c:v>
                </c:pt>
                <c:pt idx="2682">
                  <c:v>228.96847499999998</c:v>
                </c:pt>
                <c:pt idx="2683">
                  <c:v>229.15672500000002</c:v>
                </c:pt>
                <c:pt idx="2684">
                  <c:v>229.29139999999998</c:v>
                </c:pt>
                <c:pt idx="2685">
                  <c:v>226.76534999999998</c:v>
                </c:pt>
                <c:pt idx="2686">
                  <c:v>225.71640000000002</c:v>
                </c:pt>
                <c:pt idx="2687">
                  <c:v>227.106675</c:v>
                </c:pt>
                <c:pt idx="2688">
                  <c:v>228.285225</c:v>
                </c:pt>
                <c:pt idx="2689">
                  <c:v>225.51907499999999</c:v>
                </c:pt>
                <c:pt idx="2690">
                  <c:v>223.66107499999998</c:v>
                </c:pt>
                <c:pt idx="2691">
                  <c:v>223.66107499999998</c:v>
                </c:pt>
                <c:pt idx="2692">
                  <c:v>223.95587499999999</c:v>
                </c:pt>
                <c:pt idx="2693">
                  <c:v>224.38889999999998</c:v>
                </c:pt>
                <c:pt idx="2694">
                  <c:v>221.81050000000002</c:v>
                </c:pt>
                <c:pt idx="2695">
                  <c:v>222.68540000000002</c:v>
                </c:pt>
                <c:pt idx="2696">
                  <c:v>220.844425</c:v>
                </c:pt>
                <c:pt idx="2697">
                  <c:v>220.68084999999999</c:v>
                </c:pt>
                <c:pt idx="2698">
                  <c:v>219.12699999999998</c:v>
                </c:pt>
                <c:pt idx="2699">
                  <c:v>217.10974999999999</c:v>
                </c:pt>
                <c:pt idx="2700">
                  <c:v>215.10810000000001</c:v>
                </c:pt>
                <c:pt idx="2701">
                  <c:v>217.48500000000001</c:v>
                </c:pt>
                <c:pt idx="2702">
                  <c:v>222.12539999999998</c:v>
                </c:pt>
                <c:pt idx="2703">
                  <c:v>217.78875000000002</c:v>
                </c:pt>
                <c:pt idx="2704">
                  <c:v>214.00274999999999</c:v>
                </c:pt>
                <c:pt idx="2705">
                  <c:v>216.25220000000002</c:v>
                </c:pt>
                <c:pt idx="2706">
                  <c:v>218.02069999999998</c:v>
                </c:pt>
                <c:pt idx="2707">
                  <c:v>219.87880000000001</c:v>
                </c:pt>
                <c:pt idx="2708">
                  <c:v>218.37827500000003</c:v>
                </c:pt>
                <c:pt idx="2709">
                  <c:v>216.53810000000001</c:v>
                </c:pt>
                <c:pt idx="2710">
                  <c:v>212.79999999999998</c:v>
                </c:pt>
                <c:pt idx="2711">
                  <c:v>213.68880000000001</c:v>
                </c:pt>
                <c:pt idx="2712">
                  <c:v>207.44734999999997</c:v>
                </c:pt>
                <c:pt idx="2713">
                  <c:v>208.86517499999999</c:v>
                </c:pt>
                <c:pt idx="2714">
                  <c:v>210.81060000000002</c:v>
                </c:pt>
                <c:pt idx="2715">
                  <c:v>212.46105</c:v>
                </c:pt>
                <c:pt idx="2716">
                  <c:v>216.46679999999998</c:v>
                </c:pt>
                <c:pt idx="2717">
                  <c:v>214.00274999999999</c:v>
                </c:pt>
                <c:pt idx="2718">
                  <c:v>211.59177499999998</c:v>
                </c:pt>
                <c:pt idx="2719">
                  <c:v>209.00815</c:v>
                </c:pt>
                <c:pt idx="2720">
                  <c:v>208.6704</c:v>
                </c:pt>
                <c:pt idx="2721">
                  <c:v>207.67487499999999</c:v>
                </c:pt>
                <c:pt idx="2722">
                  <c:v>206.88069999999999</c:v>
                </c:pt>
                <c:pt idx="2723">
                  <c:v>210.20275000000001</c:v>
                </c:pt>
                <c:pt idx="2724">
                  <c:v>208.05795000000001</c:v>
                </c:pt>
                <c:pt idx="2725">
                  <c:v>208.88025000000002</c:v>
                </c:pt>
                <c:pt idx="2726">
                  <c:v>207.435125</c:v>
                </c:pt>
                <c:pt idx="2727">
                  <c:v>207.58359999999999</c:v>
                </c:pt>
                <c:pt idx="2728">
                  <c:v>210.289625</c:v>
                </c:pt>
                <c:pt idx="2729">
                  <c:v>209.50125</c:v>
                </c:pt>
                <c:pt idx="2730">
                  <c:v>208.664725</c:v>
                </c:pt>
                <c:pt idx="2731">
                  <c:v>209.39715000000001</c:v>
                </c:pt>
                <c:pt idx="2732">
                  <c:v>211.0675</c:v>
                </c:pt>
                <c:pt idx="2733">
                  <c:v>210.128075</c:v>
                </c:pt>
                <c:pt idx="2734">
                  <c:v>209.73362500000002</c:v>
                </c:pt>
                <c:pt idx="2735">
                  <c:v>209.36245000000002</c:v>
                </c:pt>
                <c:pt idx="2736">
                  <c:v>206.34570000000002</c:v>
                </c:pt>
                <c:pt idx="2737">
                  <c:v>205.941575</c:v>
                </c:pt>
                <c:pt idx="2738">
                  <c:v>207.41479999999999</c:v>
                </c:pt>
                <c:pt idx="2739">
                  <c:v>205.338525</c:v>
                </c:pt>
                <c:pt idx="2740">
                  <c:v>204.26782500000002</c:v>
                </c:pt>
                <c:pt idx="2741">
                  <c:v>202.3056</c:v>
                </c:pt>
                <c:pt idx="2742">
                  <c:v>198.30880000000002</c:v>
                </c:pt>
                <c:pt idx="2743">
                  <c:v>196.89494999999999</c:v>
                </c:pt>
                <c:pt idx="2744">
                  <c:v>195.41499999999999</c:v>
                </c:pt>
                <c:pt idx="2745">
                  <c:v>195.74459999999999</c:v>
                </c:pt>
                <c:pt idx="2746">
                  <c:v>195.5119</c:v>
                </c:pt>
                <c:pt idx="2747">
                  <c:v>191.88120000000001</c:v>
                </c:pt>
                <c:pt idx="2748">
                  <c:v>185.25915000000001</c:v>
                </c:pt>
                <c:pt idx="2749">
                  <c:v>182.60412500000001</c:v>
                </c:pt>
                <c:pt idx="2750">
                  <c:v>181.36677500000002</c:v>
                </c:pt>
                <c:pt idx="2751">
                  <c:v>184.567825</c:v>
                </c:pt>
                <c:pt idx="2752">
                  <c:v>181.94017500000001</c:v>
                </c:pt>
                <c:pt idx="2753">
                  <c:v>183.41840000000002</c:v>
                </c:pt>
                <c:pt idx="2754">
                  <c:v>185.53012500000003</c:v>
                </c:pt>
                <c:pt idx="2755">
                  <c:v>184.24705</c:v>
                </c:pt>
                <c:pt idx="2756">
                  <c:v>186.69039999999998</c:v>
                </c:pt>
                <c:pt idx="2757">
                  <c:v>190.94299999999998</c:v>
                </c:pt>
                <c:pt idx="2758">
                  <c:v>191.86425</c:v>
                </c:pt>
                <c:pt idx="2759">
                  <c:v>194.33517499999999</c:v>
                </c:pt>
                <c:pt idx="2760">
                  <c:v>197.23672500000001</c:v>
                </c:pt>
                <c:pt idx="2761">
                  <c:v>194.19094999999999</c:v>
                </c:pt>
                <c:pt idx="2762">
                  <c:v>190.42975000000001</c:v>
                </c:pt>
                <c:pt idx="2763">
                  <c:v>191.86524999999997</c:v>
                </c:pt>
                <c:pt idx="2764">
                  <c:v>190.32299999999998</c:v>
                </c:pt>
                <c:pt idx="2765">
                  <c:v>191.34120000000001</c:v>
                </c:pt>
                <c:pt idx="2766">
                  <c:v>190.67440000000002</c:v>
                </c:pt>
                <c:pt idx="2767">
                  <c:v>192.54840000000002</c:v>
                </c:pt>
                <c:pt idx="2768">
                  <c:v>193.184</c:v>
                </c:pt>
                <c:pt idx="2769">
                  <c:v>192.73837499999999</c:v>
                </c:pt>
                <c:pt idx="2770">
                  <c:v>197.88239999999999</c:v>
                </c:pt>
                <c:pt idx="2771">
                  <c:v>202.323275</c:v>
                </c:pt>
                <c:pt idx="2772">
                  <c:v>205.37257499999998</c:v>
                </c:pt>
                <c:pt idx="2773">
                  <c:v>199.92765</c:v>
                </c:pt>
                <c:pt idx="2774">
                  <c:v>198.92400000000001</c:v>
                </c:pt>
                <c:pt idx="2775">
                  <c:v>204.43394999999998</c:v>
                </c:pt>
                <c:pt idx="2776">
                  <c:v>209.24099999999999</c:v>
                </c:pt>
                <c:pt idx="2777">
                  <c:v>207.36320000000001</c:v>
                </c:pt>
                <c:pt idx="2778">
                  <c:v>207.61292500000002</c:v>
                </c:pt>
                <c:pt idx="2779">
                  <c:v>207.3116</c:v>
                </c:pt>
                <c:pt idx="2780">
                  <c:v>203.44219999999999</c:v>
                </c:pt>
                <c:pt idx="2781">
                  <c:v>201.90389999999999</c:v>
                </c:pt>
                <c:pt idx="2782">
                  <c:v>199.57957500000001</c:v>
                </c:pt>
                <c:pt idx="2783">
                  <c:v>195.837075</c:v>
                </c:pt>
                <c:pt idx="2784">
                  <c:v>190.59625</c:v>
                </c:pt>
                <c:pt idx="2785">
                  <c:v>205.74720000000002</c:v>
                </c:pt>
                <c:pt idx="2786">
                  <c:v>209.997075</c:v>
                </c:pt>
                <c:pt idx="2787">
                  <c:v>211.55199999999999</c:v>
                </c:pt>
                <c:pt idx="2788">
                  <c:v>211.99415000000002</c:v>
                </c:pt>
                <c:pt idx="2789">
                  <c:v>208.40820000000002</c:v>
                </c:pt>
                <c:pt idx="2790">
                  <c:v>208.07325</c:v>
                </c:pt>
                <c:pt idx="2791">
                  <c:v>207.18975</c:v>
                </c:pt>
                <c:pt idx="2792">
                  <c:v>209.96212500000001</c:v>
                </c:pt>
                <c:pt idx="2793">
                  <c:v>213.53107500000002</c:v>
                </c:pt>
                <c:pt idx="2794">
                  <c:v>214.87537499999999</c:v>
                </c:pt>
                <c:pt idx="2795">
                  <c:v>217.05124999999998</c:v>
                </c:pt>
                <c:pt idx="2796">
                  <c:v>219.00982500000001</c:v>
                </c:pt>
                <c:pt idx="2797">
                  <c:v>216.90684999999999</c:v>
                </c:pt>
                <c:pt idx="2798">
                  <c:v>221.48692499999999</c:v>
                </c:pt>
                <c:pt idx="2799">
                  <c:v>226.42710000000002</c:v>
                </c:pt>
                <c:pt idx="2800">
                  <c:v>228.684</c:v>
                </c:pt>
                <c:pt idx="2801">
                  <c:v>224.9984</c:v>
                </c:pt>
                <c:pt idx="2802">
                  <c:v>223.92837499999999</c:v>
                </c:pt>
                <c:pt idx="2803">
                  <c:v>225.9948</c:v>
                </c:pt>
                <c:pt idx="2804">
                  <c:v>227.1969</c:v>
                </c:pt>
                <c:pt idx="2805">
                  <c:v>224.15434999999999</c:v>
                </c:pt>
                <c:pt idx="2806">
                  <c:v>221.57904999999997</c:v>
                </c:pt>
                <c:pt idx="2807">
                  <c:v>221.26582500000001</c:v>
                </c:pt>
                <c:pt idx="2808">
                  <c:v>226.65100000000001</c:v>
                </c:pt>
                <c:pt idx="2809">
                  <c:v>228.15200000000002</c:v>
                </c:pt>
                <c:pt idx="2810">
                  <c:v>234.15600000000001</c:v>
                </c:pt>
                <c:pt idx="2811">
                  <c:v>238.65900000000002</c:v>
                </c:pt>
                <c:pt idx="2812">
                  <c:v>241.04092499999999</c:v>
                </c:pt>
                <c:pt idx="2813">
                  <c:v>235.80760000000001</c:v>
                </c:pt>
                <c:pt idx="2814">
                  <c:v>238.75580000000002</c:v>
                </c:pt>
                <c:pt idx="2815">
                  <c:v>240.72052499999998</c:v>
                </c:pt>
                <c:pt idx="2816">
                  <c:v>241.68239999999997</c:v>
                </c:pt>
                <c:pt idx="2817">
                  <c:v>240.56000000000003</c:v>
                </c:pt>
                <c:pt idx="2818">
                  <c:v>240.74054999999998</c:v>
                </c:pt>
                <c:pt idx="2819">
                  <c:v>240.51999999999998</c:v>
                </c:pt>
                <c:pt idx="2820">
                  <c:v>237.91679999999999</c:v>
                </c:pt>
                <c:pt idx="2821">
                  <c:v>238.77825000000001</c:v>
                </c:pt>
                <c:pt idx="2822">
                  <c:v>236.55760000000001</c:v>
                </c:pt>
                <c:pt idx="2823">
                  <c:v>235.07617500000001</c:v>
                </c:pt>
                <c:pt idx="2824">
                  <c:v>229.07167500000003</c:v>
                </c:pt>
                <c:pt idx="2825">
                  <c:v>233.87527500000002</c:v>
                </c:pt>
                <c:pt idx="2826">
                  <c:v>230.85380000000001</c:v>
                </c:pt>
                <c:pt idx="2827">
                  <c:v>234.7955</c:v>
                </c:pt>
                <c:pt idx="2828">
                  <c:v>230.55360000000002</c:v>
                </c:pt>
                <c:pt idx="2829">
                  <c:v>192.50174999999999</c:v>
                </c:pt>
                <c:pt idx="2830">
                  <c:v>195.762</c:v>
                </c:pt>
                <c:pt idx="2831">
                  <c:v>200.018</c:v>
                </c:pt>
                <c:pt idx="2832">
                  <c:v>198.72045000000003</c:v>
                </c:pt>
                <c:pt idx="2833">
                  <c:v>197.37427500000001</c:v>
                </c:pt>
                <c:pt idx="2834">
                  <c:v>196.03979999999999</c:v>
                </c:pt>
                <c:pt idx="2835">
                  <c:v>195.78055000000001</c:v>
                </c:pt>
                <c:pt idx="2836">
                  <c:v>199.34924999999998</c:v>
                </c:pt>
                <c:pt idx="2837">
                  <c:v>198.50639999999999</c:v>
                </c:pt>
                <c:pt idx="2838">
                  <c:v>191.60625000000002</c:v>
                </c:pt>
                <c:pt idx="2839">
                  <c:v>196.27385000000001</c:v>
                </c:pt>
                <c:pt idx="2840">
                  <c:v>192.43770000000001</c:v>
                </c:pt>
                <c:pt idx="2841">
                  <c:v>192.57089999999999</c:v>
                </c:pt>
                <c:pt idx="2842">
                  <c:v>197.80189999999999</c:v>
                </c:pt>
                <c:pt idx="2843">
                  <c:v>195.89959999999999</c:v>
                </c:pt>
                <c:pt idx="2844">
                  <c:v>197.65899999999999</c:v>
                </c:pt>
                <c:pt idx="2845">
                  <c:v>197.22952500000002</c:v>
                </c:pt>
                <c:pt idx="2846">
                  <c:v>195.82605000000001</c:v>
                </c:pt>
                <c:pt idx="2847">
                  <c:v>193.95400000000001</c:v>
                </c:pt>
                <c:pt idx="2848">
                  <c:v>195.44615000000002</c:v>
                </c:pt>
                <c:pt idx="2849">
                  <c:v>195.84675000000001</c:v>
                </c:pt>
                <c:pt idx="2850">
                  <c:v>198.63140000000001</c:v>
                </c:pt>
                <c:pt idx="2851">
                  <c:v>199.65975</c:v>
                </c:pt>
                <c:pt idx="2852">
                  <c:v>200.99079999999998</c:v>
                </c:pt>
                <c:pt idx="2853">
                  <c:v>199.42120000000003</c:v>
                </c:pt>
                <c:pt idx="2854">
                  <c:v>202.061475</c:v>
                </c:pt>
                <c:pt idx="2855">
                  <c:v>198.49244999999999</c:v>
                </c:pt>
                <c:pt idx="2856">
                  <c:v>198.82795000000002</c:v>
                </c:pt>
                <c:pt idx="2857">
                  <c:v>200.16419999999999</c:v>
                </c:pt>
                <c:pt idx="2858">
                  <c:v>198.76184999999998</c:v>
                </c:pt>
                <c:pt idx="2859">
                  <c:v>197.81720000000001</c:v>
                </c:pt>
                <c:pt idx="2860">
                  <c:v>200.00624999999999</c:v>
                </c:pt>
                <c:pt idx="2861">
                  <c:v>197.99657500000001</c:v>
                </c:pt>
                <c:pt idx="2862">
                  <c:v>198.92145000000002</c:v>
                </c:pt>
                <c:pt idx="2863">
                  <c:v>196.84305000000001</c:v>
                </c:pt>
                <c:pt idx="2864">
                  <c:v>196.3466</c:v>
                </c:pt>
                <c:pt idx="2865">
                  <c:v>193.54329999999999</c:v>
                </c:pt>
                <c:pt idx="2866">
                  <c:v>197.05537499999997</c:v>
                </c:pt>
                <c:pt idx="2867">
                  <c:v>190.60272499999999</c:v>
                </c:pt>
                <c:pt idx="2868">
                  <c:v>200.06960000000001</c:v>
                </c:pt>
                <c:pt idx="2869">
                  <c:v>202.578</c:v>
                </c:pt>
                <c:pt idx="2870">
                  <c:v>200.69472499999998</c:v>
                </c:pt>
                <c:pt idx="2871">
                  <c:v>205.24019999999999</c:v>
                </c:pt>
                <c:pt idx="2872">
                  <c:v>205.75730000000001</c:v>
                </c:pt>
                <c:pt idx="2873">
                  <c:v>204.265625</c:v>
                </c:pt>
                <c:pt idx="2874">
                  <c:v>205.19749999999999</c:v>
                </c:pt>
                <c:pt idx="2875">
                  <c:v>207.590925</c:v>
                </c:pt>
                <c:pt idx="2876">
                  <c:v>206.70214999999999</c:v>
                </c:pt>
                <c:pt idx="2877">
                  <c:v>201.47049999999999</c:v>
                </c:pt>
                <c:pt idx="2878">
                  <c:v>201.29062500000001</c:v>
                </c:pt>
                <c:pt idx="2879">
                  <c:v>197.5103</c:v>
                </c:pt>
                <c:pt idx="2880">
                  <c:v>197.52687499999999</c:v>
                </c:pt>
                <c:pt idx="2881">
                  <c:v>200.31525000000002</c:v>
                </c:pt>
                <c:pt idx="2882">
                  <c:v>195.67500000000001</c:v>
                </c:pt>
                <c:pt idx="2883">
                  <c:v>198.5326</c:v>
                </c:pt>
                <c:pt idx="2884">
                  <c:v>202.23625000000001</c:v>
                </c:pt>
                <c:pt idx="2885">
                  <c:v>200.0026</c:v>
                </c:pt>
                <c:pt idx="2886">
                  <c:v>197.96100000000001</c:v>
                </c:pt>
                <c:pt idx="2887">
                  <c:v>197.14172500000001</c:v>
                </c:pt>
                <c:pt idx="2888">
                  <c:v>197.5556</c:v>
                </c:pt>
                <c:pt idx="2889">
                  <c:v>193.96452499999998</c:v>
                </c:pt>
                <c:pt idx="2890">
                  <c:v>193.43565000000001</c:v>
                </c:pt>
                <c:pt idx="2891">
                  <c:v>190.88159999999999</c:v>
                </c:pt>
                <c:pt idx="2892">
                  <c:v>188.47262499999999</c:v>
                </c:pt>
                <c:pt idx="2893">
                  <c:v>188.01319999999998</c:v>
                </c:pt>
                <c:pt idx="2894">
                  <c:v>187.66597499999997</c:v>
                </c:pt>
                <c:pt idx="2895">
                  <c:v>187.33702499999998</c:v>
                </c:pt>
                <c:pt idx="2896">
                  <c:v>191.15195</c:v>
                </c:pt>
                <c:pt idx="2897">
                  <c:v>191.0865</c:v>
                </c:pt>
                <c:pt idx="2898">
                  <c:v>189.7893</c:v>
                </c:pt>
                <c:pt idx="2899">
                  <c:v>186.59025000000003</c:v>
                </c:pt>
                <c:pt idx="2900">
                  <c:v>186.47752499999999</c:v>
                </c:pt>
                <c:pt idx="2901">
                  <c:v>186.289075</c:v>
                </c:pt>
                <c:pt idx="2902">
                  <c:v>186.20580000000001</c:v>
                </c:pt>
                <c:pt idx="2903">
                  <c:v>183.45862499999998</c:v>
                </c:pt>
                <c:pt idx="2904">
                  <c:v>177.15600000000001</c:v>
                </c:pt>
                <c:pt idx="2905">
                  <c:v>177.73740000000001</c:v>
                </c:pt>
                <c:pt idx="2906">
                  <c:v>167.66929999999999</c:v>
                </c:pt>
                <c:pt idx="2907">
                  <c:v>162.87960000000001</c:v>
                </c:pt>
                <c:pt idx="2908">
                  <c:v>180.75230000000002</c:v>
                </c:pt>
                <c:pt idx="2909">
                  <c:v>180.80435</c:v>
                </c:pt>
                <c:pt idx="2910">
                  <c:v>177.9768</c:v>
                </c:pt>
                <c:pt idx="2911">
                  <c:v>183.16319999999999</c:v>
                </c:pt>
                <c:pt idx="2912">
                  <c:v>182.96324999999999</c:v>
                </c:pt>
                <c:pt idx="2913">
                  <c:v>188.62200000000001</c:v>
                </c:pt>
                <c:pt idx="2914">
                  <c:v>186.14647500000001</c:v>
                </c:pt>
                <c:pt idx="2915">
                  <c:v>187.62975000000003</c:v>
                </c:pt>
                <c:pt idx="2916">
                  <c:v>192.511</c:v>
                </c:pt>
                <c:pt idx="2917">
                  <c:v>189.58099999999999</c:v>
                </c:pt>
                <c:pt idx="2918">
                  <c:v>189.2525</c:v>
                </c:pt>
                <c:pt idx="2919">
                  <c:v>187.5522</c:v>
                </c:pt>
                <c:pt idx="2920">
                  <c:v>185.00624999999999</c:v>
                </c:pt>
                <c:pt idx="2921">
                  <c:v>184.85329999999999</c:v>
                </c:pt>
                <c:pt idx="2922">
                  <c:v>181.84319999999997</c:v>
                </c:pt>
                <c:pt idx="2923">
                  <c:v>186.78705000000002</c:v>
                </c:pt>
                <c:pt idx="2924">
                  <c:v>189.87299999999999</c:v>
                </c:pt>
                <c:pt idx="2925">
                  <c:v>191.68239999999997</c:v>
                </c:pt>
                <c:pt idx="2926">
                  <c:v>192.49149999999997</c:v>
                </c:pt>
                <c:pt idx="2927">
                  <c:v>192.61799999999999</c:v>
                </c:pt>
                <c:pt idx="2928">
                  <c:v>195.05962499999998</c:v>
                </c:pt>
                <c:pt idx="2929">
                  <c:v>195.35579999999999</c:v>
                </c:pt>
                <c:pt idx="2930">
                  <c:v>193.53745000000001</c:v>
                </c:pt>
                <c:pt idx="2931">
                  <c:v>189.35262499999999</c:v>
                </c:pt>
                <c:pt idx="2932">
                  <c:v>188.52347500000002</c:v>
                </c:pt>
                <c:pt idx="2933">
                  <c:v>184.81575000000001</c:v>
                </c:pt>
                <c:pt idx="2934">
                  <c:v>185.3047</c:v>
                </c:pt>
                <c:pt idx="2935">
                  <c:v>186.5325</c:v>
                </c:pt>
                <c:pt idx="2936">
                  <c:v>186.69905000000003</c:v>
                </c:pt>
                <c:pt idx="2937">
                  <c:v>185.88990000000001</c:v>
                </c:pt>
                <c:pt idx="2938">
                  <c:v>189.61304999999999</c:v>
                </c:pt>
                <c:pt idx="2939">
                  <c:v>192.39659999999998</c:v>
                </c:pt>
                <c:pt idx="2940">
                  <c:v>192.72550000000001</c:v>
                </c:pt>
                <c:pt idx="2941">
                  <c:v>194.73790000000002</c:v>
                </c:pt>
                <c:pt idx="2942">
                  <c:v>202.4862</c:v>
                </c:pt>
                <c:pt idx="2943">
                  <c:v>206.24149999999997</c:v>
                </c:pt>
                <c:pt idx="2944">
                  <c:v>209.58175000000003</c:v>
                </c:pt>
              </c:numCache>
            </c:numRef>
          </c:val>
          <c:smooth val="0"/>
          <c:extLst>
            <c:ext xmlns:c16="http://schemas.microsoft.com/office/drawing/2014/chart" uri="{C3380CC4-5D6E-409C-BE32-E72D297353CC}">
              <c16:uniqueId val="{00000001-7FAB-40D4-86D2-446E73994510}"/>
            </c:ext>
          </c:extLst>
        </c:ser>
        <c:dLbls>
          <c:showLegendKey val="0"/>
          <c:showVal val="0"/>
          <c:showCatName val="0"/>
          <c:showSerName val="0"/>
          <c:showPercent val="0"/>
          <c:showBubbleSize val="0"/>
        </c:dLbls>
        <c:marker val="1"/>
        <c:smooth val="0"/>
        <c:axId val="227715920"/>
        <c:axId val="227716312"/>
      </c:lineChart>
      <c:lineChart>
        <c:grouping val="standard"/>
        <c:varyColors val="0"/>
        <c:ser>
          <c:idx val="1"/>
          <c:order val="1"/>
          <c:tx>
            <c:strRef>
              <c:f>[2]Daten!$D$2</c:f>
              <c:strCache>
                <c:ptCount val="1"/>
                <c:pt idx="0">
                  <c:v>CHF pro EUR</c:v>
                </c:pt>
              </c:strCache>
            </c:strRef>
          </c:tx>
          <c:spPr>
            <a:ln>
              <a:solidFill>
                <a:schemeClr val="tx2">
                  <a:lumMod val="60000"/>
                  <a:lumOff val="40000"/>
                </a:schemeClr>
              </a:solidFill>
              <a:prstDash val="sysDash"/>
            </a:ln>
          </c:spPr>
          <c:marker>
            <c:symbol val="none"/>
          </c:marker>
          <c:cat>
            <c:numRef>
              <c:f>[2]Daten!$A$3:$A$2939</c:f>
              <c:numCache>
                <c:formatCode>General</c:formatCode>
                <c:ptCount val="2937"/>
                <c:pt idx="0">
                  <c:v>37988</c:v>
                </c:pt>
                <c:pt idx="1">
                  <c:v>37991</c:v>
                </c:pt>
                <c:pt idx="2">
                  <c:v>37992</c:v>
                </c:pt>
                <c:pt idx="3">
                  <c:v>37993</c:v>
                </c:pt>
                <c:pt idx="4">
                  <c:v>37994</c:v>
                </c:pt>
                <c:pt idx="5">
                  <c:v>37995</c:v>
                </c:pt>
                <c:pt idx="6">
                  <c:v>37998</c:v>
                </c:pt>
                <c:pt idx="7">
                  <c:v>37999</c:v>
                </c:pt>
                <c:pt idx="8">
                  <c:v>38000</c:v>
                </c:pt>
                <c:pt idx="9">
                  <c:v>38001</c:v>
                </c:pt>
                <c:pt idx="10">
                  <c:v>38002</c:v>
                </c:pt>
                <c:pt idx="11">
                  <c:v>38005</c:v>
                </c:pt>
                <c:pt idx="12">
                  <c:v>38006</c:v>
                </c:pt>
                <c:pt idx="13">
                  <c:v>38007</c:v>
                </c:pt>
                <c:pt idx="14">
                  <c:v>38008</c:v>
                </c:pt>
                <c:pt idx="15">
                  <c:v>38009</c:v>
                </c:pt>
                <c:pt idx="16">
                  <c:v>38012</c:v>
                </c:pt>
                <c:pt idx="17">
                  <c:v>38013</c:v>
                </c:pt>
                <c:pt idx="18">
                  <c:v>38014</c:v>
                </c:pt>
                <c:pt idx="19">
                  <c:v>38015</c:v>
                </c:pt>
                <c:pt idx="20">
                  <c:v>38016</c:v>
                </c:pt>
                <c:pt idx="21">
                  <c:v>38019</c:v>
                </c:pt>
                <c:pt idx="22">
                  <c:v>38020</c:v>
                </c:pt>
                <c:pt idx="23">
                  <c:v>38021</c:v>
                </c:pt>
                <c:pt idx="24">
                  <c:v>38022</c:v>
                </c:pt>
                <c:pt idx="25">
                  <c:v>38023</c:v>
                </c:pt>
                <c:pt idx="26">
                  <c:v>38026</c:v>
                </c:pt>
                <c:pt idx="27">
                  <c:v>38027</c:v>
                </c:pt>
                <c:pt idx="28">
                  <c:v>38028</c:v>
                </c:pt>
                <c:pt idx="29">
                  <c:v>38029</c:v>
                </c:pt>
                <c:pt idx="30">
                  <c:v>38030</c:v>
                </c:pt>
                <c:pt idx="31">
                  <c:v>38033</c:v>
                </c:pt>
                <c:pt idx="32">
                  <c:v>38034</c:v>
                </c:pt>
                <c:pt idx="33">
                  <c:v>38035</c:v>
                </c:pt>
                <c:pt idx="34">
                  <c:v>38036</c:v>
                </c:pt>
                <c:pt idx="35">
                  <c:v>38037</c:v>
                </c:pt>
                <c:pt idx="36">
                  <c:v>38040</c:v>
                </c:pt>
                <c:pt idx="37">
                  <c:v>38041</c:v>
                </c:pt>
                <c:pt idx="38">
                  <c:v>38042</c:v>
                </c:pt>
                <c:pt idx="39">
                  <c:v>38043</c:v>
                </c:pt>
                <c:pt idx="40">
                  <c:v>38044</c:v>
                </c:pt>
                <c:pt idx="41">
                  <c:v>38047</c:v>
                </c:pt>
                <c:pt idx="42">
                  <c:v>38048</c:v>
                </c:pt>
                <c:pt idx="43">
                  <c:v>38049</c:v>
                </c:pt>
                <c:pt idx="44">
                  <c:v>38050</c:v>
                </c:pt>
                <c:pt idx="45">
                  <c:v>38051</c:v>
                </c:pt>
                <c:pt idx="46">
                  <c:v>38054</c:v>
                </c:pt>
                <c:pt idx="47">
                  <c:v>38055</c:v>
                </c:pt>
                <c:pt idx="48">
                  <c:v>38056</c:v>
                </c:pt>
                <c:pt idx="49">
                  <c:v>38057</c:v>
                </c:pt>
                <c:pt idx="50">
                  <c:v>38058</c:v>
                </c:pt>
                <c:pt idx="51">
                  <c:v>38061</c:v>
                </c:pt>
                <c:pt idx="52">
                  <c:v>38062</c:v>
                </c:pt>
                <c:pt idx="53">
                  <c:v>38063</c:v>
                </c:pt>
                <c:pt idx="54">
                  <c:v>38064</c:v>
                </c:pt>
                <c:pt idx="55">
                  <c:v>38065</c:v>
                </c:pt>
                <c:pt idx="56">
                  <c:v>38068</c:v>
                </c:pt>
                <c:pt idx="57">
                  <c:v>38069</c:v>
                </c:pt>
                <c:pt idx="58">
                  <c:v>38070</c:v>
                </c:pt>
                <c:pt idx="59">
                  <c:v>38071</c:v>
                </c:pt>
                <c:pt idx="60">
                  <c:v>38072</c:v>
                </c:pt>
                <c:pt idx="61">
                  <c:v>38075</c:v>
                </c:pt>
                <c:pt idx="62">
                  <c:v>38076</c:v>
                </c:pt>
                <c:pt idx="63">
                  <c:v>38077</c:v>
                </c:pt>
                <c:pt idx="64">
                  <c:v>38078</c:v>
                </c:pt>
                <c:pt idx="65">
                  <c:v>38079</c:v>
                </c:pt>
                <c:pt idx="66">
                  <c:v>38082</c:v>
                </c:pt>
                <c:pt idx="67">
                  <c:v>38083</c:v>
                </c:pt>
                <c:pt idx="68">
                  <c:v>38084</c:v>
                </c:pt>
                <c:pt idx="69">
                  <c:v>38085</c:v>
                </c:pt>
                <c:pt idx="70">
                  <c:v>38090</c:v>
                </c:pt>
                <c:pt idx="71">
                  <c:v>38091</c:v>
                </c:pt>
                <c:pt idx="72">
                  <c:v>38092</c:v>
                </c:pt>
                <c:pt idx="73">
                  <c:v>38093</c:v>
                </c:pt>
                <c:pt idx="74">
                  <c:v>38096</c:v>
                </c:pt>
                <c:pt idx="75">
                  <c:v>38097</c:v>
                </c:pt>
                <c:pt idx="76">
                  <c:v>38098</c:v>
                </c:pt>
                <c:pt idx="77">
                  <c:v>38099</c:v>
                </c:pt>
                <c:pt idx="78">
                  <c:v>38100</c:v>
                </c:pt>
                <c:pt idx="79">
                  <c:v>38103</c:v>
                </c:pt>
                <c:pt idx="80">
                  <c:v>38104</c:v>
                </c:pt>
                <c:pt idx="81">
                  <c:v>38105</c:v>
                </c:pt>
                <c:pt idx="82">
                  <c:v>38106</c:v>
                </c:pt>
                <c:pt idx="83">
                  <c:v>38107</c:v>
                </c:pt>
                <c:pt idx="84">
                  <c:v>38110</c:v>
                </c:pt>
                <c:pt idx="85">
                  <c:v>38111</c:v>
                </c:pt>
                <c:pt idx="86">
                  <c:v>38112</c:v>
                </c:pt>
                <c:pt idx="87">
                  <c:v>38113</c:v>
                </c:pt>
                <c:pt idx="88">
                  <c:v>38114</c:v>
                </c:pt>
                <c:pt idx="89">
                  <c:v>38117</c:v>
                </c:pt>
                <c:pt idx="90">
                  <c:v>38118</c:v>
                </c:pt>
                <c:pt idx="91">
                  <c:v>38119</c:v>
                </c:pt>
                <c:pt idx="92">
                  <c:v>38120</c:v>
                </c:pt>
                <c:pt idx="93">
                  <c:v>38121</c:v>
                </c:pt>
                <c:pt idx="94">
                  <c:v>38124</c:v>
                </c:pt>
                <c:pt idx="95">
                  <c:v>38125</c:v>
                </c:pt>
                <c:pt idx="96">
                  <c:v>38126</c:v>
                </c:pt>
                <c:pt idx="97">
                  <c:v>38127</c:v>
                </c:pt>
                <c:pt idx="98">
                  <c:v>38128</c:v>
                </c:pt>
                <c:pt idx="99">
                  <c:v>38131</c:v>
                </c:pt>
                <c:pt idx="100">
                  <c:v>38132</c:v>
                </c:pt>
                <c:pt idx="101">
                  <c:v>38133</c:v>
                </c:pt>
                <c:pt idx="102">
                  <c:v>38134</c:v>
                </c:pt>
                <c:pt idx="103">
                  <c:v>38135</c:v>
                </c:pt>
                <c:pt idx="104">
                  <c:v>38138</c:v>
                </c:pt>
                <c:pt idx="105">
                  <c:v>38139</c:v>
                </c:pt>
                <c:pt idx="106">
                  <c:v>38140</c:v>
                </c:pt>
                <c:pt idx="107">
                  <c:v>38141</c:v>
                </c:pt>
                <c:pt idx="108">
                  <c:v>38142</c:v>
                </c:pt>
                <c:pt idx="109">
                  <c:v>38145</c:v>
                </c:pt>
                <c:pt idx="110">
                  <c:v>38146</c:v>
                </c:pt>
                <c:pt idx="111">
                  <c:v>38147</c:v>
                </c:pt>
                <c:pt idx="112">
                  <c:v>38148</c:v>
                </c:pt>
                <c:pt idx="113">
                  <c:v>38149</c:v>
                </c:pt>
                <c:pt idx="114">
                  <c:v>38152</c:v>
                </c:pt>
                <c:pt idx="115">
                  <c:v>38153</c:v>
                </c:pt>
                <c:pt idx="116">
                  <c:v>38154</c:v>
                </c:pt>
                <c:pt idx="117">
                  <c:v>38155</c:v>
                </c:pt>
                <c:pt idx="118">
                  <c:v>38156</c:v>
                </c:pt>
                <c:pt idx="119">
                  <c:v>38159</c:v>
                </c:pt>
                <c:pt idx="120">
                  <c:v>38160</c:v>
                </c:pt>
                <c:pt idx="121">
                  <c:v>38161</c:v>
                </c:pt>
                <c:pt idx="122">
                  <c:v>38162</c:v>
                </c:pt>
                <c:pt idx="123">
                  <c:v>38163</c:v>
                </c:pt>
                <c:pt idx="124">
                  <c:v>38166</c:v>
                </c:pt>
                <c:pt idx="125">
                  <c:v>38167</c:v>
                </c:pt>
                <c:pt idx="126">
                  <c:v>38168</c:v>
                </c:pt>
                <c:pt idx="127">
                  <c:v>38169</c:v>
                </c:pt>
                <c:pt idx="128">
                  <c:v>38170</c:v>
                </c:pt>
                <c:pt idx="129">
                  <c:v>38173</c:v>
                </c:pt>
                <c:pt idx="130">
                  <c:v>38174</c:v>
                </c:pt>
                <c:pt idx="131">
                  <c:v>38175</c:v>
                </c:pt>
                <c:pt idx="132">
                  <c:v>38176</c:v>
                </c:pt>
                <c:pt idx="133">
                  <c:v>38177</c:v>
                </c:pt>
                <c:pt idx="134">
                  <c:v>38180</c:v>
                </c:pt>
                <c:pt idx="135">
                  <c:v>38181</c:v>
                </c:pt>
                <c:pt idx="136">
                  <c:v>38182</c:v>
                </c:pt>
                <c:pt idx="137">
                  <c:v>38183</c:v>
                </c:pt>
                <c:pt idx="138">
                  <c:v>38184</c:v>
                </c:pt>
                <c:pt idx="139">
                  <c:v>38187</c:v>
                </c:pt>
                <c:pt idx="140">
                  <c:v>38188</c:v>
                </c:pt>
                <c:pt idx="141">
                  <c:v>38189</c:v>
                </c:pt>
                <c:pt idx="142">
                  <c:v>38190</c:v>
                </c:pt>
                <c:pt idx="143">
                  <c:v>38191</c:v>
                </c:pt>
                <c:pt idx="144">
                  <c:v>38194</c:v>
                </c:pt>
                <c:pt idx="145">
                  <c:v>38195</c:v>
                </c:pt>
                <c:pt idx="146">
                  <c:v>38196</c:v>
                </c:pt>
                <c:pt idx="147">
                  <c:v>38197</c:v>
                </c:pt>
                <c:pt idx="148">
                  <c:v>38198</c:v>
                </c:pt>
                <c:pt idx="149">
                  <c:v>38201</c:v>
                </c:pt>
                <c:pt idx="150">
                  <c:v>38202</c:v>
                </c:pt>
                <c:pt idx="151">
                  <c:v>38203</c:v>
                </c:pt>
                <c:pt idx="152">
                  <c:v>38204</c:v>
                </c:pt>
                <c:pt idx="153">
                  <c:v>38205</c:v>
                </c:pt>
                <c:pt idx="154">
                  <c:v>38208</c:v>
                </c:pt>
                <c:pt idx="155">
                  <c:v>38209</c:v>
                </c:pt>
                <c:pt idx="156">
                  <c:v>38210</c:v>
                </c:pt>
                <c:pt idx="157">
                  <c:v>38211</c:v>
                </c:pt>
                <c:pt idx="158">
                  <c:v>38212</c:v>
                </c:pt>
                <c:pt idx="159">
                  <c:v>38215</c:v>
                </c:pt>
                <c:pt idx="160">
                  <c:v>38216</c:v>
                </c:pt>
                <c:pt idx="161">
                  <c:v>38217</c:v>
                </c:pt>
                <c:pt idx="162">
                  <c:v>38218</c:v>
                </c:pt>
                <c:pt idx="163">
                  <c:v>38219</c:v>
                </c:pt>
                <c:pt idx="164">
                  <c:v>38222</c:v>
                </c:pt>
                <c:pt idx="165">
                  <c:v>38223</c:v>
                </c:pt>
                <c:pt idx="166">
                  <c:v>38224</c:v>
                </c:pt>
                <c:pt idx="167">
                  <c:v>38225</c:v>
                </c:pt>
                <c:pt idx="168">
                  <c:v>38226</c:v>
                </c:pt>
                <c:pt idx="169">
                  <c:v>38229</c:v>
                </c:pt>
                <c:pt idx="170">
                  <c:v>38230</c:v>
                </c:pt>
                <c:pt idx="171">
                  <c:v>38231</c:v>
                </c:pt>
                <c:pt idx="172">
                  <c:v>38232</c:v>
                </c:pt>
                <c:pt idx="173">
                  <c:v>38233</c:v>
                </c:pt>
                <c:pt idx="174">
                  <c:v>38236</c:v>
                </c:pt>
                <c:pt idx="175">
                  <c:v>38237</c:v>
                </c:pt>
                <c:pt idx="176">
                  <c:v>38238</c:v>
                </c:pt>
                <c:pt idx="177">
                  <c:v>38239</c:v>
                </c:pt>
                <c:pt idx="178">
                  <c:v>38240</c:v>
                </c:pt>
                <c:pt idx="179">
                  <c:v>38243</c:v>
                </c:pt>
                <c:pt idx="180">
                  <c:v>38244</c:v>
                </c:pt>
                <c:pt idx="181">
                  <c:v>38245</c:v>
                </c:pt>
                <c:pt idx="182">
                  <c:v>38246</c:v>
                </c:pt>
                <c:pt idx="183">
                  <c:v>38247</c:v>
                </c:pt>
                <c:pt idx="184">
                  <c:v>38250</c:v>
                </c:pt>
                <c:pt idx="185">
                  <c:v>38251</c:v>
                </c:pt>
                <c:pt idx="186">
                  <c:v>38252</c:v>
                </c:pt>
                <c:pt idx="187">
                  <c:v>38253</c:v>
                </c:pt>
                <c:pt idx="188">
                  <c:v>38254</c:v>
                </c:pt>
                <c:pt idx="189">
                  <c:v>38257</c:v>
                </c:pt>
                <c:pt idx="190">
                  <c:v>38258</c:v>
                </c:pt>
                <c:pt idx="191">
                  <c:v>38259</c:v>
                </c:pt>
                <c:pt idx="192">
                  <c:v>38260</c:v>
                </c:pt>
                <c:pt idx="193">
                  <c:v>38261</c:v>
                </c:pt>
                <c:pt idx="194">
                  <c:v>38264</c:v>
                </c:pt>
                <c:pt idx="195">
                  <c:v>38265</c:v>
                </c:pt>
                <c:pt idx="196">
                  <c:v>38266</c:v>
                </c:pt>
                <c:pt idx="197">
                  <c:v>38267</c:v>
                </c:pt>
                <c:pt idx="198">
                  <c:v>38268</c:v>
                </c:pt>
                <c:pt idx="199">
                  <c:v>38271</c:v>
                </c:pt>
                <c:pt idx="200">
                  <c:v>38272</c:v>
                </c:pt>
                <c:pt idx="201">
                  <c:v>38273</c:v>
                </c:pt>
                <c:pt idx="202">
                  <c:v>38274</c:v>
                </c:pt>
                <c:pt idx="203">
                  <c:v>38275</c:v>
                </c:pt>
                <c:pt idx="204">
                  <c:v>38278</c:v>
                </c:pt>
                <c:pt idx="205">
                  <c:v>38279</c:v>
                </c:pt>
                <c:pt idx="206">
                  <c:v>38280</c:v>
                </c:pt>
                <c:pt idx="207">
                  <c:v>38281</c:v>
                </c:pt>
                <c:pt idx="208">
                  <c:v>38282</c:v>
                </c:pt>
                <c:pt idx="209">
                  <c:v>38285</c:v>
                </c:pt>
                <c:pt idx="210">
                  <c:v>38286</c:v>
                </c:pt>
                <c:pt idx="211">
                  <c:v>38287</c:v>
                </c:pt>
                <c:pt idx="212">
                  <c:v>38288</c:v>
                </c:pt>
                <c:pt idx="213">
                  <c:v>38289</c:v>
                </c:pt>
                <c:pt idx="214">
                  <c:v>38292</c:v>
                </c:pt>
                <c:pt idx="215">
                  <c:v>38293</c:v>
                </c:pt>
                <c:pt idx="216">
                  <c:v>38294</c:v>
                </c:pt>
                <c:pt idx="217">
                  <c:v>38295</c:v>
                </c:pt>
                <c:pt idx="218">
                  <c:v>38296</c:v>
                </c:pt>
                <c:pt idx="219">
                  <c:v>38299</c:v>
                </c:pt>
                <c:pt idx="220">
                  <c:v>38300</c:v>
                </c:pt>
                <c:pt idx="221">
                  <c:v>38301</c:v>
                </c:pt>
                <c:pt idx="222">
                  <c:v>38302</c:v>
                </c:pt>
                <c:pt idx="223">
                  <c:v>38303</c:v>
                </c:pt>
                <c:pt idx="224">
                  <c:v>38306</c:v>
                </c:pt>
                <c:pt idx="225">
                  <c:v>38307</c:v>
                </c:pt>
                <c:pt idx="226">
                  <c:v>38308</c:v>
                </c:pt>
                <c:pt idx="227">
                  <c:v>38309</c:v>
                </c:pt>
                <c:pt idx="228">
                  <c:v>38310</c:v>
                </c:pt>
                <c:pt idx="229">
                  <c:v>38313</c:v>
                </c:pt>
                <c:pt idx="230">
                  <c:v>38314</c:v>
                </c:pt>
                <c:pt idx="231">
                  <c:v>38315</c:v>
                </c:pt>
                <c:pt idx="232">
                  <c:v>38316</c:v>
                </c:pt>
                <c:pt idx="233">
                  <c:v>38317</c:v>
                </c:pt>
                <c:pt idx="234">
                  <c:v>38320</c:v>
                </c:pt>
                <c:pt idx="235">
                  <c:v>38321</c:v>
                </c:pt>
                <c:pt idx="236">
                  <c:v>38322</c:v>
                </c:pt>
                <c:pt idx="237">
                  <c:v>38323</c:v>
                </c:pt>
                <c:pt idx="238">
                  <c:v>38324</c:v>
                </c:pt>
                <c:pt idx="239">
                  <c:v>38327</c:v>
                </c:pt>
                <c:pt idx="240">
                  <c:v>38328</c:v>
                </c:pt>
                <c:pt idx="241">
                  <c:v>38329</c:v>
                </c:pt>
                <c:pt idx="242">
                  <c:v>38330</c:v>
                </c:pt>
                <c:pt idx="243">
                  <c:v>38331</c:v>
                </c:pt>
                <c:pt idx="244">
                  <c:v>38334</c:v>
                </c:pt>
                <c:pt idx="245">
                  <c:v>38335</c:v>
                </c:pt>
                <c:pt idx="246">
                  <c:v>38336</c:v>
                </c:pt>
                <c:pt idx="247">
                  <c:v>38337</c:v>
                </c:pt>
                <c:pt idx="248">
                  <c:v>38338</c:v>
                </c:pt>
                <c:pt idx="249">
                  <c:v>38341</c:v>
                </c:pt>
                <c:pt idx="250">
                  <c:v>38342</c:v>
                </c:pt>
                <c:pt idx="251">
                  <c:v>38343</c:v>
                </c:pt>
                <c:pt idx="252">
                  <c:v>38344</c:v>
                </c:pt>
                <c:pt idx="253">
                  <c:v>38345</c:v>
                </c:pt>
                <c:pt idx="254">
                  <c:v>38348</c:v>
                </c:pt>
                <c:pt idx="255">
                  <c:v>38349</c:v>
                </c:pt>
                <c:pt idx="256">
                  <c:v>38350</c:v>
                </c:pt>
                <c:pt idx="257">
                  <c:v>38351</c:v>
                </c:pt>
                <c:pt idx="258">
                  <c:v>38352</c:v>
                </c:pt>
                <c:pt idx="259">
                  <c:v>38355</c:v>
                </c:pt>
                <c:pt idx="260">
                  <c:v>38356</c:v>
                </c:pt>
                <c:pt idx="261">
                  <c:v>38357</c:v>
                </c:pt>
                <c:pt idx="262">
                  <c:v>38358</c:v>
                </c:pt>
                <c:pt idx="263">
                  <c:v>38359</c:v>
                </c:pt>
                <c:pt idx="264">
                  <c:v>38362</c:v>
                </c:pt>
                <c:pt idx="265">
                  <c:v>38363</c:v>
                </c:pt>
                <c:pt idx="266">
                  <c:v>38364</c:v>
                </c:pt>
                <c:pt idx="267">
                  <c:v>38365</c:v>
                </c:pt>
                <c:pt idx="268">
                  <c:v>38366</c:v>
                </c:pt>
                <c:pt idx="269">
                  <c:v>38369</c:v>
                </c:pt>
                <c:pt idx="270">
                  <c:v>38370</c:v>
                </c:pt>
                <c:pt idx="271">
                  <c:v>38371</c:v>
                </c:pt>
                <c:pt idx="272">
                  <c:v>38372</c:v>
                </c:pt>
                <c:pt idx="273">
                  <c:v>38373</c:v>
                </c:pt>
                <c:pt idx="274">
                  <c:v>38376</c:v>
                </c:pt>
                <c:pt idx="275">
                  <c:v>38377</c:v>
                </c:pt>
                <c:pt idx="276">
                  <c:v>38378</c:v>
                </c:pt>
                <c:pt idx="277">
                  <c:v>38379</c:v>
                </c:pt>
                <c:pt idx="278">
                  <c:v>38380</c:v>
                </c:pt>
                <c:pt idx="279">
                  <c:v>38383</c:v>
                </c:pt>
                <c:pt idx="280">
                  <c:v>38384</c:v>
                </c:pt>
                <c:pt idx="281">
                  <c:v>38385</c:v>
                </c:pt>
                <c:pt idx="282">
                  <c:v>38386</c:v>
                </c:pt>
                <c:pt idx="283">
                  <c:v>38387</c:v>
                </c:pt>
                <c:pt idx="284">
                  <c:v>38390</c:v>
                </c:pt>
                <c:pt idx="285">
                  <c:v>38391</c:v>
                </c:pt>
                <c:pt idx="286">
                  <c:v>38392</c:v>
                </c:pt>
                <c:pt idx="287">
                  <c:v>38393</c:v>
                </c:pt>
                <c:pt idx="288">
                  <c:v>38394</c:v>
                </c:pt>
                <c:pt idx="289">
                  <c:v>38397</c:v>
                </c:pt>
                <c:pt idx="290">
                  <c:v>38398</c:v>
                </c:pt>
                <c:pt idx="291">
                  <c:v>38399</c:v>
                </c:pt>
                <c:pt idx="292">
                  <c:v>38400</c:v>
                </c:pt>
                <c:pt idx="293">
                  <c:v>38401</c:v>
                </c:pt>
                <c:pt idx="294">
                  <c:v>38404</c:v>
                </c:pt>
                <c:pt idx="295">
                  <c:v>38405</c:v>
                </c:pt>
                <c:pt idx="296">
                  <c:v>38406</c:v>
                </c:pt>
                <c:pt idx="297">
                  <c:v>38407</c:v>
                </c:pt>
                <c:pt idx="298">
                  <c:v>38408</c:v>
                </c:pt>
                <c:pt idx="299">
                  <c:v>38411</c:v>
                </c:pt>
                <c:pt idx="300">
                  <c:v>38412</c:v>
                </c:pt>
                <c:pt idx="301">
                  <c:v>38413</c:v>
                </c:pt>
                <c:pt idx="302">
                  <c:v>38414</c:v>
                </c:pt>
                <c:pt idx="303">
                  <c:v>38415</c:v>
                </c:pt>
                <c:pt idx="304">
                  <c:v>38418</c:v>
                </c:pt>
                <c:pt idx="305">
                  <c:v>38419</c:v>
                </c:pt>
                <c:pt idx="306">
                  <c:v>38420</c:v>
                </c:pt>
                <c:pt idx="307">
                  <c:v>38421</c:v>
                </c:pt>
                <c:pt idx="308">
                  <c:v>38422</c:v>
                </c:pt>
                <c:pt idx="309">
                  <c:v>38425</c:v>
                </c:pt>
                <c:pt idx="310">
                  <c:v>38426</c:v>
                </c:pt>
                <c:pt idx="311">
                  <c:v>38427</c:v>
                </c:pt>
                <c:pt idx="312">
                  <c:v>38428</c:v>
                </c:pt>
                <c:pt idx="313">
                  <c:v>38429</c:v>
                </c:pt>
                <c:pt idx="314">
                  <c:v>38432</c:v>
                </c:pt>
                <c:pt idx="315">
                  <c:v>38433</c:v>
                </c:pt>
                <c:pt idx="316">
                  <c:v>38434</c:v>
                </c:pt>
                <c:pt idx="317">
                  <c:v>38435</c:v>
                </c:pt>
                <c:pt idx="318">
                  <c:v>38440</c:v>
                </c:pt>
                <c:pt idx="319">
                  <c:v>38441</c:v>
                </c:pt>
                <c:pt idx="320">
                  <c:v>38442</c:v>
                </c:pt>
                <c:pt idx="321">
                  <c:v>38443</c:v>
                </c:pt>
                <c:pt idx="322">
                  <c:v>38446</c:v>
                </c:pt>
                <c:pt idx="323">
                  <c:v>38447</c:v>
                </c:pt>
                <c:pt idx="324">
                  <c:v>38448</c:v>
                </c:pt>
                <c:pt idx="325">
                  <c:v>38449</c:v>
                </c:pt>
                <c:pt idx="326">
                  <c:v>38450</c:v>
                </c:pt>
                <c:pt idx="327">
                  <c:v>38453</c:v>
                </c:pt>
                <c:pt idx="328">
                  <c:v>38454</c:v>
                </c:pt>
                <c:pt idx="329">
                  <c:v>38455</c:v>
                </c:pt>
                <c:pt idx="330">
                  <c:v>38456</c:v>
                </c:pt>
                <c:pt idx="331">
                  <c:v>38457</c:v>
                </c:pt>
                <c:pt idx="332">
                  <c:v>38460</c:v>
                </c:pt>
                <c:pt idx="333">
                  <c:v>38461</c:v>
                </c:pt>
                <c:pt idx="334">
                  <c:v>38462</c:v>
                </c:pt>
                <c:pt idx="335">
                  <c:v>38463</c:v>
                </c:pt>
                <c:pt idx="336">
                  <c:v>38464</c:v>
                </c:pt>
                <c:pt idx="337">
                  <c:v>38467</c:v>
                </c:pt>
                <c:pt idx="338">
                  <c:v>38468</c:v>
                </c:pt>
                <c:pt idx="339">
                  <c:v>38469</c:v>
                </c:pt>
                <c:pt idx="340">
                  <c:v>38470</c:v>
                </c:pt>
                <c:pt idx="341">
                  <c:v>38471</c:v>
                </c:pt>
                <c:pt idx="342">
                  <c:v>38474</c:v>
                </c:pt>
                <c:pt idx="343">
                  <c:v>38475</c:v>
                </c:pt>
                <c:pt idx="344">
                  <c:v>38476</c:v>
                </c:pt>
                <c:pt idx="345">
                  <c:v>38477</c:v>
                </c:pt>
                <c:pt idx="346">
                  <c:v>38478</c:v>
                </c:pt>
                <c:pt idx="347">
                  <c:v>38481</c:v>
                </c:pt>
                <c:pt idx="348">
                  <c:v>38482</c:v>
                </c:pt>
                <c:pt idx="349">
                  <c:v>38483</c:v>
                </c:pt>
                <c:pt idx="350">
                  <c:v>38484</c:v>
                </c:pt>
                <c:pt idx="351">
                  <c:v>38485</c:v>
                </c:pt>
                <c:pt idx="352">
                  <c:v>38488</c:v>
                </c:pt>
                <c:pt idx="353">
                  <c:v>38489</c:v>
                </c:pt>
                <c:pt idx="354">
                  <c:v>38490</c:v>
                </c:pt>
                <c:pt idx="355">
                  <c:v>38491</c:v>
                </c:pt>
                <c:pt idx="356">
                  <c:v>38492</c:v>
                </c:pt>
                <c:pt idx="357">
                  <c:v>38495</c:v>
                </c:pt>
                <c:pt idx="358">
                  <c:v>38496</c:v>
                </c:pt>
                <c:pt idx="359">
                  <c:v>38497</c:v>
                </c:pt>
                <c:pt idx="360">
                  <c:v>38498</c:v>
                </c:pt>
                <c:pt idx="361">
                  <c:v>38499</c:v>
                </c:pt>
                <c:pt idx="362">
                  <c:v>38502</c:v>
                </c:pt>
                <c:pt idx="363">
                  <c:v>38503</c:v>
                </c:pt>
                <c:pt idx="364">
                  <c:v>38504</c:v>
                </c:pt>
                <c:pt idx="365">
                  <c:v>38505</c:v>
                </c:pt>
                <c:pt idx="366">
                  <c:v>38506</c:v>
                </c:pt>
                <c:pt idx="367">
                  <c:v>38509</c:v>
                </c:pt>
                <c:pt idx="368">
                  <c:v>38510</c:v>
                </c:pt>
                <c:pt idx="369">
                  <c:v>38511</c:v>
                </c:pt>
                <c:pt idx="370">
                  <c:v>38512</c:v>
                </c:pt>
                <c:pt idx="371">
                  <c:v>38513</c:v>
                </c:pt>
                <c:pt idx="372">
                  <c:v>38516</c:v>
                </c:pt>
                <c:pt idx="373">
                  <c:v>38517</c:v>
                </c:pt>
                <c:pt idx="374">
                  <c:v>38518</c:v>
                </c:pt>
                <c:pt idx="375">
                  <c:v>38519</c:v>
                </c:pt>
                <c:pt idx="376">
                  <c:v>38520</c:v>
                </c:pt>
                <c:pt idx="377">
                  <c:v>38523</c:v>
                </c:pt>
                <c:pt idx="378">
                  <c:v>38524</c:v>
                </c:pt>
                <c:pt idx="379">
                  <c:v>38525</c:v>
                </c:pt>
                <c:pt idx="380">
                  <c:v>38526</c:v>
                </c:pt>
                <c:pt idx="381">
                  <c:v>38527</c:v>
                </c:pt>
                <c:pt idx="382">
                  <c:v>38530</c:v>
                </c:pt>
                <c:pt idx="383">
                  <c:v>38531</c:v>
                </c:pt>
                <c:pt idx="384">
                  <c:v>38532</c:v>
                </c:pt>
                <c:pt idx="385">
                  <c:v>38533</c:v>
                </c:pt>
                <c:pt idx="386">
                  <c:v>38534</c:v>
                </c:pt>
                <c:pt idx="387">
                  <c:v>38537</c:v>
                </c:pt>
                <c:pt idx="388">
                  <c:v>38538</c:v>
                </c:pt>
                <c:pt idx="389">
                  <c:v>38539</c:v>
                </c:pt>
                <c:pt idx="390">
                  <c:v>38540</c:v>
                </c:pt>
                <c:pt idx="391">
                  <c:v>38541</c:v>
                </c:pt>
                <c:pt idx="392">
                  <c:v>38544</c:v>
                </c:pt>
                <c:pt idx="393">
                  <c:v>38545</c:v>
                </c:pt>
                <c:pt idx="394">
                  <c:v>38546</c:v>
                </c:pt>
                <c:pt idx="395">
                  <c:v>38547</c:v>
                </c:pt>
                <c:pt idx="396">
                  <c:v>38548</c:v>
                </c:pt>
                <c:pt idx="397">
                  <c:v>38551</c:v>
                </c:pt>
                <c:pt idx="398">
                  <c:v>38552</c:v>
                </c:pt>
                <c:pt idx="399">
                  <c:v>38553</c:v>
                </c:pt>
                <c:pt idx="400">
                  <c:v>38554</c:v>
                </c:pt>
                <c:pt idx="401">
                  <c:v>38555</c:v>
                </c:pt>
                <c:pt idx="402">
                  <c:v>38558</c:v>
                </c:pt>
                <c:pt idx="403">
                  <c:v>38559</c:v>
                </c:pt>
                <c:pt idx="404">
                  <c:v>38560</c:v>
                </c:pt>
                <c:pt idx="405">
                  <c:v>38561</c:v>
                </c:pt>
                <c:pt idx="406">
                  <c:v>38562</c:v>
                </c:pt>
                <c:pt idx="407">
                  <c:v>38565</c:v>
                </c:pt>
                <c:pt idx="408">
                  <c:v>38566</c:v>
                </c:pt>
                <c:pt idx="409">
                  <c:v>38567</c:v>
                </c:pt>
                <c:pt idx="410">
                  <c:v>38568</c:v>
                </c:pt>
                <c:pt idx="411">
                  <c:v>38569</c:v>
                </c:pt>
                <c:pt idx="412">
                  <c:v>38572</c:v>
                </c:pt>
                <c:pt idx="413">
                  <c:v>38573</c:v>
                </c:pt>
                <c:pt idx="414">
                  <c:v>38574</c:v>
                </c:pt>
                <c:pt idx="415">
                  <c:v>38575</c:v>
                </c:pt>
                <c:pt idx="416">
                  <c:v>38576</c:v>
                </c:pt>
                <c:pt idx="417">
                  <c:v>38579</c:v>
                </c:pt>
                <c:pt idx="418">
                  <c:v>38580</c:v>
                </c:pt>
                <c:pt idx="419">
                  <c:v>38581</c:v>
                </c:pt>
                <c:pt idx="420">
                  <c:v>38582</c:v>
                </c:pt>
                <c:pt idx="421">
                  <c:v>38583</c:v>
                </c:pt>
                <c:pt idx="422">
                  <c:v>38586</c:v>
                </c:pt>
                <c:pt idx="423">
                  <c:v>38587</c:v>
                </c:pt>
                <c:pt idx="424">
                  <c:v>38588</c:v>
                </c:pt>
                <c:pt idx="425">
                  <c:v>38589</c:v>
                </c:pt>
                <c:pt idx="426">
                  <c:v>38590</c:v>
                </c:pt>
                <c:pt idx="427">
                  <c:v>38593</c:v>
                </c:pt>
                <c:pt idx="428">
                  <c:v>38594</c:v>
                </c:pt>
                <c:pt idx="429">
                  <c:v>38595</c:v>
                </c:pt>
                <c:pt idx="430">
                  <c:v>38596</c:v>
                </c:pt>
                <c:pt idx="431">
                  <c:v>38597</c:v>
                </c:pt>
                <c:pt idx="432">
                  <c:v>38600</c:v>
                </c:pt>
                <c:pt idx="433">
                  <c:v>38601</c:v>
                </c:pt>
                <c:pt idx="434">
                  <c:v>38602</c:v>
                </c:pt>
                <c:pt idx="435">
                  <c:v>38603</c:v>
                </c:pt>
                <c:pt idx="436">
                  <c:v>38604</c:v>
                </c:pt>
                <c:pt idx="437">
                  <c:v>38607</c:v>
                </c:pt>
                <c:pt idx="438">
                  <c:v>38608</c:v>
                </c:pt>
                <c:pt idx="439">
                  <c:v>38609</c:v>
                </c:pt>
                <c:pt idx="440">
                  <c:v>38610</c:v>
                </c:pt>
                <c:pt idx="441">
                  <c:v>38611</c:v>
                </c:pt>
                <c:pt idx="442">
                  <c:v>38614</c:v>
                </c:pt>
                <c:pt idx="443">
                  <c:v>38615</c:v>
                </c:pt>
                <c:pt idx="444">
                  <c:v>38616</c:v>
                </c:pt>
                <c:pt idx="445">
                  <c:v>38617</c:v>
                </c:pt>
                <c:pt idx="446">
                  <c:v>38618</c:v>
                </c:pt>
                <c:pt idx="447">
                  <c:v>38621</c:v>
                </c:pt>
                <c:pt idx="448">
                  <c:v>38622</c:v>
                </c:pt>
                <c:pt idx="449">
                  <c:v>38623</c:v>
                </c:pt>
                <c:pt idx="450">
                  <c:v>38624</c:v>
                </c:pt>
                <c:pt idx="451">
                  <c:v>38625</c:v>
                </c:pt>
                <c:pt idx="452">
                  <c:v>38628</c:v>
                </c:pt>
                <c:pt idx="453">
                  <c:v>38629</c:v>
                </c:pt>
                <c:pt idx="454">
                  <c:v>38630</c:v>
                </c:pt>
                <c:pt idx="455">
                  <c:v>38631</c:v>
                </c:pt>
                <c:pt idx="456">
                  <c:v>38632</c:v>
                </c:pt>
                <c:pt idx="457">
                  <c:v>38635</c:v>
                </c:pt>
                <c:pt idx="458">
                  <c:v>38636</c:v>
                </c:pt>
                <c:pt idx="459">
                  <c:v>38637</c:v>
                </c:pt>
                <c:pt idx="460">
                  <c:v>38638</c:v>
                </c:pt>
                <c:pt idx="461">
                  <c:v>38639</c:v>
                </c:pt>
                <c:pt idx="462">
                  <c:v>38642</c:v>
                </c:pt>
                <c:pt idx="463">
                  <c:v>38643</c:v>
                </c:pt>
                <c:pt idx="464">
                  <c:v>38644</c:v>
                </c:pt>
                <c:pt idx="465">
                  <c:v>38645</c:v>
                </c:pt>
                <c:pt idx="466">
                  <c:v>38646</c:v>
                </c:pt>
                <c:pt idx="467">
                  <c:v>38649</c:v>
                </c:pt>
                <c:pt idx="468">
                  <c:v>38650</c:v>
                </c:pt>
                <c:pt idx="469">
                  <c:v>38651</c:v>
                </c:pt>
                <c:pt idx="470">
                  <c:v>38652</c:v>
                </c:pt>
                <c:pt idx="471">
                  <c:v>38653</c:v>
                </c:pt>
                <c:pt idx="472">
                  <c:v>38656</c:v>
                </c:pt>
                <c:pt idx="473">
                  <c:v>38657</c:v>
                </c:pt>
                <c:pt idx="474">
                  <c:v>38658</c:v>
                </c:pt>
                <c:pt idx="475">
                  <c:v>38659</c:v>
                </c:pt>
                <c:pt idx="476">
                  <c:v>38660</c:v>
                </c:pt>
                <c:pt idx="477">
                  <c:v>38663</c:v>
                </c:pt>
                <c:pt idx="478">
                  <c:v>38664</c:v>
                </c:pt>
                <c:pt idx="479">
                  <c:v>38665</c:v>
                </c:pt>
                <c:pt idx="480">
                  <c:v>38666</c:v>
                </c:pt>
                <c:pt idx="481">
                  <c:v>38667</c:v>
                </c:pt>
                <c:pt idx="482">
                  <c:v>38670</c:v>
                </c:pt>
                <c:pt idx="483">
                  <c:v>38671</c:v>
                </c:pt>
                <c:pt idx="484">
                  <c:v>38672</c:v>
                </c:pt>
                <c:pt idx="485">
                  <c:v>38673</c:v>
                </c:pt>
                <c:pt idx="486">
                  <c:v>38674</c:v>
                </c:pt>
                <c:pt idx="487">
                  <c:v>38677</c:v>
                </c:pt>
                <c:pt idx="488">
                  <c:v>38678</c:v>
                </c:pt>
                <c:pt idx="489">
                  <c:v>38679</c:v>
                </c:pt>
                <c:pt idx="490">
                  <c:v>38680</c:v>
                </c:pt>
                <c:pt idx="491">
                  <c:v>38681</c:v>
                </c:pt>
                <c:pt idx="492">
                  <c:v>38684</c:v>
                </c:pt>
                <c:pt idx="493">
                  <c:v>38685</c:v>
                </c:pt>
                <c:pt idx="494">
                  <c:v>38686</c:v>
                </c:pt>
                <c:pt idx="495">
                  <c:v>38687</c:v>
                </c:pt>
                <c:pt idx="496">
                  <c:v>38688</c:v>
                </c:pt>
                <c:pt idx="497">
                  <c:v>38691</c:v>
                </c:pt>
                <c:pt idx="498">
                  <c:v>38692</c:v>
                </c:pt>
                <c:pt idx="499">
                  <c:v>38693</c:v>
                </c:pt>
                <c:pt idx="500">
                  <c:v>38694</c:v>
                </c:pt>
                <c:pt idx="501">
                  <c:v>38695</c:v>
                </c:pt>
                <c:pt idx="502">
                  <c:v>38698</c:v>
                </c:pt>
                <c:pt idx="503">
                  <c:v>38699</c:v>
                </c:pt>
                <c:pt idx="504">
                  <c:v>38700</c:v>
                </c:pt>
                <c:pt idx="505">
                  <c:v>38701</c:v>
                </c:pt>
                <c:pt idx="506">
                  <c:v>38702</c:v>
                </c:pt>
                <c:pt idx="507">
                  <c:v>38705</c:v>
                </c:pt>
                <c:pt idx="508">
                  <c:v>38706</c:v>
                </c:pt>
                <c:pt idx="509">
                  <c:v>38707</c:v>
                </c:pt>
                <c:pt idx="510">
                  <c:v>38708</c:v>
                </c:pt>
                <c:pt idx="511">
                  <c:v>38709</c:v>
                </c:pt>
                <c:pt idx="512">
                  <c:v>38713</c:v>
                </c:pt>
                <c:pt idx="513">
                  <c:v>38714</c:v>
                </c:pt>
                <c:pt idx="514">
                  <c:v>38715</c:v>
                </c:pt>
                <c:pt idx="515">
                  <c:v>38716</c:v>
                </c:pt>
                <c:pt idx="516">
                  <c:v>38719</c:v>
                </c:pt>
                <c:pt idx="517">
                  <c:v>38720</c:v>
                </c:pt>
                <c:pt idx="518">
                  <c:v>38721</c:v>
                </c:pt>
                <c:pt idx="519">
                  <c:v>38722</c:v>
                </c:pt>
                <c:pt idx="520">
                  <c:v>38723</c:v>
                </c:pt>
                <c:pt idx="521">
                  <c:v>38726</c:v>
                </c:pt>
                <c:pt idx="522">
                  <c:v>38727</c:v>
                </c:pt>
                <c:pt idx="523">
                  <c:v>38728</c:v>
                </c:pt>
                <c:pt idx="524">
                  <c:v>38729</c:v>
                </c:pt>
                <c:pt idx="525">
                  <c:v>38730</c:v>
                </c:pt>
                <c:pt idx="526">
                  <c:v>38733</c:v>
                </c:pt>
                <c:pt idx="527">
                  <c:v>38734</c:v>
                </c:pt>
                <c:pt idx="528">
                  <c:v>38735</c:v>
                </c:pt>
                <c:pt idx="529">
                  <c:v>38736</c:v>
                </c:pt>
                <c:pt idx="530">
                  <c:v>38737</c:v>
                </c:pt>
                <c:pt idx="531">
                  <c:v>38740</c:v>
                </c:pt>
                <c:pt idx="532">
                  <c:v>38741</c:v>
                </c:pt>
                <c:pt idx="533">
                  <c:v>38742</c:v>
                </c:pt>
                <c:pt idx="534">
                  <c:v>38743</c:v>
                </c:pt>
                <c:pt idx="535">
                  <c:v>38744</c:v>
                </c:pt>
                <c:pt idx="536">
                  <c:v>38747</c:v>
                </c:pt>
                <c:pt idx="537">
                  <c:v>38748</c:v>
                </c:pt>
                <c:pt idx="538">
                  <c:v>38749</c:v>
                </c:pt>
                <c:pt idx="539">
                  <c:v>38750</c:v>
                </c:pt>
                <c:pt idx="540">
                  <c:v>38751</c:v>
                </c:pt>
                <c:pt idx="541">
                  <c:v>38754</c:v>
                </c:pt>
                <c:pt idx="542">
                  <c:v>38755</c:v>
                </c:pt>
                <c:pt idx="543">
                  <c:v>38756</c:v>
                </c:pt>
                <c:pt idx="544">
                  <c:v>38757</c:v>
                </c:pt>
                <c:pt idx="545">
                  <c:v>38758</c:v>
                </c:pt>
                <c:pt idx="546">
                  <c:v>38761</c:v>
                </c:pt>
                <c:pt idx="547">
                  <c:v>38762</c:v>
                </c:pt>
                <c:pt idx="548">
                  <c:v>38763</c:v>
                </c:pt>
                <c:pt idx="549">
                  <c:v>38764</c:v>
                </c:pt>
                <c:pt idx="550">
                  <c:v>38765</c:v>
                </c:pt>
                <c:pt idx="551">
                  <c:v>38768</c:v>
                </c:pt>
                <c:pt idx="552">
                  <c:v>38769</c:v>
                </c:pt>
                <c:pt idx="553">
                  <c:v>38770</c:v>
                </c:pt>
                <c:pt idx="554">
                  <c:v>38771</c:v>
                </c:pt>
                <c:pt idx="555">
                  <c:v>38772</c:v>
                </c:pt>
                <c:pt idx="556">
                  <c:v>38775</c:v>
                </c:pt>
                <c:pt idx="557">
                  <c:v>38776</c:v>
                </c:pt>
                <c:pt idx="558">
                  <c:v>38777</c:v>
                </c:pt>
                <c:pt idx="559">
                  <c:v>38778</c:v>
                </c:pt>
                <c:pt idx="560">
                  <c:v>38779</c:v>
                </c:pt>
                <c:pt idx="561">
                  <c:v>38782</c:v>
                </c:pt>
                <c:pt idx="562">
                  <c:v>38783</c:v>
                </c:pt>
                <c:pt idx="563">
                  <c:v>38784</c:v>
                </c:pt>
                <c:pt idx="564">
                  <c:v>38785</c:v>
                </c:pt>
                <c:pt idx="565">
                  <c:v>38786</c:v>
                </c:pt>
                <c:pt idx="566">
                  <c:v>38789</c:v>
                </c:pt>
                <c:pt idx="567">
                  <c:v>38790</c:v>
                </c:pt>
                <c:pt idx="568">
                  <c:v>38791</c:v>
                </c:pt>
                <c:pt idx="569">
                  <c:v>38792</c:v>
                </c:pt>
                <c:pt idx="570">
                  <c:v>38793</c:v>
                </c:pt>
                <c:pt idx="571">
                  <c:v>38796</c:v>
                </c:pt>
                <c:pt idx="572">
                  <c:v>38797</c:v>
                </c:pt>
                <c:pt idx="573">
                  <c:v>38798</c:v>
                </c:pt>
                <c:pt idx="574">
                  <c:v>38799</c:v>
                </c:pt>
                <c:pt idx="575">
                  <c:v>38800</c:v>
                </c:pt>
                <c:pt idx="576">
                  <c:v>38803</c:v>
                </c:pt>
                <c:pt idx="577">
                  <c:v>38804</c:v>
                </c:pt>
                <c:pt idx="578">
                  <c:v>38805</c:v>
                </c:pt>
                <c:pt idx="579">
                  <c:v>38806</c:v>
                </c:pt>
                <c:pt idx="580">
                  <c:v>38807</c:v>
                </c:pt>
                <c:pt idx="581">
                  <c:v>38810</c:v>
                </c:pt>
                <c:pt idx="582">
                  <c:v>38811</c:v>
                </c:pt>
                <c:pt idx="583">
                  <c:v>38813</c:v>
                </c:pt>
                <c:pt idx="584">
                  <c:v>38814</c:v>
                </c:pt>
                <c:pt idx="585">
                  <c:v>38817</c:v>
                </c:pt>
                <c:pt idx="586">
                  <c:v>38818</c:v>
                </c:pt>
                <c:pt idx="587">
                  <c:v>38819</c:v>
                </c:pt>
                <c:pt idx="588">
                  <c:v>38820</c:v>
                </c:pt>
                <c:pt idx="589">
                  <c:v>38825</c:v>
                </c:pt>
                <c:pt idx="590">
                  <c:v>38826</c:v>
                </c:pt>
                <c:pt idx="591">
                  <c:v>38827</c:v>
                </c:pt>
                <c:pt idx="592">
                  <c:v>38828</c:v>
                </c:pt>
                <c:pt idx="593">
                  <c:v>38831</c:v>
                </c:pt>
                <c:pt idx="594">
                  <c:v>38832</c:v>
                </c:pt>
                <c:pt idx="595">
                  <c:v>38833</c:v>
                </c:pt>
                <c:pt idx="596">
                  <c:v>38834</c:v>
                </c:pt>
                <c:pt idx="597">
                  <c:v>38835</c:v>
                </c:pt>
                <c:pt idx="598">
                  <c:v>38839</c:v>
                </c:pt>
                <c:pt idx="599">
                  <c:v>38840</c:v>
                </c:pt>
                <c:pt idx="600">
                  <c:v>38841</c:v>
                </c:pt>
                <c:pt idx="601">
                  <c:v>38842</c:v>
                </c:pt>
                <c:pt idx="602">
                  <c:v>38845</c:v>
                </c:pt>
                <c:pt idx="603">
                  <c:v>38846</c:v>
                </c:pt>
                <c:pt idx="604">
                  <c:v>38847</c:v>
                </c:pt>
                <c:pt idx="605">
                  <c:v>38848</c:v>
                </c:pt>
                <c:pt idx="606">
                  <c:v>38849</c:v>
                </c:pt>
                <c:pt idx="607">
                  <c:v>38852</c:v>
                </c:pt>
                <c:pt idx="608">
                  <c:v>38853</c:v>
                </c:pt>
                <c:pt idx="609">
                  <c:v>38854</c:v>
                </c:pt>
                <c:pt idx="610">
                  <c:v>38855</c:v>
                </c:pt>
                <c:pt idx="611">
                  <c:v>38856</c:v>
                </c:pt>
                <c:pt idx="612">
                  <c:v>38859</c:v>
                </c:pt>
                <c:pt idx="613">
                  <c:v>38860</c:v>
                </c:pt>
                <c:pt idx="614">
                  <c:v>38861</c:v>
                </c:pt>
                <c:pt idx="615">
                  <c:v>38862</c:v>
                </c:pt>
                <c:pt idx="616">
                  <c:v>38863</c:v>
                </c:pt>
                <c:pt idx="617">
                  <c:v>38866</c:v>
                </c:pt>
                <c:pt idx="618">
                  <c:v>38867</c:v>
                </c:pt>
                <c:pt idx="619">
                  <c:v>38868</c:v>
                </c:pt>
                <c:pt idx="620">
                  <c:v>38869</c:v>
                </c:pt>
                <c:pt idx="621">
                  <c:v>38870</c:v>
                </c:pt>
                <c:pt idx="622">
                  <c:v>38873</c:v>
                </c:pt>
                <c:pt idx="623">
                  <c:v>38874</c:v>
                </c:pt>
                <c:pt idx="624">
                  <c:v>38875</c:v>
                </c:pt>
                <c:pt idx="625">
                  <c:v>38876</c:v>
                </c:pt>
                <c:pt idx="626">
                  <c:v>38877</c:v>
                </c:pt>
                <c:pt idx="627">
                  <c:v>38880</c:v>
                </c:pt>
                <c:pt idx="628">
                  <c:v>38881</c:v>
                </c:pt>
                <c:pt idx="629">
                  <c:v>38882</c:v>
                </c:pt>
                <c:pt idx="630">
                  <c:v>38883</c:v>
                </c:pt>
                <c:pt idx="631">
                  <c:v>38884</c:v>
                </c:pt>
                <c:pt idx="632">
                  <c:v>38887</c:v>
                </c:pt>
                <c:pt idx="633">
                  <c:v>38888</c:v>
                </c:pt>
                <c:pt idx="634">
                  <c:v>38889</c:v>
                </c:pt>
                <c:pt idx="635">
                  <c:v>38890</c:v>
                </c:pt>
                <c:pt idx="636">
                  <c:v>38891</c:v>
                </c:pt>
                <c:pt idx="637">
                  <c:v>38894</c:v>
                </c:pt>
                <c:pt idx="638">
                  <c:v>38895</c:v>
                </c:pt>
                <c:pt idx="639">
                  <c:v>38896</c:v>
                </c:pt>
                <c:pt idx="640">
                  <c:v>38897</c:v>
                </c:pt>
                <c:pt idx="641">
                  <c:v>38898</c:v>
                </c:pt>
                <c:pt idx="642">
                  <c:v>38901</c:v>
                </c:pt>
                <c:pt idx="643">
                  <c:v>38902</c:v>
                </c:pt>
                <c:pt idx="644">
                  <c:v>38903</c:v>
                </c:pt>
                <c:pt idx="645">
                  <c:v>38904</c:v>
                </c:pt>
                <c:pt idx="646">
                  <c:v>38905</c:v>
                </c:pt>
                <c:pt idx="647">
                  <c:v>38908</c:v>
                </c:pt>
                <c:pt idx="648">
                  <c:v>38909</c:v>
                </c:pt>
                <c:pt idx="649">
                  <c:v>38910</c:v>
                </c:pt>
                <c:pt idx="650">
                  <c:v>38911</c:v>
                </c:pt>
                <c:pt idx="651">
                  <c:v>38912</c:v>
                </c:pt>
                <c:pt idx="652">
                  <c:v>38915</c:v>
                </c:pt>
                <c:pt idx="653">
                  <c:v>38916</c:v>
                </c:pt>
                <c:pt idx="654">
                  <c:v>38917</c:v>
                </c:pt>
                <c:pt idx="655">
                  <c:v>38918</c:v>
                </c:pt>
                <c:pt idx="656">
                  <c:v>38919</c:v>
                </c:pt>
                <c:pt idx="657">
                  <c:v>38922</c:v>
                </c:pt>
                <c:pt idx="658">
                  <c:v>38923</c:v>
                </c:pt>
                <c:pt idx="659">
                  <c:v>38924</c:v>
                </c:pt>
                <c:pt idx="660">
                  <c:v>38925</c:v>
                </c:pt>
                <c:pt idx="661">
                  <c:v>38926</c:v>
                </c:pt>
                <c:pt idx="662">
                  <c:v>38929</c:v>
                </c:pt>
                <c:pt idx="663">
                  <c:v>38930</c:v>
                </c:pt>
                <c:pt idx="664">
                  <c:v>38931</c:v>
                </c:pt>
                <c:pt idx="665">
                  <c:v>38932</c:v>
                </c:pt>
                <c:pt idx="666">
                  <c:v>38933</c:v>
                </c:pt>
                <c:pt idx="667">
                  <c:v>38936</c:v>
                </c:pt>
                <c:pt idx="668">
                  <c:v>38937</c:v>
                </c:pt>
                <c:pt idx="669">
                  <c:v>38938</c:v>
                </c:pt>
                <c:pt idx="670">
                  <c:v>38939</c:v>
                </c:pt>
                <c:pt idx="671">
                  <c:v>38940</c:v>
                </c:pt>
                <c:pt idx="672">
                  <c:v>38943</c:v>
                </c:pt>
                <c:pt idx="673">
                  <c:v>38944</c:v>
                </c:pt>
                <c:pt idx="674">
                  <c:v>38945</c:v>
                </c:pt>
                <c:pt idx="675">
                  <c:v>38946</c:v>
                </c:pt>
                <c:pt idx="676">
                  <c:v>38947</c:v>
                </c:pt>
                <c:pt idx="677">
                  <c:v>38950</c:v>
                </c:pt>
                <c:pt idx="678">
                  <c:v>38951</c:v>
                </c:pt>
                <c:pt idx="679">
                  <c:v>38952</c:v>
                </c:pt>
                <c:pt idx="680">
                  <c:v>38953</c:v>
                </c:pt>
                <c:pt idx="681">
                  <c:v>38954</c:v>
                </c:pt>
                <c:pt idx="682">
                  <c:v>38957</c:v>
                </c:pt>
                <c:pt idx="683">
                  <c:v>38958</c:v>
                </c:pt>
                <c:pt idx="684">
                  <c:v>38959</c:v>
                </c:pt>
                <c:pt idx="685">
                  <c:v>38960</c:v>
                </c:pt>
                <c:pt idx="686">
                  <c:v>38961</c:v>
                </c:pt>
                <c:pt idx="687">
                  <c:v>38964</c:v>
                </c:pt>
                <c:pt idx="688">
                  <c:v>38965</c:v>
                </c:pt>
                <c:pt idx="689">
                  <c:v>38966</c:v>
                </c:pt>
                <c:pt idx="690">
                  <c:v>38967</c:v>
                </c:pt>
                <c:pt idx="691">
                  <c:v>38968</c:v>
                </c:pt>
                <c:pt idx="692">
                  <c:v>38971</c:v>
                </c:pt>
                <c:pt idx="693">
                  <c:v>38972</c:v>
                </c:pt>
                <c:pt idx="694">
                  <c:v>38973</c:v>
                </c:pt>
                <c:pt idx="695">
                  <c:v>38974</c:v>
                </c:pt>
                <c:pt idx="696">
                  <c:v>38975</c:v>
                </c:pt>
                <c:pt idx="697">
                  <c:v>38978</c:v>
                </c:pt>
                <c:pt idx="698">
                  <c:v>38979</c:v>
                </c:pt>
                <c:pt idx="699">
                  <c:v>38980</c:v>
                </c:pt>
                <c:pt idx="700">
                  <c:v>38981</c:v>
                </c:pt>
                <c:pt idx="701">
                  <c:v>38982</c:v>
                </c:pt>
                <c:pt idx="702">
                  <c:v>38985</c:v>
                </c:pt>
                <c:pt idx="703">
                  <c:v>38986</c:v>
                </c:pt>
                <c:pt idx="704">
                  <c:v>38987</c:v>
                </c:pt>
                <c:pt idx="705">
                  <c:v>38988</c:v>
                </c:pt>
                <c:pt idx="706">
                  <c:v>38989</c:v>
                </c:pt>
                <c:pt idx="707">
                  <c:v>38992</c:v>
                </c:pt>
                <c:pt idx="708">
                  <c:v>38993</c:v>
                </c:pt>
                <c:pt idx="709">
                  <c:v>38994</c:v>
                </c:pt>
                <c:pt idx="710">
                  <c:v>38995</c:v>
                </c:pt>
                <c:pt idx="711">
                  <c:v>38996</c:v>
                </c:pt>
                <c:pt idx="712">
                  <c:v>38999</c:v>
                </c:pt>
                <c:pt idx="713">
                  <c:v>39000</c:v>
                </c:pt>
                <c:pt idx="714">
                  <c:v>39001</c:v>
                </c:pt>
                <c:pt idx="715">
                  <c:v>39002</c:v>
                </c:pt>
                <c:pt idx="716">
                  <c:v>39003</c:v>
                </c:pt>
                <c:pt idx="717">
                  <c:v>39006</c:v>
                </c:pt>
                <c:pt idx="718">
                  <c:v>39007</c:v>
                </c:pt>
                <c:pt idx="719">
                  <c:v>39008</c:v>
                </c:pt>
                <c:pt idx="720">
                  <c:v>39009</c:v>
                </c:pt>
                <c:pt idx="721">
                  <c:v>39010</c:v>
                </c:pt>
                <c:pt idx="722">
                  <c:v>39013</c:v>
                </c:pt>
                <c:pt idx="723">
                  <c:v>39014</c:v>
                </c:pt>
                <c:pt idx="724">
                  <c:v>39015</c:v>
                </c:pt>
                <c:pt idx="725">
                  <c:v>39016</c:v>
                </c:pt>
                <c:pt idx="726">
                  <c:v>39017</c:v>
                </c:pt>
                <c:pt idx="727">
                  <c:v>39020</c:v>
                </c:pt>
                <c:pt idx="728">
                  <c:v>39021</c:v>
                </c:pt>
                <c:pt idx="729">
                  <c:v>39022</c:v>
                </c:pt>
                <c:pt idx="730">
                  <c:v>39023</c:v>
                </c:pt>
                <c:pt idx="731">
                  <c:v>39024</c:v>
                </c:pt>
                <c:pt idx="732">
                  <c:v>39027</c:v>
                </c:pt>
                <c:pt idx="733">
                  <c:v>39028</c:v>
                </c:pt>
                <c:pt idx="734">
                  <c:v>39029</c:v>
                </c:pt>
                <c:pt idx="735">
                  <c:v>39030</c:v>
                </c:pt>
                <c:pt idx="736">
                  <c:v>39031</c:v>
                </c:pt>
                <c:pt idx="737">
                  <c:v>39034</c:v>
                </c:pt>
                <c:pt idx="738">
                  <c:v>39035</c:v>
                </c:pt>
                <c:pt idx="739">
                  <c:v>39036</c:v>
                </c:pt>
                <c:pt idx="740">
                  <c:v>39037</c:v>
                </c:pt>
                <c:pt idx="741">
                  <c:v>39038</c:v>
                </c:pt>
                <c:pt idx="742">
                  <c:v>39041</c:v>
                </c:pt>
                <c:pt idx="743">
                  <c:v>39042</c:v>
                </c:pt>
                <c:pt idx="744">
                  <c:v>39043</c:v>
                </c:pt>
                <c:pt idx="745">
                  <c:v>39044</c:v>
                </c:pt>
                <c:pt idx="746">
                  <c:v>39045</c:v>
                </c:pt>
                <c:pt idx="747">
                  <c:v>39048</c:v>
                </c:pt>
                <c:pt idx="748">
                  <c:v>39049</c:v>
                </c:pt>
                <c:pt idx="749">
                  <c:v>39050</c:v>
                </c:pt>
                <c:pt idx="750">
                  <c:v>39051</c:v>
                </c:pt>
                <c:pt idx="751">
                  <c:v>39052</c:v>
                </c:pt>
                <c:pt idx="752">
                  <c:v>39055</c:v>
                </c:pt>
                <c:pt idx="753">
                  <c:v>39056</c:v>
                </c:pt>
                <c:pt idx="754">
                  <c:v>39057</c:v>
                </c:pt>
                <c:pt idx="755">
                  <c:v>39058</c:v>
                </c:pt>
                <c:pt idx="756">
                  <c:v>39059</c:v>
                </c:pt>
                <c:pt idx="757">
                  <c:v>39062</c:v>
                </c:pt>
                <c:pt idx="758">
                  <c:v>39063</c:v>
                </c:pt>
                <c:pt idx="759">
                  <c:v>39064</c:v>
                </c:pt>
                <c:pt idx="760">
                  <c:v>39065</c:v>
                </c:pt>
                <c:pt idx="761">
                  <c:v>39066</c:v>
                </c:pt>
                <c:pt idx="762">
                  <c:v>39069</c:v>
                </c:pt>
                <c:pt idx="763">
                  <c:v>39070</c:v>
                </c:pt>
                <c:pt idx="764">
                  <c:v>39071</c:v>
                </c:pt>
                <c:pt idx="765">
                  <c:v>39072</c:v>
                </c:pt>
                <c:pt idx="766">
                  <c:v>39073</c:v>
                </c:pt>
                <c:pt idx="767">
                  <c:v>39078</c:v>
                </c:pt>
                <c:pt idx="768">
                  <c:v>39079</c:v>
                </c:pt>
                <c:pt idx="769">
                  <c:v>39080</c:v>
                </c:pt>
                <c:pt idx="770">
                  <c:v>39084</c:v>
                </c:pt>
                <c:pt idx="771">
                  <c:v>39085</c:v>
                </c:pt>
                <c:pt idx="772">
                  <c:v>39086</c:v>
                </c:pt>
                <c:pt idx="773">
                  <c:v>39087</c:v>
                </c:pt>
                <c:pt idx="774">
                  <c:v>39090</c:v>
                </c:pt>
                <c:pt idx="775">
                  <c:v>39091</c:v>
                </c:pt>
                <c:pt idx="776">
                  <c:v>39092</c:v>
                </c:pt>
                <c:pt idx="777">
                  <c:v>39093</c:v>
                </c:pt>
                <c:pt idx="778">
                  <c:v>39094</c:v>
                </c:pt>
                <c:pt idx="779">
                  <c:v>39097</c:v>
                </c:pt>
                <c:pt idx="780">
                  <c:v>39098</c:v>
                </c:pt>
                <c:pt idx="781">
                  <c:v>39099</c:v>
                </c:pt>
                <c:pt idx="782">
                  <c:v>39100</c:v>
                </c:pt>
                <c:pt idx="783">
                  <c:v>39101</c:v>
                </c:pt>
                <c:pt idx="784">
                  <c:v>39104</c:v>
                </c:pt>
                <c:pt idx="785">
                  <c:v>39105</c:v>
                </c:pt>
                <c:pt idx="786">
                  <c:v>39106</c:v>
                </c:pt>
                <c:pt idx="787">
                  <c:v>39107</c:v>
                </c:pt>
                <c:pt idx="788">
                  <c:v>39108</c:v>
                </c:pt>
                <c:pt idx="789">
                  <c:v>39111</c:v>
                </c:pt>
                <c:pt idx="790">
                  <c:v>39112</c:v>
                </c:pt>
                <c:pt idx="791">
                  <c:v>39113</c:v>
                </c:pt>
                <c:pt idx="792">
                  <c:v>39114</c:v>
                </c:pt>
                <c:pt idx="793">
                  <c:v>39115</c:v>
                </c:pt>
                <c:pt idx="794">
                  <c:v>39118</c:v>
                </c:pt>
                <c:pt idx="795">
                  <c:v>39119</c:v>
                </c:pt>
                <c:pt idx="796">
                  <c:v>39120</c:v>
                </c:pt>
                <c:pt idx="797">
                  <c:v>39121</c:v>
                </c:pt>
                <c:pt idx="798">
                  <c:v>39122</c:v>
                </c:pt>
                <c:pt idx="799">
                  <c:v>39125</c:v>
                </c:pt>
                <c:pt idx="800">
                  <c:v>39126</c:v>
                </c:pt>
                <c:pt idx="801">
                  <c:v>39127</c:v>
                </c:pt>
                <c:pt idx="802">
                  <c:v>39128</c:v>
                </c:pt>
                <c:pt idx="803">
                  <c:v>39129</c:v>
                </c:pt>
                <c:pt idx="804">
                  <c:v>39132</c:v>
                </c:pt>
                <c:pt idx="805">
                  <c:v>39133</c:v>
                </c:pt>
                <c:pt idx="806">
                  <c:v>39134</c:v>
                </c:pt>
                <c:pt idx="807">
                  <c:v>39135</c:v>
                </c:pt>
                <c:pt idx="808">
                  <c:v>39136</c:v>
                </c:pt>
                <c:pt idx="809">
                  <c:v>39139</c:v>
                </c:pt>
                <c:pt idx="810">
                  <c:v>39140</c:v>
                </c:pt>
                <c:pt idx="811">
                  <c:v>39141</c:v>
                </c:pt>
                <c:pt idx="812">
                  <c:v>39142</c:v>
                </c:pt>
                <c:pt idx="813">
                  <c:v>39143</c:v>
                </c:pt>
                <c:pt idx="814">
                  <c:v>39146</c:v>
                </c:pt>
                <c:pt idx="815">
                  <c:v>39147</c:v>
                </c:pt>
                <c:pt idx="816">
                  <c:v>39148</c:v>
                </c:pt>
                <c:pt idx="817">
                  <c:v>39149</c:v>
                </c:pt>
                <c:pt idx="818">
                  <c:v>39150</c:v>
                </c:pt>
                <c:pt idx="819">
                  <c:v>39153</c:v>
                </c:pt>
                <c:pt idx="820">
                  <c:v>39154</c:v>
                </c:pt>
                <c:pt idx="821">
                  <c:v>39155</c:v>
                </c:pt>
                <c:pt idx="822">
                  <c:v>39156</c:v>
                </c:pt>
                <c:pt idx="823">
                  <c:v>39157</c:v>
                </c:pt>
                <c:pt idx="824">
                  <c:v>39160</c:v>
                </c:pt>
                <c:pt idx="825">
                  <c:v>39161</c:v>
                </c:pt>
                <c:pt idx="826">
                  <c:v>39162</c:v>
                </c:pt>
                <c:pt idx="827">
                  <c:v>39163</c:v>
                </c:pt>
                <c:pt idx="828">
                  <c:v>39164</c:v>
                </c:pt>
                <c:pt idx="829">
                  <c:v>39167</c:v>
                </c:pt>
                <c:pt idx="830">
                  <c:v>39168</c:v>
                </c:pt>
                <c:pt idx="831">
                  <c:v>39169</c:v>
                </c:pt>
                <c:pt idx="832">
                  <c:v>39170</c:v>
                </c:pt>
                <c:pt idx="833">
                  <c:v>39171</c:v>
                </c:pt>
                <c:pt idx="834">
                  <c:v>39174</c:v>
                </c:pt>
                <c:pt idx="835">
                  <c:v>39175</c:v>
                </c:pt>
                <c:pt idx="836">
                  <c:v>39176</c:v>
                </c:pt>
                <c:pt idx="837">
                  <c:v>39177</c:v>
                </c:pt>
                <c:pt idx="838">
                  <c:v>39182</c:v>
                </c:pt>
                <c:pt idx="839">
                  <c:v>39183</c:v>
                </c:pt>
                <c:pt idx="840">
                  <c:v>39184</c:v>
                </c:pt>
                <c:pt idx="841">
                  <c:v>39185</c:v>
                </c:pt>
                <c:pt idx="842">
                  <c:v>39188</c:v>
                </c:pt>
                <c:pt idx="843">
                  <c:v>39189</c:v>
                </c:pt>
                <c:pt idx="844">
                  <c:v>39190</c:v>
                </c:pt>
                <c:pt idx="845">
                  <c:v>39191</c:v>
                </c:pt>
                <c:pt idx="846">
                  <c:v>39192</c:v>
                </c:pt>
                <c:pt idx="847">
                  <c:v>39195</c:v>
                </c:pt>
                <c:pt idx="848">
                  <c:v>39196</c:v>
                </c:pt>
                <c:pt idx="849">
                  <c:v>39197</c:v>
                </c:pt>
                <c:pt idx="850">
                  <c:v>39198</c:v>
                </c:pt>
                <c:pt idx="851">
                  <c:v>39199</c:v>
                </c:pt>
                <c:pt idx="852">
                  <c:v>39202</c:v>
                </c:pt>
                <c:pt idx="853">
                  <c:v>39204</c:v>
                </c:pt>
                <c:pt idx="854">
                  <c:v>39205</c:v>
                </c:pt>
                <c:pt idx="855">
                  <c:v>39206</c:v>
                </c:pt>
                <c:pt idx="856">
                  <c:v>39209</c:v>
                </c:pt>
                <c:pt idx="857">
                  <c:v>39210</c:v>
                </c:pt>
                <c:pt idx="858">
                  <c:v>39211</c:v>
                </c:pt>
                <c:pt idx="859">
                  <c:v>39212</c:v>
                </c:pt>
                <c:pt idx="860">
                  <c:v>39213</c:v>
                </c:pt>
                <c:pt idx="861">
                  <c:v>39216</c:v>
                </c:pt>
                <c:pt idx="862">
                  <c:v>39217</c:v>
                </c:pt>
                <c:pt idx="863">
                  <c:v>39218</c:v>
                </c:pt>
                <c:pt idx="864">
                  <c:v>39219</c:v>
                </c:pt>
                <c:pt idx="865">
                  <c:v>39220</c:v>
                </c:pt>
                <c:pt idx="866">
                  <c:v>39223</c:v>
                </c:pt>
                <c:pt idx="867">
                  <c:v>39224</c:v>
                </c:pt>
                <c:pt idx="868">
                  <c:v>39225</c:v>
                </c:pt>
                <c:pt idx="869">
                  <c:v>39226</c:v>
                </c:pt>
                <c:pt idx="870">
                  <c:v>39227</c:v>
                </c:pt>
                <c:pt idx="871">
                  <c:v>39230</c:v>
                </c:pt>
                <c:pt idx="872">
                  <c:v>39231</c:v>
                </c:pt>
                <c:pt idx="873">
                  <c:v>39232</c:v>
                </c:pt>
                <c:pt idx="874">
                  <c:v>39233</c:v>
                </c:pt>
                <c:pt idx="875">
                  <c:v>39234</c:v>
                </c:pt>
                <c:pt idx="876">
                  <c:v>39237</c:v>
                </c:pt>
                <c:pt idx="877">
                  <c:v>39238</c:v>
                </c:pt>
                <c:pt idx="878">
                  <c:v>39239</c:v>
                </c:pt>
                <c:pt idx="879">
                  <c:v>39240</c:v>
                </c:pt>
                <c:pt idx="880">
                  <c:v>39241</c:v>
                </c:pt>
                <c:pt idx="881">
                  <c:v>39244</c:v>
                </c:pt>
                <c:pt idx="882">
                  <c:v>39245</c:v>
                </c:pt>
                <c:pt idx="883">
                  <c:v>39246</c:v>
                </c:pt>
                <c:pt idx="884">
                  <c:v>39247</c:v>
                </c:pt>
                <c:pt idx="885">
                  <c:v>39248</c:v>
                </c:pt>
                <c:pt idx="886">
                  <c:v>39251</c:v>
                </c:pt>
                <c:pt idx="887">
                  <c:v>39252</c:v>
                </c:pt>
                <c:pt idx="888">
                  <c:v>39253</c:v>
                </c:pt>
                <c:pt idx="889">
                  <c:v>39254</c:v>
                </c:pt>
                <c:pt idx="890">
                  <c:v>39255</c:v>
                </c:pt>
                <c:pt idx="891">
                  <c:v>39258</c:v>
                </c:pt>
                <c:pt idx="892">
                  <c:v>39259</c:v>
                </c:pt>
                <c:pt idx="893">
                  <c:v>39260</c:v>
                </c:pt>
                <c:pt idx="894">
                  <c:v>39261</c:v>
                </c:pt>
                <c:pt idx="895">
                  <c:v>39262</c:v>
                </c:pt>
                <c:pt idx="896">
                  <c:v>39265</c:v>
                </c:pt>
                <c:pt idx="897">
                  <c:v>39266</c:v>
                </c:pt>
                <c:pt idx="898">
                  <c:v>39267</c:v>
                </c:pt>
                <c:pt idx="899">
                  <c:v>39268</c:v>
                </c:pt>
                <c:pt idx="900">
                  <c:v>39269</c:v>
                </c:pt>
                <c:pt idx="901">
                  <c:v>39272</c:v>
                </c:pt>
                <c:pt idx="902">
                  <c:v>39273</c:v>
                </c:pt>
                <c:pt idx="903">
                  <c:v>39274</c:v>
                </c:pt>
                <c:pt idx="904">
                  <c:v>39275</c:v>
                </c:pt>
                <c:pt idx="905">
                  <c:v>39276</c:v>
                </c:pt>
                <c:pt idx="906">
                  <c:v>39279</c:v>
                </c:pt>
                <c:pt idx="907">
                  <c:v>39280</c:v>
                </c:pt>
                <c:pt idx="908">
                  <c:v>39281</c:v>
                </c:pt>
                <c:pt idx="909">
                  <c:v>39282</c:v>
                </c:pt>
                <c:pt idx="910">
                  <c:v>39283</c:v>
                </c:pt>
                <c:pt idx="911">
                  <c:v>39286</c:v>
                </c:pt>
                <c:pt idx="912">
                  <c:v>39287</c:v>
                </c:pt>
                <c:pt idx="913">
                  <c:v>39288</c:v>
                </c:pt>
                <c:pt idx="914">
                  <c:v>39289</c:v>
                </c:pt>
                <c:pt idx="915">
                  <c:v>39290</c:v>
                </c:pt>
                <c:pt idx="916">
                  <c:v>39293</c:v>
                </c:pt>
                <c:pt idx="917">
                  <c:v>39294</c:v>
                </c:pt>
                <c:pt idx="918">
                  <c:v>39295</c:v>
                </c:pt>
                <c:pt idx="919">
                  <c:v>39296</c:v>
                </c:pt>
                <c:pt idx="920">
                  <c:v>39297</c:v>
                </c:pt>
                <c:pt idx="921">
                  <c:v>39300</c:v>
                </c:pt>
                <c:pt idx="922">
                  <c:v>39301</c:v>
                </c:pt>
                <c:pt idx="923">
                  <c:v>39302</c:v>
                </c:pt>
                <c:pt idx="924">
                  <c:v>39303</c:v>
                </c:pt>
                <c:pt idx="925">
                  <c:v>39304</c:v>
                </c:pt>
                <c:pt idx="926">
                  <c:v>39307</c:v>
                </c:pt>
                <c:pt idx="927">
                  <c:v>39308</c:v>
                </c:pt>
                <c:pt idx="928">
                  <c:v>39309</c:v>
                </c:pt>
                <c:pt idx="929">
                  <c:v>39310</c:v>
                </c:pt>
                <c:pt idx="930">
                  <c:v>39311</c:v>
                </c:pt>
                <c:pt idx="931">
                  <c:v>39314</c:v>
                </c:pt>
                <c:pt idx="932">
                  <c:v>39315</c:v>
                </c:pt>
                <c:pt idx="933">
                  <c:v>39316</c:v>
                </c:pt>
                <c:pt idx="934">
                  <c:v>39317</c:v>
                </c:pt>
                <c:pt idx="935">
                  <c:v>39318</c:v>
                </c:pt>
                <c:pt idx="936">
                  <c:v>39321</c:v>
                </c:pt>
                <c:pt idx="937">
                  <c:v>39322</c:v>
                </c:pt>
                <c:pt idx="938">
                  <c:v>39323</c:v>
                </c:pt>
                <c:pt idx="939">
                  <c:v>39324</c:v>
                </c:pt>
                <c:pt idx="940">
                  <c:v>39325</c:v>
                </c:pt>
                <c:pt idx="941">
                  <c:v>39328</c:v>
                </c:pt>
                <c:pt idx="942">
                  <c:v>39329</c:v>
                </c:pt>
                <c:pt idx="943">
                  <c:v>39330</c:v>
                </c:pt>
                <c:pt idx="944">
                  <c:v>39331</c:v>
                </c:pt>
                <c:pt idx="945">
                  <c:v>39332</c:v>
                </c:pt>
                <c:pt idx="946">
                  <c:v>39335</c:v>
                </c:pt>
                <c:pt idx="947">
                  <c:v>39336</c:v>
                </c:pt>
                <c:pt idx="948">
                  <c:v>39337</c:v>
                </c:pt>
                <c:pt idx="949">
                  <c:v>39338</c:v>
                </c:pt>
                <c:pt idx="950">
                  <c:v>39339</c:v>
                </c:pt>
                <c:pt idx="951">
                  <c:v>39342</c:v>
                </c:pt>
                <c:pt idx="952">
                  <c:v>39343</c:v>
                </c:pt>
                <c:pt idx="953">
                  <c:v>39344</c:v>
                </c:pt>
                <c:pt idx="954">
                  <c:v>39345</c:v>
                </c:pt>
                <c:pt idx="955">
                  <c:v>39346</c:v>
                </c:pt>
                <c:pt idx="956">
                  <c:v>39349</c:v>
                </c:pt>
                <c:pt idx="957">
                  <c:v>39350</c:v>
                </c:pt>
                <c:pt idx="958">
                  <c:v>39351</c:v>
                </c:pt>
                <c:pt idx="959">
                  <c:v>39352</c:v>
                </c:pt>
                <c:pt idx="960">
                  <c:v>39353</c:v>
                </c:pt>
                <c:pt idx="961">
                  <c:v>39356</c:v>
                </c:pt>
                <c:pt idx="962">
                  <c:v>39357</c:v>
                </c:pt>
                <c:pt idx="963">
                  <c:v>39358</c:v>
                </c:pt>
                <c:pt idx="964">
                  <c:v>39359</c:v>
                </c:pt>
                <c:pt idx="965">
                  <c:v>39360</c:v>
                </c:pt>
                <c:pt idx="966">
                  <c:v>39363</c:v>
                </c:pt>
                <c:pt idx="967">
                  <c:v>39364</c:v>
                </c:pt>
                <c:pt idx="968">
                  <c:v>39365</c:v>
                </c:pt>
                <c:pt idx="969">
                  <c:v>39366</c:v>
                </c:pt>
                <c:pt idx="970">
                  <c:v>39367</c:v>
                </c:pt>
                <c:pt idx="971">
                  <c:v>39370</c:v>
                </c:pt>
                <c:pt idx="972">
                  <c:v>39371</c:v>
                </c:pt>
                <c:pt idx="973">
                  <c:v>39372</c:v>
                </c:pt>
                <c:pt idx="974">
                  <c:v>39373</c:v>
                </c:pt>
                <c:pt idx="975">
                  <c:v>39374</c:v>
                </c:pt>
                <c:pt idx="976">
                  <c:v>39377</c:v>
                </c:pt>
                <c:pt idx="977">
                  <c:v>39378</c:v>
                </c:pt>
                <c:pt idx="978">
                  <c:v>39379</c:v>
                </c:pt>
                <c:pt idx="979">
                  <c:v>39380</c:v>
                </c:pt>
                <c:pt idx="980">
                  <c:v>39381</c:v>
                </c:pt>
                <c:pt idx="981">
                  <c:v>39384</c:v>
                </c:pt>
                <c:pt idx="982">
                  <c:v>39385</c:v>
                </c:pt>
                <c:pt idx="983">
                  <c:v>39386</c:v>
                </c:pt>
                <c:pt idx="984">
                  <c:v>39387</c:v>
                </c:pt>
                <c:pt idx="985">
                  <c:v>39388</c:v>
                </c:pt>
                <c:pt idx="986">
                  <c:v>39391</c:v>
                </c:pt>
                <c:pt idx="987">
                  <c:v>39392</c:v>
                </c:pt>
                <c:pt idx="988">
                  <c:v>39393</c:v>
                </c:pt>
                <c:pt idx="989">
                  <c:v>39394</c:v>
                </c:pt>
                <c:pt idx="990">
                  <c:v>39395</c:v>
                </c:pt>
                <c:pt idx="991">
                  <c:v>39398</c:v>
                </c:pt>
                <c:pt idx="992">
                  <c:v>39399</c:v>
                </c:pt>
                <c:pt idx="993">
                  <c:v>39400</c:v>
                </c:pt>
                <c:pt idx="994">
                  <c:v>39401</c:v>
                </c:pt>
                <c:pt idx="995">
                  <c:v>39402</c:v>
                </c:pt>
                <c:pt idx="996">
                  <c:v>39405</c:v>
                </c:pt>
                <c:pt idx="997">
                  <c:v>39406</c:v>
                </c:pt>
                <c:pt idx="998">
                  <c:v>39407</c:v>
                </c:pt>
                <c:pt idx="999">
                  <c:v>39408</c:v>
                </c:pt>
                <c:pt idx="1000">
                  <c:v>39409</c:v>
                </c:pt>
                <c:pt idx="1001">
                  <c:v>39412</c:v>
                </c:pt>
                <c:pt idx="1002">
                  <c:v>39413</c:v>
                </c:pt>
                <c:pt idx="1003">
                  <c:v>39414</c:v>
                </c:pt>
                <c:pt idx="1004">
                  <c:v>39415</c:v>
                </c:pt>
                <c:pt idx="1005">
                  <c:v>39416</c:v>
                </c:pt>
                <c:pt idx="1006">
                  <c:v>39419</c:v>
                </c:pt>
                <c:pt idx="1007">
                  <c:v>39420</c:v>
                </c:pt>
                <c:pt idx="1008">
                  <c:v>39421</c:v>
                </c:pt>
                <c:pt idx="1009">
                  <c:v>39422</c:v>
                </c:pt>
                <c:pt idx="1010">
                  <c:v>39423</c:v>
                </c:pt>
                <c:pt idx="1011">
                  <c:v>39426</c:v>
                </c:pt>
                <c:pt idx="1012">
                  <c:v>39427</c:v>
                </c:pt>
                <c:pt idx="1013">
                  <c:v>39428</c:v>
                </c:pt>
                <c:pt idx="1014">
                  <c:v>39429</c:v>
                </c:pt>
                <c:pt idx="1015">
                  <c:v>39430</c:v>
                </c:pt>
                <c:pt idx="1016">
                  <c:v>39433</c:v>
                </c:pt>
                <c:pt idx="1017">
                  <c:v>39434</c:v>
                </c:pt>
                <c:pt idx="1018">
                  <c:v>39435</c:v>
                </c:pt>
                <c:pt idx="1019">
                  <c:v>39436</c:v>
                </c:pt>
                <c:pt idx="1020">
                  <c:v>39437</c:v>
                </c:pt>
                <c:pt idx="1021">
                  <c:v>39440</c:v>
                </c:pt>
                <c:pt idx="1022">
                  <c:v>39443</c:v>
                </c:pt>
                <c:pt idx="1023">
                  <c:v>39444</c:v>
                </c:pt>
                <c:pt idx="1024">
                  <c:v>39447</c:v>
                </c:pt>
                <c:pt idx="1025">
                  <c:v>39449</c:v>
                </c:pt>
                <c:pt idx="1026">
                  <c:v>39450</c:v>
                </c:pt>
                <c:pt idx="1027">
                  <c:v>39451</c:v>
                </c:pt>
                <c:pt idx="1028">
                  <c:v>39454</c:v>
                </c:pt>
                <c:pt idx="1029">
                  <c:v>39455</c:v>
                </c:pt>
                <c:pt idx="1030">
                  <c:v>39456</c:v>
                </c:pt>
                <c:pt idx="1031">
                  <c:v>39457</c:v>
                </c:pt>
                <c:pt idx="1032">
                  <c:v>39458</c:v>
                </c:pt>
                <c:pt idx="1033">
                  <c:v>39461</c:v>
                </c:pt>
                <c:pt idx="1034">
                  <c:v>39462</c:v>
                </c:pt>
                <c:pt idx="1035">
                  <c:v>39463</c:v>
                </c:pt>
                <c:pt idx="1036">
                  <c:v>39464</c:v>
                </c:pt>
                <c:pt idx="1037">
                  <c:v>39465</c:v>
                </c:pt>
                <c:pt idx="1038">
                  <c:v>39468</c:v>
                </c:pt>
                <c:pt idx="1039">
                  <c:v>39469</c:v>
                </c:pt>
                <c:pt idx="1040">
                  <c:v>39470</c:v>
                </c:pt>
                <c:pt idx="1041">
                  <c:v>39471</c:v>
                </c:pt>
                <c:pt idx="1042">
                  <c:v>39472</c:v>
                </c:pt>
                <c:pt idx="1043">
                  <c:v>39475</c:v>
                </c:pt>
                <c:pt idx="1044">
                  <c:v>39476</c:v>
                </c:pt>
                <c:pt idx="1045">
                  <c:v>39477</c:v>
                </c:pt>
                <c:pt idx="1046">
                  <c:v>39478</c:v>
                </c:pt>
                <c:pt idx="1047">
                  <c:v>39479</c:v>
                </c:pt>
                <c:pt idx="1048">
                  <c:v>39482</c:v>
                </c:pt>
                <c:pt idx="1049">
                  <c:v>39483</c:v>
                </c:pt>
                <c:pt idx="1050">
                  <c:v>39484</c:v>
                </c:pt>
                <c:pt idx="1051">
                  <c:v>39485</c:v>
                </c:pt>
                <c:pt idx="1052">
                  <c:v>39486</c:v>
                </c:pt>
                <c:pt idx="1053">
                  <c:v>39489</c:v>
                </c:pt>
                <c:pt idx="1054">
                  <c:v>39490</c:v>
                </c:pt>
                <c:pt idx="1055">
                  <c:v>39491</c:v>
                </c:pt>
                <c:pt idx="1056">
                  <c:v>39492</c:v>
                </c:pt>
                <c:pt idx="1057">
                  <c:v>39493</c:v>
                </c:pt>
                <c:pt idx="1058">
                  <c:v>39496</c:v>
                </c:pt>
                <c:pt idx="1059">
                  <c:v>39497</c:v>
                </c:pt>
                <c:pt idx="1060">
                  <c:v>39498</c:v>
                </c:pt>
                <c:pt idx="1061">
                  <c:v>39499</c:v>
                </c:pt>
                <c:pt idx="1062">
                  <c:v>39500</c:v>
                </c:pt>
                <c:pt idx="1063">
                  <c:v>39503</c:v>
                </c:pt>
                <c:pt idx="1064">
                  <c:v>39504</c:v>
                </c:pt>
                <c:pt idx="1065">
                  <c:v>39505</c:v>
                </c:pt>
                <c:pt idx="1066">
                  <c:v>39506</c:v>
                </c:pt>
                <c:pt idx="1067">
                  <c:v>39507</c:v>
                </c:pt>
                <c:pt idx="1068">
                  <c:v>39510</c:v>
                </c:pt>
                <c:pt idx="1069">
                  <c:v>39511</c:v>
                </c:pt>
                <c:pt idx="1070">
                  <c:v>39512</c:v>
                </c:pt>
                <c:pt idx="1071">
                  <c:v>39513</c:v>
                </c:pt>
                <c:pt idx="1072">
                  <c:v>39514</c:v>
                </c:pt>
                <c:pt idx="1073">
                  <c:v>39517</c:v>
                </c:pt>
                <c:pt idx="1074">
                  <c:v>39518</c:v>
                </c:pt>
                <c:pt idx="1075">
                  <c:v>39519</c:v>
                </c:pt>
                <c:pt idx="1076">
                  <c:v>39520</c:v>
                </c:pt>
                <c:pt idx="1077">
                  <c:v>39521</c:v>
                </c:pt>
                <c:pt idx="1078">
                  <c:v>39524</c:v>
                </c:pt>
                <c:pt idx="1079">
                  <c:v>39525</c:v>
                </c:pt>
                <c:pt idx="1080">
                  <c:v>39526</c:v>
                </c:pt>
                <c:pt idx="1081">
                  <c:v>39527</c:v>
                </c:pt>
                <c:pt idx="1082">
                  <c:v>39532</c:v>
                </c:pt>
                <c:pt idx="1083">
                  <c:v>39533</c:v>
                </c:pt>
                <c:pt idx="1084">
                  <c:v>39534</c:v>
                </c:pt>
                <c:pt idx="1085">
                  <c:v>39535</c:v>
                </c:pt>
                <c:pt idx="1086">
                  <c:v>39538</c:v>
                </c:pt>
                <c:pt idx="1087">
                  <c:v>39539</c:v>
                </c:pt>
                <c:pt idx="1088">
                  <c:v>39540</c:v>
                </c:pt>
                <c:pt idx="1089">
                  <c:v>39541</c:v>
                </c:pt>
                <c:pt idx="1090">
                  <c:v>39542</c:v>
                </c:pt>
                <c:pt idx="1091">
                  <c:v>39545</c:v>
                </c:pt>
                <c:pt idx="1092">
                  <c:v>39546</c:v>
                </c:pt>
                <c:pt idx="1093">
                  <c:v>39547</c:v>
                </c:pt>
                <c:pt idx="1094">
                  <c:v>39548</c:v>
                </c:pt>
                <c:pt idx="1095">
                  <c:v>39549</c:v>
                </c:pt>
                <c:pt idx="1096">
                  <c:v>39552</c:v>
                </c:pt>
                <c:pt idx="1097">
                  <c:v>39553</c:v>
                </c:pt>
                <c:pt idx="1098">
                  <c:v>39554</c:v>
                </c:pt>
                <c:pt idx="1099">
                  <c:v>39555</c:v>
                </c:pt>
                <c:pt idx="1100">
                  <c:v>39556</c:v>
                </c:pt>
                <c:pt idx="1101">
                  <c:v>39559</c:v>
                </c:pt>
                <c:pt idx="1102">
                  <c:v>39560</c:v>
                </c:pt>
                <c:pt idx="1103">
                  <c:v>39561</c:v>
                </c:pt>
                <c:pt idx="1104">
                  <c:v>39562</c:v>
                </c:pt>
                <c:pt idx="1105">
                  <c:v>39563</c:v>
                </c:pt>
                <c:pt idx="1106">
                  <c:v>39566</c:v>
                </c:pt>
                <c:pt idx="1107">
                  <c:v>39567</c:v>
                </c:pt>
                <c:pt idx="1108">
                  <c:v>39568</c:v>
                </c:pt>
                <c:pt idx="1109">
                  <c:v>39570</c:v>
                </c:pt>
                <c:pt idx="1110">
                  <c:v>39573</c:v>
                </c:pt>
                <c:pt idx="1111">
                  <c:v>39574</c:v>
                </c:pt>
                <c:pt idx="1112">
                  <c:v>39575</c:v>
                </c:pt>
                <c:pt idx="1113">
                  <c:v>39576</c:v>
                </c:pt>
                <c:pt idx="1114">
                  <c:v>39577</c:v>
                </c:pt>
                <c:pt idx="1115">
                  <c:v>39580</c:v>
                </c:pt>
                <c:pt idx="1116">
                  <c:v>39581</c:v>
                </c:pt>
                <c:pt idx="1117">
                  <c:v>39582</c:v>
                </c:pt>
                <c:pt idx="1118">
                  <c:v>39583</c:v>
                </c:pt>
                <c:pt idx="1119">
                  <c:v>39584</c:v>
                </c:pt>
                <c:pt idx="1120">
                  <c:v>39587</c:v>
                </c:pt>
                <c:pt idx="1121">
                  <c:v>39588</c:v>
                </c:pt>
                <c:pt idx="1122">
                  <c:v>39589</c:v>
                </c:pt>
                <c:pt idx="1123">
                  <c:v>39590</c:v>
                </c:pt>
                <c:pt idx="1124">
                  <c:v>39591</c:v>
                </c:pt>
                <c:pt idx="1125">
                  <c:v>39594</c:v>
                </c:pt>
                <c:pt idx="1126">
                  <c:v>39595</c:v>
                </c:pt>
                <c:pt idx="1127">
                  <c:v>39596</c:v>
                </c:pt>
                <c:pt idx="1128">
                  <c:v>39597</c:v>
                </c:pt>
                <c:pt idx="1129">
                  <c:v>39598</c:v>
                </c:pt>
                <c:pt idx="1130">
                  <c:v>39601</c:v>
                </c:pt>
                <c:pt idx="1131">
                  <c:v>39602</c:v>
                </c:pt>
                <c:pt idx="1132">
                  <c:v>39603</c:v>
                </c:pt>
                <c:pt idx="1133">
                  <c:v>39604</c:v>
                </c:pt>
                <c:pt idx="1134">
                  <c:v>39605</c:v>
                </c:pt>
                <c:pt idx="1135">
                  <c:v>39608</c:v>
                </c:pt>
                <c:pt idx="1136">
                  <c:v>39609</c:v>
                </c:pt>
                <c:pt idx="1137">
                  <c:v>39610</c:v>
                </c:pt>
                <c:pt idx="1138">
                  <c:v>39611</c:v>
                </c:pt>
                <c:pt idx="1139">
                  <c:v>39612</c:v>
                </c:pt>
                <c:pt idx="1140">
                  <c:v>39615</c:v>
                </c:pt>
                <c:pt idx="1141">
                  <c:v>39616</c:v>
                </c:pt>
                <c:pt idx="1142">
                  <c:v>39617</c:v>
                </c:pt>
                <c:pt idx="1143">
                  <c:v>39618</c:v>
                </c:pt>
                <c:pt idx="1144">
                  <c:v>39619</c:v>
                </c:pt>
                <c:pt idx="1145">
                  <c:v>39622</c:v>
                </c:pt>
                <c:pt idx="1146">
                  <c:v>39623</c:v>
                </c:pt>
                <c:pt idx="1147">
                  <c:v>39624</c:v>
                </c:pt>
                <c:pt idx="1148">
                  <c:v>39625</c:v>
                </c:pt>
                <c:pt idx="1149">
                  <c:v>39626</c:v>
                </c:pt>
                <c:pt idx="1150">
                  <c:v>39629</c:v>
                </c:pt>
                <c:pt idx="1151">
                  <c:v>39630</c:v>
                </c:pt>
                <c:pt idx="1152">
                  <c:v>39631</c:v>
                </c:pt>
                <c:pt idx="1153">
                  <c:v>39632</c:v>
                </c:pt>
                <c:pt idx="1154">
                  <c:v>39633</c:v>
                </c:pt>
                <c:pt idx="1155">
                  <c:v>39636</c:v>
                </c:pt>
                <c:pt idx="1156">
                  <c:v>39637</c:v>
                </c:pt>
                <c:pt idx="1157">
                  <c:v>39638</c:v>
                </c:pt>
                <c:pt idx="1158">
                  <c:v>39639</c:v>
                </c:pt>
                <c:pt idx="1159">
                  <c:v>39640</c:v>
                </c:pt>
                <c:pt idx="1160">
                  <c:v>39643</c:v>
                </c:pt>
                <c:pt idx="1161">
                  <c:v>39644</c:v>
                </c:pt>
                <c:pt idx="1162">
                  <c:v>39645</c:v>
                </c:pt>
                <c:pt idx="1163">
                  <c:v>39646</c:v>
                </c:pt>
                <c:pt idx="1164">
                  <c:v>39647</c:v>
                </c:pt>
                <c:pt idx="1165">
                  <c:v>39650</c:v>
                </c:pt>
                <c:pt idx="1166">
                  <c:v>39651</c:v>
                </c:pt>
                <c:pt idx="1167">
                  <c:v>39652</c:v>
                </c:pt>
                <c:pt idx="1168">
                  <c:v>39653</c:v>
                </c:pt>
                <c:pt idx="1169">
                  <c:v>39654</c:v>
                </c:pt>
                <c:pt idx="1170">
                  <c:v>39657</c:v>
                </c:pt>
                <c:pt idx="1171">
                  <c:v>39658</c:v>
                </c:pt>
                <c:pt idx="1172">
                  <c:v>39659</c:v>
                </c:pt>
                <c:pt idx="1173">
                  <c:v>39660</c:v>
                </c:pt>
                <c:pt idx="1174">
                  <c:v>39661</c:v>
                </c:pt>
                <c:pt idx="1175">
                  <c:v>39664</c:v>
                </c:pt>
                <c:pt idx="1176">
                  <c:v>39665</c:v>
                </c:pt>
                <c:pt idx="1177">
                  <c:v>39666</c:v>
                </c:pt>
                <c:pt idx="1178">
                  <c:v>39667</c:v>
                </c:pt>
                <c:pt idx="1179">
                  <c:v>39668</c:v>
                </c:pt>
                <c:pt idx="1180">
                  <c:v>39671</c:v>
                </c:pt>
                <c:pt idx="1181">
                  <c:v>39672</c:v>
                </c:pt>
                <c:pt idx="1182">
                  <c:v>39673</c:v>
                </c:pt>
                <c:pt idx="1183">
                  <c:v>39674</c:v>
                </c:pt>
                <c:pt idx="1184">
                  <c:v>39675</c:v>
                </c:pt>
                <c:pt idx="1185">
                  <c:v>39678</c:v>
                </c:pt>
                <c:pt idx="1186">
                  <c:v>39679</c:v>
                </c:pt>
                <c:pt idx="1187">
                  <c:v>39680</c:v>
                </c:pt>
                <c:pt idx="1188">
                  <c:v>39681</c:v>
                </c:pt>
                <c:pt idx="1189">
                  <c:v>39682</c:v>
                </c:pt>
                <c:pt idx="1190">
                  <c:v>39685</c:v>
                </c:pt>
                <c:pt idx="1191">
                  <c:v>39686</c:v>
                </c:pt>
                <c:pt idx="1192">
                  <c:v>39687</c:v>
                </c:pt>
                <c:pt idx="1193">
                  <c:v>39688</c:v>
                </c:pt>
                <c:pt idx="1194">
                  <c:v>39689</c:v>
                </c:pt>
                <c:pt idx="1195">
                  <c:v>39692</c:v>
                </c:pt>
                <c:pt idx="1196">
                  <c:v>39693</c:v>
                </c:pt>
                <c:pt idx="1197">
                  <c:v>39694</c:v>
                </c:pt>
                <c:pt idx="1198">
                  <c:v>39695</c:v>
                </c:pt>
                <c:pt idx="1199">
                  <c:v>39696</c:v>
                </c:pt>
                <c:pt idx="1200">
                  <c:v>39699</c:v>
                </c:pt>
                <c:pt idx="1201">
                  <c:v>39700</c:v>
                </c:pt>
                <c:pt idx="1202">
                  <c:v>39701</c:v>
                </c:pt>
                <c:pt idx="1203">
                  <c:v>39702</c:v>
                </c:pt>
                <c:pt idx="1204">
                  <c:v>39703</c:v>
                </c:pt>
                <c:pt idx="1205">
                  <c:v>39706</c:v>
                </c:pt>
                <c:pt idx="1206">
                  <c:v>39707</c:v>
                </c:pt>
                <c:pt idx="1207">
                  <c:v>39708</c:v>
                </c:pt>
                <c:pt idx="1208">
                  <c:v>39709</c:v>
                </c:pt>
                <c:pt idx="1209">
                  <c:v>39710</c:v>
                </c:pt>
                <c:pt idx="1210">
                  <c:v>39713</c:v>
                </c:pt>
                <c:pt idx="1211">
                  <c:v>39714</c:v>
                </c:pt>
                <c:pt idx="1212">
                  <c:v>39715</c:v>
                </c:pt>
                <c:pt idx="1213">
                  <c:v>39716</c:v>
                </c:pt>
                <c:pt idx="1214">
                  <c:v>39717</c:v>
                </c:pt>
                <c:pt idx="1215">
                  <c:v>39720</c:v>
                </c:pt>
                <c:pt idx="1216">
                  <c:v>39721</c:v>
                </c:pt>
                <c:pt idx="1217">
                  <c:v>39722</c:v>
                </c:pt>
                <c:pt idx="1218">
                  <c:v>39723</c:v>
                </c:pt>
                <c:pt idx="1219">
                  <c:v>39724</c:v>
                </c:pt>
                <c:pt idx="1220">
                  <c:v>39727</c:v>
                </c:pt>
                <c:pt idx="1221">
                  <c:v>39728</c:v>
                </c:pt>
                <c:pt idx="1222">
                  <c:v>39729</c:v>
                </c:pt>
                <c:pt idx="1223">
                  <c:v>39730</c:v>
                </c:pt>
                <c:pt idx="1224">
                  <c:v>39731</c:v>
                </c:pt>
                <c:pt idx="1225">
                  <c:v>39734</c:v>
                </c:pt>
                <c:pt idx="1226">
                  <c:v>39735</c:v>
                </c:pt>
                <c:pt idx="1227">
                  <c:v>39736</c:v>
                </c:pt>
                <c:pt idx="1228">
                  <c:v>39737</c:v>
                </c:pt>
                <c:pt idx="1229">
                  <c:v>39738</c:v>
                </c:pt>
                <c:pt idx="1230">
                  <c:v>39741</c:v>
                </c:pt>
                <c:pt idx="1231">
                  <c:v>39742</c:v>
                </c:pt>
                <c:pt idx="1232">
                  <c:v>39743</c:v>
                </c:pt>
                <c:pt idx="1233">
                  <c:v>39744</c:v>
                </c:pt>
                <c:pt idx="1234">
                  <c:v>39745</c:v>
                </c:pt>
                <c:pt idx="1235">
                  <c:v>39748</c:v>
                </c:pt>
                <c:pt idx="1236">
                  <c:v>39749</c:v>
                </c:pt>
                <c:pt idx="1237">
                  <c:v>39750</c:v>
                </c:pt>
                <c:pt idx="1238">
                  <c:v>39751</c:v>
                </c:pt>
                <c:pt idx="1239">
                  <c:v>39752</c:v>
                </c:pt>
                <c:pt idx="1240">
                  <c:v>39755</c:v>
                </c:pt>
                <c:pt idx="1241">
                  <c:v>39756</c:v>
                </c:pt>
                <c:pt idx="1242">
                  <c:v>39757</c:v>
                </c:pt>
                <c:pt idx="1243">
                  <c:v>39758</c:v>
                </c:pt>
                <c:pt idx="1244">
                  <c:v>39759</c:v>
                </c:pt>
                <c:pt idx="1245">
                  <c:v>39762</c:v>
                </c:pt>
                <c:pt idx="1246">
                  <c:v>39763</c:v>
                </c:pt>
                <c:pt idx="1247">
                  <c:v>39764</c:v>
                </c:pt>
                <c:pt idx="1248">
                  <c:v>39765</c:v>
                </c:pt>
                <c:pt idx="1249">
                  <c:v>39766</c:v>
                </c:pt>
                <c:pt idx="1250">
                  <c:v>39769</c:v>
                </c:pt>
                <c:pt idx="1251">
                  <c:v>39770</c:v>
                </c:pt>
                <c:pt idx="1252">
                  <c:v>39771</c:v>
                </c:pt>
                <c:pt idx="1253">
                  <c:v>39772</c:v>
                </c:pt>
                <c:pt idx="1254">
                  <c:v>39773</c:v>
                </c:pt>
                <c:pt idx="1255">
                  <c:v>39776</c:v>
                </c:pt>
                <c:pt idx="1256">
                  <c:v>39777</c:v>
                </c:pt>
                <c:pt idx="1257">
                  <c:v>39778</c:v>
                </c:pt>
                <c:pt idx="1258">
                  <c:v>39779</c:v>
                </c:pt>
                <c:pt idx="1259">
                  <c:v>39780</c:v>
                </c:pt>
                <c:pt idx="1260">
                  <c:v>39783</c:v>
                </c:pt>
                <c:pt idx="1261">
                  <c:v>39784</c:v>
                </c:pt>
                <c:pt idx="1262">
                  <c:v>39785</c:v>
                </c:pt>
                <c:pt idx="1263">
                  <c:v>39786</c:v>
                </c:pt>
                <c:pt idx="1264">
                  <c:v>39787</c:v>
                </c:pt>
                <c:pt idx="1265">
                  <c:v>39790</c:v>
                </c:pt>
                <c:pt idx="1266">
                  <c:v>39791</c:v>
                </c:pt>
                <c:pt idx="1267">
                  <c:v>39792</c:v>
                </c:pt>
                <c:pt idx="1268">
                  <c:v>39793</c:v>
                </c:pt>
                <c:pt idx="1269">
                  <c:v>39794</c:v>
                </c:pt>
                <c:pt idx="1270">
                  <c:v>39797</c:v>
                </c:pt>
                <c:pt idx="1271">
                  <c:v>39798</c:v>
                </c:pt>
                <c:pt idx="1272">
                  <c:v>39799</c:v>
                </c:pt>
                <c:pt idx="1273">
                  <c:v>39800</c:v>
                </c:pt>
                <c:pt idx="1274">
                  <c:v>39801</c:v>
                </c:pt>
                <c:pt idx="1275">
                  <c:v>39804</c:v>
                </c:pt>
                <c:pt idx="1276">
                  <c:v>39805</c:v>
                </c:pt>
                <c:pt idx="1277">
                  <c:v>39806</c:v>
                </c:pt>
                <c:pt idx="1278">
                  <c:v>39811</c:v>
                </c:pt>
                <c:pt idx="1279">
                  <c:v>39812</c:v>
                </c:pt>
                <c:pt idx="1280">
                  <c:v>39813</c:v>
                </c:pt>
                <c:pt idx="1281">
                  <c:v>39815</c:v>
                </c:pt>
                <c:pt idx="1282">
                  <c:v>39818</c:v>
                </c:pt>
                <c:pt idx="1283">
                  <c:v>39819</c:v>
                </c:pt>
                <c:pt idx="1284">
                  <c:v>39820</c:v>
                </c:pt>
                <c:pt idx="1285">
                  <c:v>39821</c:v>
                </c:pt>
                <c:pt idx="1286">
                  <c:v>39822</c:v>
                </c:pt>
                <c:pt idx="1287">
                  <c:v>39825</c:v>
                </c:pt>
                <c:pt idx="1288">
                  <c:v>39826</c:v>
                </c:pt>
                <c:pt idx="1289">
                  <c:v>39827</c:v>
                </c:pt>
                <c:pt idx="1290">
                  <c:v>39828</c:v>
                </c:pt>
                <c:pt idx="1291">
                  <c:v>39829</c:v>
                </c:pt>
                <c:pt idx="1292">
                  <c:v>39832</c:v>
                </c:pt>
                <c:pt idx="1293">
                  <c:v>39833</c:v>
                </c:pt>
                <c:pt idx="1294">
                  <c:v>39834</c:v>
                </c:pt>
                <c:pt idx="1295">
                  <c:v>39835</c:v>
                </c:pt>
                <c:pt idx="1296">
                  <c:v>39836</c:v>
                </c:pt>
                <c:pt idx="1297">
                  <c:v>39839</c:v>
                </c:pt>
                <c:pt idx="1298">
                  <c:v>39840</c:v>
                </c:pt>
                <c:pt idx="1299">
                  <c:v>39841</c:v>
                </c:pt>
                <c:pt idx="1300">
                  <c:v>39842</c:v>
                </c:pt>
                <c:pt idx="1301">
                  <c:v>39843</c:v>
                </c:pt>
                <c:pt idx="1302">
                  <c:v>39846</c:v>
                </c:pt>
                <c:pt idx="1303">
                  <c:v>39847</c:v>
                </c:pt>
                <c:pt idx="1304">
                  <c:v>39848</c:v>
                </c:pt>
                <c:pt idx="1305">
                  <c:v>39849</c:v>
                </c:pt>
                <c:pt idx="1306">
                  <c:v>39850</c:v>
                </c:pt>
                <c:pt idx="1307">
                  <c:v>39853</c:v>
                </c:pt>
                <c:pt idx="1308">
                  <c:v>39854</c:v>
                </c:pt>
                <c:pt idx="1309">
                  <c:v>39855</c:v>
                </c:pt>
                <c:pt idx="1310">
                  <c:v>39856</c:v>
                </c:pt>
                <c:pt idx="1311">
                  <c:v>39857</c:v>
                </c:pt>
                <c:pt idx="1312">
                  <c:v>39860</c:v>
                </c:pt>
                <c:pt idx="1313">
                  <c:v>39861</c:v>
                </c:pt>
                <c:pt idx="1314">
                  <c:v>39862</c:v>
                </c:pt>
                <c:pt idx="1315">
                  <c:v>39863</c:v>
                </c:pt>
                <c:pt idx="1316">
                  <c:v>39864</c:v>
                </c:pt>
                <c:pt idx="1317">
                  <c:v>39867</c:v>
                </c:pt>
                <c:pt idx="1318">
                  <c:v>39868</c:v>
                </c:pt>
                <c:pt idx="1319">
                  <c:v>39869</c:v>
                </c:pt>
                <c:pt idx="1320">
                  <c:v>39870</c:v>
                </c:pt>
                <c:pt idx="1321">
                  <c:v>39871</c:v>
                </c:pt>
                <c:pt idx="1322">
                  <c:v>39874</c:v>
                </c:pt>
                <c:pt idx="1323">
                  <c:v>39875</c:v>
                </c:pt>
                <c:pt idx="1324">
                  <c:v>39876</c:v>
                </c:pt>
                <c:pt idx="1325">
                  <c:v>39877</c:v>
                </c:pt>
                <c:pt idx="1326">
                  <c:v>39878</c:v>
                </c:pt>
                <c:pt idx="1327">
                  <c:v>39881</c:v>
                </c:pt>
                <c:pt idx="1328">
                  <c:v>39882</c:v>
                </c:pt>
                <c:pt idx="1329">
                  <c:v>39883</c:v>
                </c:pt>
                <c:pt idx="1330">
                  <c:v>39884</c:v>
                </c:pt>
                <c:pt idx="1331">
                  <c:v>39885</c:v>
                </c:pt>
                <c:pt idx="1332">
                  <c:v>39888</c:v>
                </c:pt>
                <c:pt idx="1333">
                  <c:v>39889</c:v>
                </c:pt>
                <c:pt idx="1334">
                  <c:v>39890</c:v>
                </c:pt>
                <c:pt idx="1335">
                  <c:v>39891</c:v>
                </c:pt>
                <c:pt idx="1336">
                  <c:v>39892</c:v>
                </c:pt>
                <c:pt idx="1337">
                  <c:v>39895</c:v>
                </c:pt>
                <c:pt idx="1338">
                  <c:v>39896</c:v>
                </c:pt>
                <c:pt idx="1339">
                  <c:v>39897</c:v>
                </c:pt>
                <c:pt idx="1340">
                  <c:v>39898</c:v>
                </c:pt>
                <c:pt idx="1341">
                  <c:v>39899</c:v>
                </c:pt>
                <c:pt idx="1342">
                  <c:v>39902</c:v>
                </c:pt>
                <c:pt idx="1343">
                  <c:v>39903</c:v>
                </c:pt>
                <c:pt idx="1344">
                  <c:v>39904</c:v>
                </c:pt>
                <c:pt idx="1345">
                  <c:v>39905</c:v>
                </c:pt>
                <c:pt idx="1346">
                  <c:v>39906</c:v>
                </c:pt>
                <c:pt idx="1347">
                  <c:v>39909</c:v>
                </c:pt>
                <c:pt idx="1348">
                  <c:v>39910</c:v>
                </c:pt>
                <c:pt idx="1349">
                  <c:v>39911</c:v>
                </c:pt>
                <c:pt idx="1350">
                  <c:v>39912</c:v>
                </c:pt>
                <c:pt idx="1351">
                  <c:v>39917</c:v>
                </c:pt>
                <c:pt idx="1352">
                  <c:v>39918</c:v>
                </c:pt>
                <c:pt idx="1353">
                  <c:v>39919</c:v>
                </c:pt>
                <c:pt idx="1354">
                  <c:v>39920</c:v>
                </c:pt>
                <c:pt idx="1355">
                  <c:v>39923</c:v>
                </c:pt>
                <c:pt idx="1356">
                  <c:v>39924</c:v>
                </c:pt>
                <c:pt idx="1357">
                  <c:v>39925</c:v>
                </c:pt>
                <c:pt idx="1358">
                  <c:v>39926</c:v>
                </c:pt>
                <c:pt idx="1359">
                  <c:v>39927</c:v>
                </c:pt>
                <c:pt idx="1360">
                  <c:v>39930</c:v>
                </c:pt>
                <c:pt idx="1361">
                  <c:v>39931</c:v>
                </c:pt>
                <c:pt idx="1362">
                  <c:v>39932</c:v>
                </c:pt>
                <c:pt idx="1363">
                  <c:v>39933</c:v>
                </c:pt>
                <c:pt idx="1364">
                  <c:v>39937</c:v>
                </c:pt>
                <c:pt idx="1365">
                  <c:v>39938</c:v>
                </c:pt>
                <c:pt idx="1366">
                  <c:v>39939</c:v>
                </c:pt>
                <c:pt idx="1367">
                  <c:v>39940</c:v>
                </c:pt>
                <c:pt idx="1368">
                  <c:v>39941</c:v>
                </c:pt>
                <c:pt idx="1369">
                  <c:v>39944</c:v>
                </c:pt>
                <c:pt idx="1370">
                  <c:v>39945</c:v>
                </c:pt>
                <c:pt idx="1371">
                  <c:v>39946</c:v>
                </c:pt>
                <c:pt idx="1372">
                  <c:v>39947</c:v>
                </c:pt>
                <c:pt idx="1373">
                  <c:v>39948</c:v>
                </c:pt>
                <c:pt idx="1374">
                  <c:v>39951</c:v>
                </c:pt>
                <c:pt idx="1375">
                  <c:v>39952</c:v>
                </c:pt>
                <c:pt idx="1376">
                  <c:v>39953</c:v>
                </c:pt>
                <c:pt idx="1377">
                  <c:v>39954</c:v>
                </c:pt>
                <c:pt idx="1378">
                  <c:v>39955</c:v>
                </c:pt>
                <c:pt idx="1379">
                  <c:v>39958</c:v>
                </c:pt>
                <c:pt idx="1380">
                  <c:v>39959</c:v>
                </c:pt>
                <c:pt idx="1381">
                  <c:v>39960</c:v>
                </c:pt>
                <c:pt idx="1382">
                  <c:v>39961</c:v>
                </c:pt>
                <c:pt idx="1383">
                  <c:v>39962</c:v>
                </c:pt>
                <c:pt idx="1384">
                  <c:v>39965</c:v>
                </c:pt>
                <c:pt idx="1385">
                  <c:v>39966</c:v>
                </c:pt>
                <c:pt idx="1386">
                  <c:v>39967</c:v>
                </c:pt>
                <c:pt idx="1387">
                  <c:v>39968</c:v>
                </c:pt>
                <c:pt idx="1388">
                  <c:v>39969</c:v>
                </c:pt>
                <c:pt idx="1389">
                  <c:v>39972</c:v>
                </c:pt>
                <c:pt idx="1390">
                  <c:v>39973</c:v>
                </c:pt>
                <c:pt idx="1391">
                  <c:v>39974</c:v>
                </c:pt>
                <c:pt idx="1392">
                  <c:v>39975</c:v>
                </c:pt>
                <c:pt idx="1393">
                  <c:v>39976</c:v>
                </c:pt>
                <c:pt idx="1394">
                  <c:v>39979</c:v>
                </c:pt>
                <c:pt idx="1395">
                  <c:v>39980</c:v>
                </c:pt>
                <c:pt idx="1396">
                  <c:v>39981</c:v>
                </c:pt>
                <c:pt idx="1397">
                  <c:v>39982</c:v>
                </c:pt>
                <c:pt idx="1398">
                  <c:v>39983</c:v>
                </c:pt>
                <c:pt idx="1399">
                  <c:v>39986</c:v>
                </c:pt>
                <c:pt idx="1400">
                  <c:v>39987</c:v>
                </c:pt>
                <c:pt idx="1401">
                  <c:v>39988</c:v>
                </c:pt>
                <c:pt idx="1402">
                  <c:v>39989</c:v>
                </c:pt>
                <c:pt idx="1403">
                  <c:v>39990</c:v>
                </c:pt>
                <c:pt idx="1404">
                  <c:v>39993</c:v>
                </c:pt>
                <c:pt idx="1405">
                  <c:v>39994</c:v>
                </c:pt>
                <c:pt idx="1406">
                  <c:v>39995</c:v>
                </c:pt>
                <c:pt idx="1407">
                  <c:v>39996</c:v>
                </c:pt>
                <c:pt idx="1408">
                  <c:v>39997</c:v>
                </c:pt>
                <c:pt idx="1409">
                  <c:v>40000</c:v>
                </c:pt>
                <c:pt idx="1410">
                  <c:v>40001</c:v>
                </c:pt>
                <c:pt idx="1411">
                  <c:v>40002</c:v>
                </c:pt>
                <c:pt idx="1412">
                  <c:v>40003</c:v>
                </c:pt>
                <c:pt idx="1413">
                  <c:v>40004</c:v>
                </c:pt>
                <c:pt idx="1414">
                  <c:v>40007</c:v>
                </c:pt>
                <c:pt idx="1415">
                  <c:v>40008</c:v>
                </c:pt>
                <c:pt idx="1416">
                  <c:v>40009</c:v>
                </c:pt>
                <c:pt idx="1417">
                  <c:v>40010</c:v>
                </c:pt>
                <c:pt idx="1418">
                  <c:v>40011</c:v>
                </c:pt>
                <c:pt idx="1419">
                  <c:v>40014</c:v>
                </c:pt>
                <c:pt idx="1420">
                  <c:v>40015</c:v>
                </c:pt>
                <c:pt idx="1421">
                  <c:v>40016</c:v>
                </c:pt>
                <c:pt idx="1422">
                  <c:v>40017</c:v>
                </c:pt>
                <c:pt idx="1423">
                  <c:v>40018</c:v>
                </c:pt>
                <c:pt idx="1424">
                  <c:v>40021</c:v>
                </c:pt>
                <c:pt idx="1425">
                  <c:v>40022</c:v>
                </c:pt>
                <c:pt idx="1426">
                  <c:v>40023</c:v>
                </c:pt>
                <c:pt idx="1427">
                  <c:v>40024</c:v>
                </c:pt>
                <c:pt idx="1428">
                  <c:v>40025</c:v>
                </c:pt>
                <c:pt idx="1429">
                  <c:v>40028</c:v>
                </c:pt>
                <c:pt idx="1430">
                  <c:v>40029</c:v>
                </c:pt>
                <c:pt idx="1431">
                  <c:v>40030</c:v>
                </c:pt>
                <c:pt idx="1432">
                  <c:v>40031</c:v>
                </c:pt>
                <c:pt idx="1433">
                  <c:v>40032</c:v>
                </c:pt>
                <c:pt idx="1434">
                  <c:v>40035</c:v>
                </c:pt>
                <c:pt idx="1435">
                  <c:v>40036</c:v>
                </c:pt>
                <c:pt idx="1436">
                  <c:v>40037</c:v>
                </c:pt>
                <c:pt idx="1437">
                  <c:v>40038</c:v>
                </c:pt>
                <c:pt idx="1438">
                  <c:v>40039</c:v>
                </c:pt>
                <c:pt idx="1439">
                  <c:v>40042</c:v>
                </c:pt>
                <c:pt idx="1440">
                  <c:v>40043</c:v>
                </c:pt>
                <c:pt idx="1441">
                  <c:v>40044</c:v>
                </c:pt>
                <c:pt idx="1442">
                  <c:v>40045</c:v>
                </c:pt>
                <c:pt idx="1443">
                  <c:v>40046</c:v>
                </c:pt>
                <c:pt idx="1444">
                  <c:v>40049</c:v>
                </c:pt>
                <c:pt idx="1445">
                  <c:v>40050</c:v>
                </c:pt>
                <c:pt idx="1446">
                  <c:v>40051</c:v>
                </c:pt>
                <c:pt idx="1447">
                  <c:v>40052</c:v>
                </c:pt>
                <c:pt idx="1448">
                  <c:v>40053</c:v>
                </c:pt>
                <c:pt idx="1449">
                  <c:v>40056</c:v>
                </c:pt>
                <c:pt idx="1450">
                  <c:v>40057</c:v>
                </c:pt>
                <c:pt idx="1451">
                  <c:v>40058</c:v>
                </c:pt>
                <c:pt idx="1452">
                  <c:v>40059</c:v>
                </c:pt>
                <c:pt idx="1453">
                  <c:v>40060</c:v>
                </c:pt>
                <c:pt idx="1454">
                  <c:v>40063</c:v>
                </c:pt>
                <c:pt idx="1455">
                  <c:v>40064</c:v>
                </c:pt>
                <c:pt idx="1456">
                  <c:v>40065</c:v>
                </c:pt>
                <c:pt idx="1457">
                  <c:v>40066</c:v>
                </c:pt>
                <c:pt idx="1458">
                  <c:v>40067</c:v>
                </c:pt>
                <c:pt idx="1459">
                  <c:v>40070</c:v>
                </c:pt>
                <c:pt idx="1460">
                  <c:v>40071</c:v>
                </c:pt>
                <c:pt idx="1461">
                  <c:v>40072</c:v>
                </c:pt>
                <c:pt idx="1462">
                  <c:v>40073</c:v>
                </c:pt>
                <c:pt idx="1463">
                  <c:v>40074</c:v>
                </c:pt>
                <c:pt idx="1464">
                  <c:v>40077</c:v>
                </c:pt>
                <c:pt idx="1465">
                  <c:v>40078</c:v>
                </c:pt>
                <c:pt idx="1466">
                  <c:v>40079</c:v>
                </c:pt>
                <c:pt idx="1467">
                  <c:v>40080</c:v>
                </c:pt>
                <c:pt idx="1468">
                  <c:v>40081</c:v>
                </c:pt>
                <c:pt idx="1469">
                  <c:v>40084</c:v>
                </c:pt>
                <c:pt idx="1470">
                  <c:v>40085</c:v>
                </c:pt>
                <c:pt idx="1471">
                  <c:v>40086</c:v>
                </c:pt>
                <c:pt idx="1472">
                  <c:v>40087</c:v>
                </c:pt>
                <c:pt idx="1473">
                  <c:v>40088</c:v>
                </c:pt>
                <c:pt idx="1474">
                  <c:v>40091</c:v>
                </c:pt>
                <c:pt idx="1475">
                  <c:v>40092</c:v>
                </c:pt>
                <c:pt idx="1476">
                  <c:v>40093</c:v>
                </c:pt>
                <c:pt idx="1477">
                  <c:v>40094</c:v>
                </c:pt>
                <c:pt idx="1478">
                  <c:v>40095</c:v>
                </c:pt>
                <c:pt idx="1479">
                  <c:v>40098</c:v>
                </c:pt>
                <c:pt idx="1480">
                  <c:v>40099</c:v>
                </c:pt>
                <c:pt idx="1481">
                  <c:v>40100</c:v>
                </c:pt>
                <c:pt idx="1482">
                  <c:v>40101</c:v>
                </c:pt>
                <c:pt idx="1483">
                  <c:v>40102</c:v>
                </c:pt>
                <c:pt idx="1484">
                  <c:v>40105</c:v>
                </c:pt>
                <c:pt idx="1485">
                  <c:v>40106</c:v>
                </c:pt>
                <c:pt idx="1486">
                  <c:v>40107</c:v>
                </c:pt>
                <c:pt idx="1487">
                  <c:v>40108</c:v>
                </c:pt>
                <c:pt idx="1488">
                  <c:v>40109</c:v>
                </c:pt>
                <c:pt idx="1489">
                  <c:v>40112</c:v>
                </c:pt>
                <c:pt idx="1490">
                  <c:v>40113</c:v>
                </c:pt>
                <c:pt idx="1491">
                  <c:v>40114</c:v>
                </c:pt>
                <c:pt idx="1492">
                  <c:v>40115</c:v>
                </c:pt>
                <c:pt idx="1493">
                  <c:v>40116</c:v>
                </c:pt>
                <c:pt idx="1494">
                  <c:v>40119</c:v>
                </c:pt>
                <c:pt idx="1495">
                  <c:v>40120</c:v>
                </c:pt>
                <c:pt idx="1496">
                  <c:v>40121</c:v>
                </c:pt>
                <c:pt idx="1497">
                  <c:v>40122</c:v>
                </c:pt>
                <c:pt idx="1498">
                  <c:v>40123</c:v>
                </c:pt>
                <c:pt idx="1499">
                  <c:v>40126</c:v>
                </c:pt>
                <c:pt idx="1500">
                  <c:v>40127</c:v>
                </c:pt>
                <c:pt idx="1501">
                  <c:v>40128</c:v>
                </c:pt>
                <c:pt idx="1502">
                  <c:v>40129</c:v>
                </c:pt>
                <c:pt idx="1503">
                  <c:v>40130</c:v>
                </c:pt>
                <c:pt idx="1504">
                  <c:v>40133</c:v>
                </c:pt>
                <c:pt idx="1505">
                  <c:v>40134</c:v>
                </c:pt>
                <c:pt idx="1506">
                  <c:v>40135</c:v>
                </c:pt>
                <c:pt idx="1507">
                  <c:v>40136</c:v>
                </c:pt>
                <c:pt idx="1508">
                  <c:v>40137</c:v>
                </c:pt>
                <c:pt idx="1509">
                  <c:v>40140</c:v>
                </c:pt>
                <c:pt idx="1510">
                  <c:v>40141</c:v>
                </c:pt>
                <c:pt idx="1511">
                  <c:v>40142</c:v>
                </c:pt>
                <c:pt idx="1512">
                  <c:v>40143</c:v>
                </c:pt>
                <c:pt idx="1513">
                  <c:v>40144</c:v>
                </c:pt>
                <c:pt idx="1514">
                  <c:v>40147</c:v>
                </c:pt>
                <c:pt idx="1515">
                  <c:v>40148</c:v>
                </c:pt>
                <c:pt idx="1516">
                  <c:v>40149</c:v>
                </c:pt>
                <c:pt idx="1517">
                  <c:v>40150</c:v>
                </c:pt>
                <c:pt idx="1518">
                  <c:v>40151</c:v>
                </c:pt>
                <c:pt idx="1519">
                  <c:v>40154</c:v>
                </c:pt>
                <c:pt idx="1520">
                  <c:v>40155</c:v>
                </c:pt>
                <c:pt idx="1521">
                  <c:v>40156</c:v>
                </c:pt>
                <c:pt idx="1522">
                  <c:v>40157</c:v>
                </c:pt>
                <c:pt idx="1523">
                  <c:v>40158</c:v>
                </c:pt>
                <c:pt idx="1524">
                  <c:v>40161</c:v>
                </c:pt>
                <c:pt idx="1525">
                  <c:v>40162</c:v>
                </c:pt>
                <c:pt idx="1526">
                  <c:v>40163</c:v>
                </c:pt>
                <c:pt idx="1527">
                  <c:v>40164</c:v>
                </c:pt>
                <c:pt idx="1528">
                  <c:v>40165</c:v>
                </c:pt>
                <c:pt idx="1529">
                  <c:v>40168</c:v>
                </c:pt>
                <c:pt idx="1530">
                  <c:v>40169</c:v>
                </c:pt>
                <c:pt idx="1531">
                  <c:v>40170</c:v>
                </c:pt>
                <c:pt idx="1532">
                  <c:v>40171</c:v>
                </c:pt>
                <c:pt idx="1533">
                  <c:v>40175</c:v>
                </c:pt>
                <c:pt idx="1534">
                  <c:v>40176</c:v>
                </c:pt>
                <c:pt idx="1535">
                  <c:v>40177</c:v>
                </c:pt>
                <c:pt idx="1536">
                  <c:v>40178</c:v>
                </c:pt>
                <c:pt idx="1537">
                  <c:v>40182</c:v>
                </c:pt>
                <c:pt idx="1538">
                  <c:v>40183</c:v>
                </c:pt>
                <c:pt idx="1539">
                  <c:v>40184</c:v>
                </c:pt>
                <c:pt idx="1540">
                  <c:v>40185</c:v>
                </c:pt>
                <c:pt idx="1541">
                  <c:v>40186</c:v>
                </c:pt>
                <c:pt idx="1542">
                  <c:v>40189</c:v>
                </c:pt>
                <c:pt idx="1543">
                  <c:v>40190</c:v>
                </c:pt>
                <c:pt idx="1544">
                  <c:v>40191</c:v>
                </c:pt>
                <c:pt idx="1545">
                  <c:v>40192</c:v>
                </c:pt>
                <c:pt idx="1546">
                  <c:v>40193</c:v>
                </c:pt>
                <c:pt idx="1547">
                  <c:v>40196</c:v>
                </c:pt>
                <c:pt idx="1548">
                  <c:v>40197</c:v>
                </c:pt>
                <c:pt idx="1549">
                  <c:v>40198</c:v>
                </c:pt>
                <c:pt idx="1550">
                  <c:v>40199</c:v>
                </c:pt>
                <c:pt idx="1551">
                  <c:v>40200</c:v>
                </c:pt>
                <c:pt idx="1552">
                  <c:v>40203</c:v>
                </c:pt>
                <c:pt idx="1553">
                  <c:v>40204</c:v>
                </c:pt>
                <c:pt idx="1554">
                  <c:v>40205</c:v>
                </c:pt>
                <c:pt idx="1555">
                  <c:v>40206</c:v>
                </c:pt>
                <c:pt idx="1556">
                  <c:v>40207</c:v>
                </c:pt>
                <c:pt idx="1557">
                  <c:v>40210</c:v>
                </c:pt>
                <c:pt idx="1558">
                  <c:v>40211</c:v>
                </c:pt>
                <c:pt idx="1559">
                  <c:v>40212</c:v>
                </c:pt>
                <c:pt idx="1560">
                  <c:v>40213</c:v>
                </c:pt>
                <c:pt idx="1561">
                  <c:v>40214</c:v>
                </c:pt>
                <c:pt idx="1562">
                  <c:v>40217</c:v>
                </c:pt>
                <c:pt idx="1563">
                  <c:v>40218</c:v>
                </c:pt>
                <c:pt idx="1564">
                  <c:v>40219</c:v>
                </c:pt>
                <c:pt idx="1565">
                  <c:v>40220</c:v>
                </c:pt>
                <c:pt idx="1566">
                  <c:v>40221</c:v>
                </c:pt>
                <c:pt idx="1567">
                  <c:v>40224</c:v>
                </c:pt>
                <c:pt idx="1568">
                  <c:v>40225</c:v>
                </c:pt>
                <c:pt idx="1569">
                  <c:v>40226</c:v>
                </c:pt>
                <c:pt idx="1570">
                  <c:v>40227</c:v>
                </c:pt>
                <c:pt idx="1571">
                  <c:v>40228</c:v>
                </c:pt>
                <c:pt idx="1572">
                  <c:v>40231</c:v>
                </c:pt>
                <c:pt idx="1573">
                  <c:v>40232</c:v>
                </c:pt>
                <c:pt idx="1574">
                  <c:v>40233</c:v>
                </c:pt>
                <c:pt idx="1575">
                  <c:v>40234</c:v>
                </c:pt>
                <c:pt idx="1576">
                  <c:v>40235</c:v>
                </c:pt>
                <c:pt idx="1577">
                  <c:v>40238</c:v>
                </c:pt>
                <c:pt idx="1578">
                  <c:v>40239</c:v>
                </c:pt>
                <c:pt idx="1579">
                  <c:v>40240</c:v>
                </c:pt>
                <c:pt idx="1580">
                  <c:v>40241</c:v>
                </c:pt>
                <c:pt idx="1581">
                  <c:v>40242</c:v>
                </c:pt>
                <c:pt idx="1582">
                  <c:v>40245</c:v>
                </c:pt>
                <c:pt idx="1583">
                  <c:v>40246</c:v>
                </c:pt>
                <c:pt idx="1584">
                  <c:v>40247</c:v>
                </c:pt>
                <c:pt idx="1585">
                  <c:v>40248</c:v>
                </c:pt>
                <c:pt idx="1586">
                  <c:v>40249</c:v>
                </c:pt>
                <c:pt idx="1587">
                  <c:v>40252</c:v>
                </c:pt>
                <c:pt idx="1588">
                  <c:v>40253</c:v>
                </c:pt>
                <c:pt idx="1589">
                  <c:v>40254</c:v>
                </c:pt>
                <c:pt idx="1590">
                  <c:v>40255</c:v>
                </c:pt>
                <c:pt idx="1591">
                  <c:v>40256</c:v>
                </c:pt>
                <c:pt idx="1592">
                  <c:v>40259</c:v>
                </c:pt>
                <c:pt idx="1593">
                  <c:v>40260</c:v>
                </c:pt>
                <c:pt idx="1594">
                  <c:v>40261</c:v>
                </c:pt>
                <c:pt idx="1595">
                  <c:v>40262</c:v>
                </c:pt>
                <c:pt idx="1596">
                  <c:v>40263</c:v>
                </c:pt>
                <c:pt idx="1597">
                  <c:v>40266</c:v>
                </c:pt>
                <c:pt idx="1598">
                  <c:v>40267</c:v>
                </c:pt>
                <c:pt idx="1599">
                  <c:v>40268</c:v>
                </c:pt>
                <c:pt idx="1600">
                  <c:v>40269</c:v>
                </c:pt>
                <c:pt idx="1601">
                  <c:v>40274</c:v>
                </c:pt>
                <c:pt idx="1602">
                  <c:v>40275</c:v>
                </c:pt>
                <c:pt idx="1603">
                  <c:v>40276</c:v>
                </c:pt>
                <c:pt idx="1604">
                  <c:v>40277</c:v>
                </c:pt>
                <c:pt idx="1605">
                  <c:v>40280</c:v>
                </c:pt>
                <c:pt idx="1606">
                  <c:v>40281</c:v>
                </c:pt>
                <c:pt idx="1607">
                  <c:v>40282</c:v>
                </c:pt>
                <c:pt idx="1608">
                  <c:v>40283</c:v>
                </c:pt>
                <c:pt idx="1609">
                  <c:v>40284</c:v>
                </c:pt>
                <c:pt idx="1610">
                  <c:v>40287</c:v>
                </c:pt>
                <c:pt idx="1611">
                  <c:v>40288</c:v>
                </c:pt>
                <c:pt idx="1612">
                  <c:v>40289</c:v>
                </c:pt>
                <c:pt idx="1613">
                  <c:v>40290</c:v>
                </c:pt>
                <c:pt idx="1614">
                  <c:v>40291</c:v>
                </c:pt>
                <c:pt idx="1615">
                  <c:v>40294</c:v>
                </c:pt>
                <c:pt idx="1616">
                  <c:v>40295</c:v>
                </c:pt>
                <c:pt idx="1617">
                  <c:v>40296</c:v>
                </c:pt>
                <c:pt idx="1618">
                  <c:v>40297</c:v>
                </c:pt>
                <c:pt idx="1619">
                  <c:v>40298</c:v>
                </c:pt>
                <c:pt idx="1620">
                  <c:v>40301</c:v>
                </c:pt>
                <c:pt idx="1621">
                  <c:v>40302</c:v>
                </c:pt>
                <c:pt idx="1622">
                  <c:v>40303</c:v>
                </c:pt>
                <c:pt idx="1623">
                  <c:v>40304</c:v>
                </c:pt>
                <c:pt idx="1624">
                  <c:v>40305</c:v>
                </c:pt>
                <c:pt idx="1625">
                  <c:v>40308</c:v>
                </c:pt>
                <c:pt idx="1626">
                  <c:v>40309</c:v>
                </c:pt>
                <c:pt idx="1627">
                  <c:v>40310</c:v>
                </c:pt>
                <c:pt idx="1628">
                  <c:v>40311</c:v>
                </c:pt>
                <c:pt idx="1629">
                  <c:v>40312</c:v>
                </c:pt>
                <c:pt idx="1630">
                  <c:v>40315</c:v>
                </c:pt>
                <c:pt idx="1631">
                  <c:v>40316</c:v>
                </c:pt>
                <c:pt idx="1632">
                  <c:v>40317</c:v>
                </c:pt>
                <c:pt idx="1633">
                  <c:v>40318</c:v>
                </c:pt>
                <c:pt idx="1634">
                  <c:v>40319</c:v>
                </c:pt>
                <c:pt idx="1635">
                  <c:v>40322</c:v>
                </c:pt>
                <c:pt idx="1636">
                  <c:v>40323</c:v>
                </c:pt>
                <c:pt idx="1637">
                  <c:v>40324</c:v>
                </c:pt>
                <c:pt idx="1638">
                  <c:v>40325</c:v>
                </c:pt>
                <c:pt idx="1639">
                  <c:v>40326</c:v>
                </c:pt>
                <c:pt idx="1640">
                  <c:v>40329</c:v>
                </c:pt>
                <c:pt idx="1641">
                  <c:v>40330</c:v>
                </c:pt>
                <c:pt idx="1642">
                  <c:v>40331</c:v>
                </c:pt>
                <c:pt idx="1643">
                  <c:v>40332</c:v>
                </c:pt>
                <c:pt idx="1644">
                  <c:v>40333</c:v>
                </c:pt>
                <c:pt idx="1645">
                  <c:v>40336</c:v>
                </c:pt>
                <c:pt idx="1646">
                  <c:v>40337</c:v>
                </c:pt>
                <c:pt idx="1647">
                  <c:v>40338</c:v>
                </c:pt>
                <c:pt idx="1648">
                  <c:v>40339</c:v>
                </c:pt>
                <c:pt idx="1649">
                  <c:v>40340</c:v>
                </c:pt>
                <c:pt idx="1650">
                  <c:v>40343</c:v>
                </c:pt>
                <c:pt idx="1651">
                  <c:v>40344</c:v>
                </c:pt>
                <c:pt idx="1652">
                  <c:v>40345</c:v>
                </c:pt>
                <c:pt idx="1653">
                  <c:v>40346</c:v>
                </c:pt>
                <c:pt idx="1654">
                  <c:v>40347</c:v>
                </c:pt>
                <c:pt idx="1655">
                  <c:v>40350</c:v>
                </c:pt>
                <c:pt idx="1656">
                  <c:v>40351</c:v>
                </c:pt>
                <c:pt idx="1657">
                  <c:v>40352</c:v>
                </c:pt>
                <c:pt idx="1658">
                  <c:v>40353</c:v>
                </c:pt>
                <c:pt idx="1659">
                  <c:v>40354</c:v>
                </c:pt>
                <c:pt idx="1660">
                  <c:v>40357</c:v>
                </c:pt>
                <c:pt idx="1661">
                  <c:v>40358</c:v>
                </c:pt>
                <c:pt idx="1662">
                  <c:v>40359</c:v>
                </c:pt>
                <c:pt idx="1663">
                  <c:v>40360</c:v>
                </c:pt>
                <c:pt idx="1664">
                  <c:v>40361</c:v>
                </c:pt>
                <c:pt idx="1665">
                  <c:v>40364</c:v>
                </c:pt>
                <c:pt idx="1666">
                  <c:v>40365</c:v>
                </c:pt>
                <c:pt idx="1667">
                  <c:v>40366</c:v>
                </c:pt>
                <c:pt idx="1668">
                  <c:v>40367</c:v>
                </c:pt>
                <c:pt idx="1669">
                  <c:v>40368</c:v>
                </c:pt>
                <c:pt idx="1670">
                  <c:v>40371</c:v>
                </c:pt>
                <c:pt idx="1671">
                  <c:v>40372</c:v>
                </c:pt>
                <c:pt idx="1672">
                  <c:v>40373</c:v>
                </c:pt>
                <c:pt idx="1673">
                  <c:v>40374</c:v>
                </c:pt>
                <c:pt idx="1674">
                  <c:v>40375</c:v>
                </c:pt>
                <c:pt idx="1675">
                  <c:v>40378</c:v>
                </c:pt>
                <c:pt idx="1676">
                  <c:v>40379</c:v>
                </c:pt>
                <c:pt idx="1677">
                  <c:v>40380</c:v>
                </c:pt>
                <c:pt idx="1678">
                  <c:v>40381</c:v>
                </c:pt>
                <c:pt idx="1679">
                  <c:v>40382</c:v>
                </c:pt>
                <c:pt idx="1680">
                  <c:v>40385</c:v>
                </c:pt>
                <c:pt idx="1681">
                  <c:v>40386</c:v>
                </c:pt>
                <c:pt idx="1682">
                  <c:v>40387</c:v>
                </c:pt>
                <c:pt idx="1683">
                  <c:v>40388</c:v>
                </c:pt>
                <c:pt idx="1684">
                  <c:v>40389</c:v>
                </c:pt>
                <c:pt idx="1685">
                  <c:v>40392</c:v>
                </c:pt>
                <c:pt idx="1686">
                  <c:v>40393</c:v>
                </c:pt>
                <c:pt idx="1687">
                  <c:v>40394</c:v>
                </c:pt>
                <c:pt idx="1688">
                  <c:v>40395</c:v>
                </c:pt>
                <c:pt idx="1689">
                  <c:v>40396</c:v>
                </c:pt>
                <c:pt idx="1690">
                  <c:v>40399</c:v>
                </c:pt>
                <c:pt idx="1691">
                  <c:v>40400</c:v>
                </c:pt>
                <c:pt idx="1692">
                  <c:v>40401</c:v>
                </c:pt>
                <c:pt idx="1693">
                  <c:v>40402</c:v>
                </c:pt>
                <c:pt idx="1694">
                  <c:v>40403</c:v>
                </c:pt>
                <c:pt idx="1695">
                  <c:v>40406</c:v>
                </c:pt>
                <c:pt idx="1696">
                  <c:v>40407</c:v>
                </c:pt>
                <c:pt idx="1697">
                  <c:v>40408</c:v>
                </c:pt>
                <c:pt idx="1698">
                  <c:v>40409</c:v>
                </c:pt>
                <c:pt idx="1699">
                  <c:v>40410</c:v>
                </c:pt>
                <c:pt idx="1700">
                  <c:v>40413</c:v>
                </c:pt>
                <c:pt idx="1701">
                  <c:v>40414</c:v>
                </c:pt>
                <c:pt idx="1702">
                  <c:v>40415</c:v>
                </c:pt>
                <c:pt idx="1703">
                  <c:v>40416</c:v>
                </c:pt>
                <c:pt idx="1704">
                  <c:v>40417</c:v>
                </c:pt>
                <c:pt idx="1705">
                  <c:v>40420</c:v>
                </c:pt>
                <c:pt idx="1706">
                  <c:v>40421</c:v>
                </c:pt>
                <c:pt idx="1707">
                  <c:v>40422</c:v>
                </c:pt>
                <c:pt idx="1708">
                  <c:v>40423</c:v>
                </c:pt>
                <c:pt idx="1709">
                  <c:v>40424</c:v>
                </c:pt>
                <c:pt idx="1710">
                  <c:v>40427</c:v>
                </c:pt>
                <c:pt idx="1711">
                  <c:v>40428</c:v>
                </c:pt>
                <c:pt idx="1712">
                  <c:v>40429</c:v>
                </c:pt>
                <c:pt idx="1713">
                  <c:v>40430</c:v>
                </c:pt>
                <c:pt idx="1714">
                  <c:v>40431</c:v>
                </c:pt>
                <c:pt idx="1715">
                  <c:v>40434</c:v>
                </c:pt>
                <c:pt idx="1716">
                  <c:v>40434</c:v>
                </c:pt>
                <c:pt idx="1717">
                  <c:v>40435</c:v>
                </c:pt>
                <c:pt idx="1718">
                  <c:v>40436</c:v>
                </c:pt>
                <c:pt idx="1719">
                  <c:v>40437</c:v>
                </c:pt>
                <c:pt idx="1720">
                  <c:v>40438</c:v>
                </c:pt>
                <c:pt idx="1721">
                  <c:v>40441</c:v>
                </c:pt>
                <c:pt idx="1722">
                  <c:v>40442</c:v>
                </c:pt>
                <c:pt idx="1723">
                  <c:v>40443</c:v>
                </c:pt>
                <c:pt idx="1724">
                  <c:v>40444</c:v>
                </c:pt>
                <c:pt idx="1725">
                  <c:v>40445</c:v>
                </c:pt>
                <c:pt idx="1726">
                  <c:v>40448</c:v>
                </c:pt>
                <c:pt idx="1727">
                  <c:v>40449</c:v>
                </c:pt>
                <c:pt idx="1728">
                  <c:v>40450</c:v>
                </c:pt>
                <c:pt idx="1729">
                  <c:v>40451</c:v>
                </c:pt>
                <c:pt idx="1730">
                  <c:v>40452</c:v>
                </c:pt>
                <c:pt idx="1731">
                  <c:v>40455</c:v>
                </c:pt>
                <c:pt idx="1732">
                  <c:v>40456</c:v>
                </c:pt>
                <c:pt idx="1733">
                  <c:v>40457</c:v>
                </c:pt>
                <c:pt idx="1734">
                  <c:v>40458</c:v>
                </c:pt>
                <c:pt idx="1735">
                  <c:v>40459</c:v>
                </c:pt>
                <c:pt idx="1736">
                  <c:v>40462</c:v>
                </c:pt>
                <c:pt idx="1737">
                  <c:v>40463</c:v>
                </c:pt>
                <c:pt idx="1738">
                  <c:v>40464</c:v>
                </c:pt>
                <c:pt idx="1739">
                  <c:v>40465</c:v>
                </c:pt>
                <c:pt idx="1740">
                  <c:v>40466</c:v>
                </c:pt>
                <c:pt idx="1741">
                  <c:v>40469</c:v>
                </c:pt>
                <c:pt idx="1742">
                  <c:v>40470</c:v>
                </c:pt>
                <c:pt idx="1743">
                  <c:v>40471</c:v>
                </c:pt>
                <c:pt idx="1744">
                  <c:v>40472</c:v>
                </c:pt>
                <c:pt idx="1745">
                  <c:v>40473</c:v>
                </c:pt>
                <c:pt idx="1746">
                  <c:v>40476</c:v>
                </c:pt>
                <c:pt idx="1747">
                  <c:v>40477</c:v>
                </c:pt>
                <c:pt idx="1748">
                  <c:v>40478</c:v>
                </c:pt>
                <c:pt idx="1749">
                  <c:v>40479</c:v>
                </c:pt>
                <c:pt idx="1750">
                  <c:v>40480</c:v>
                </c:pt>
                <c:pt idx="1751">
                  <c:v>40483</c:v>
                </c:pt>
                <c:pt idx="1752">
                  <c:v>40484</c:v>
                </c:pt>
                <c:pt idx="1753">
                  <c:v>40485</c:v>
                </c:pt>
                <c:pt idx="1754">
                  <c:v>40486</c:v>
                </c:pt>
                <c:pt idx="1755">
                  <c:v>40487</c:v>
                </c:pt>
                <c:pt idx="1756">
                  <c:v>40490</c:v>
                </c:pt>
                <c:pt idx="1757">
                  <c:v>40491</c:v>
                </c:pt>
                <c:pt idx="1758">
                  <c:v>40492</c:v>
                </c:pt>
                <c:pt idx="1759">
                  <c:v>40493</c:v>
                </c:pt>
                <c:pt idx="1760">
                  <c:v>40494</c:v>
                </c:pt>
                <c:pt idx="1761">
                  <c:v>40497</c:v>
                </c:pt>
                <c:pt idx="1762">
                  <c:v>40498</c:v>
                </c:pt>
                <c:pt idx="1763">
                  <c:v>40499</c:v>
                </c:pt>
                <c:pt idx="1764">
                  <c:v>40500</c:v>
                </c:pt>
                <c:pt idx="1765">
                  <c:v>40501</c:v>
                </c:pt>
                <c:pt idx="1766">
                  <c:v>40504</c:v>
                </c:pt>
                <c:pt idx="1767">
                  <c:v>40505</c:v>
                </c:pt>
                <c:pt idx="1768">
                  <c:v>40506</c:v>
                </c:pt>
                <c:pt idx="1769">
                  <c:v>40507</c:v>
                </c:pt>
                <c:pt idx="1770">
                  <c:v>40508</c:v>
                </c:pt>
                <c:pt idx="1771">
                  <c:v>40511</c:v>
                </c:pt>
                <c:pt idx="1772">
                  <c:v>40512</c:v>
                </c:pt>
                <c:pt idx="1773">
                  <c:v>40513</c:v>
                </c:pt>
                <c:pt idx="1774">
                  <c:v>40514</c:v>
                </c:pt>
                <c:pt idx="1775">
                  <c:v>40515</c:v>
                </c:pt>
                <c:pt idx="1776">
                  <c:v>40518</c:v>
                </c:pt>
                <c:pt idx="1777">
                  <c:v>40519</c:v>
                </c:pt>
                <c:pt idx="1778">
                  <c:v>40520</c:v>
                </c:pt>
                <c:pt idx="1779">
                  <c:v>40521</c:v>
                </c:pt>
                <c:pt idx="1780">
                  <c:v>40522</c:v>
                </c:pt>
                <c:pt idx="1781">
                  <c:v>40525</c:v>
                </c:pt>
                <c:pt idx="1782">
                  <c:v>40526</c:v>
                </c:pt>
                <c:pt idx="1783">
                  <c:v>40527</c:v>
                </c:pt>
                <c:pt idx="1784">
                  <c:v>40528</c:v>
                </c:pt>
                <c:pt idx="1785">
                  <c:v>40529</c:v>
                </c:pt>
                <c:pt idx="1786">
                  <c:v>40532</c:v>
                </c:pt>
                <c:pt idx="1787">
                  <c:v>40533</c:v>
                </c:pt>
                <c:pt idx="1788">
                  <c:v>40534</c:v>
                </c:pt>
                <c:pt idx="1789">
                  <c:v>40535</c:v>
                </c:pt>
                <c:pt idx="1790">
                  <c:v>40536</c:v>
                </c:pt>
                <c:pt idx="1791">
                  <c:v>40539</c:v>
                </c:pt>
                <c:pt idx="1792">
                  <c:v>40540</c:v>
                </c:pt>
                <c:pt idx="1793">
                  <c:v>40541</c:v>
                </c:pt>
                <c:pt idx="1794">
                  <c:v>40542</c:v>
                </c:pt>
                <c:pt idx="1795">
                  <c:v>40543</c:v>
                </c:pt>
                <c:pt idx="1796">
                  <c:v>40546</c:v>
                </c:pt>
                <c:pt idx="1797">
                  <c:v>40547</c:v>
                </c:pt>
                <c:pt idx="1798">
                  <c:v>40548</c:v>
                </c:pt>
                <c:pt idx="1799">
                  <c:v>40549</c:v>
                </c:pt>
                <c:pt idx="1800">
                  <c:v>40550</c:v>
                </c:pt>
                <c:pt idx="1801">
                  <c:v>40553</c:v>
                </c:pt>
                <c:pt idx="1802">
                  <c:v>40554</c:v>
                </c:pt>
                <c:pt idx="1803">
                  <c:v>40555</c:v>
                </c:pt>
                <c:pt idx="1804">
                  <c:v>40556</c:v>
                </c:pt>
                <c:pt idx="1805">
                  <c:v>40557</c:v>
                </c:pt>
                <c:pt idx="1806">
                  <c:v>40560</c:v>
                </c:pt>
                <c:pt idx="1807">
                  <c:v>40561</c:v>
                </c:pt>
                <c:pt idx="1808">
                  <c:v>40562</c:v>
                </c:pt>
                <c:pt idx="1809">
                  <c:v>40563</c:v>
                </c:pt>
                <c:pt idx="1810">
                  <c:v>40564</c:v>
                </c:pt>
                <c:pt idx="1811">
                  <c:v>40567</c:v>
                </c:pt>
                <c:pt idx="1812">
                  <c:v>40568</c:v>
                </c:pt>
                <c:pt idx="1813">
                  <c:v>40569</c:v>
                </c:pt>
                <c:pt idx="1814">
                  <c:v>40570</c:v>
                </c:pt>
                <c:pt idx="1815">
                  <c:v>40571</c:v>
                </c:pt>
                <c:pt idx="1816">
                  <c:v>40574</c:v>
                </c:pt>
                <c:pt idx="1817">
                  <c:v>40575</c:v>
                </c:pt>
                <c:pt idx="1818">
                  <c:v>40576</c:v>
                </c:pt>
                <c:pt idx="1819">
                  <c:v>40577</c:v>
                </c:pt>
                <c:pt idx="1820">
                  <c:v>40578</c:v>
                </c:pt>
                <c:pt idx="1821">
                  <c:v>40581</c:v>
                </c:pt>
                <c:pt idx="1822">
                  <c:v>40582</c:v>
                </c:pt>
                <c:pt idx="1823">
                  <c:v>40583</c:v>
                </c:pt>
                <c:pt idx="1824">
                  <c:v>40584</c:v>
                </c:pt>
                <c:pt idx="1825">
                  <c:v>40585</c:v>
                </c:pt>
                <c:pt idx="1826">
                  <c:v>40588</c:v>
                </c:pt>
                <c:pt idx="1827">
                  <c:v>40589</c:v>
                </c:pt>
                <c:pt idx="1828">
                  <c:v>40590</c:v>
                </c:pt>
                <c:pt idx="1829">
                  <c:v>40591</c:v>
                </c:pt>
                <c:pt idx="1830">
                  <c:v>40592</c:v>
                </c:pt>
                <c:pt idx="1831">
                  <c:v>40595</c:v>
                </c:pt>
                <c:pt idx="1832">
                  <c:v>40596</c:v>
                </c:pt>
                <c:pt idx="1833">
                  <c:v>40597</c:v>
                </c:pt>
                <c:pt idx="1834">
                  <c:v>40598</c:v>
                </c:pt>
                <c:pt idx="1835">
                  <c:v>40599</c:v>
                </c:pt>
                <c:pt idx="1836">
                  <c:v>40602</c:v>
                </c:pt>
                <c:pt idx="1837">
                  <c:v>40603</c:v>
                </c:pt>
                <c:pt idx="1838">
                  <c:v>40604</c:v>
                </c:pt>
                <c:pt idx="1839">
                  <c:v>40605</c:v>
                </c:pt>
                <c:pt idx="1840">
                  <c:v>40606</c:v>
                </c:pt>
                <c:pt idx="1841">
                  <c:v>40609</c:v>
                </c:pt>
                <c:pt idx="1842">
                  <c:v>40610</c:v>
                </c:pt>
                <c:pt idx="1843">
                  <c:v>40611</c:v>
                </c:pt>
                <c:pt idx="1844">
                  <c:v>40612</c:v>
                </c:pt>
                <c:pt idx="1845">
                  <c:v>40613</c:v>
                </c:pt>
                <c:pt idx="1846">
                  <c:v>40616</c:v>
                </c:pt>
                <c:pt idx="1847">
                  <c:v>40617</c:v>
                </c:pt>
                <c:pt idx="1848">
                  <c:v>40618</c:v>
                </c:pt>
                <c:pt idx="1849">
                  <c:v>40619</c:v>
                </c:pt>
                <c:pt idx="1850">
                  <c:v>40620</c:v>
                </c:pt>
                <c:pt idx="1851">
                  <c:v>40623</c:v>
                </c:pt>
                <c:pt idx="1852">
                  <c:v>40624</c:v>
                </c:pt>
                <c:pt idx="1853">
                  <c:v>40625</c:v>
                </c:pt>
                <c:pt idx="1854">
                  <c:v>40626</c:v>
                </c:pt>
                <c:pt idx="1855">
                  <c:v>40627</c:v>
                </c:pt>
                <c:pt idx="1856">
                  <c:v>40630</c:v>
                </c:pt>
                <c:pt idx="1857">
                  <c:v>40631</c:v>
                </c:pt>
                <c:pt idx="1858">
                  <c:v>40632</c:v>
                </c:pt>
                <c:pt idx="1859">
                  <c:v>40633</c:v>
                </c:pt>
                <c:pt idx="1860">
                  <c:v>40634</c:v>
                </c:pt>
                <c:pt idx="1861">
                  <c:v>40637</c:v>
                </c:pt>
                <c:pt idx="1862">
                  <c:v>40638</c:v>
                </c:pt>
                <c:pt idx="1863">
                  <c:v>40639</c:v>
                </c:pt>
                <c:pt idx="1864">
                  <c:v>40640</c:v>
                </c:pt>
                <c:pt idx="1865">
                  <c:v>40641</c:v>
                </c:pt>
                <c:pt idx="1866">
                  <c:v>40644</c:v>
                </c:pt>
                <c:pt idx="1867">
                  <c:v>40645</c:v>
                </c:pt>
                <c:pt idx="1868">
                  <c:v>40646</c:v>
                </c:pt>
                <c:pt idx="1869">
                  <c:v>40647</c:v>
                </c:pt>
                <c:pt idx="1870">
                  <c:v>40648</c:v>
                </c:pt>
                <c:pt idx="1871">
                  <c:v>40651</c:v>
                </c:pt>
                <c:pt idx="1872">
                  <c:v>40652</c:v>
                </c:pt>
                <c:pt idx="1873">
                  <c:v>40653</c:v>
                </c:pt>
                <c:pt idx="1874">
                  <c:v>40654</c:v>
                </c:pt>
                <c:pt idx="1875">
                  <c:v>40659</c:v>
                </c:pt>
                <c:pt idx="1876">
                  <c:v>40660</c:v>
                </c:pt>
                <c:pt idx="1877">
                  <c:v>40661</c:v>
                </c:pt>
                <c:pt idx="1878">
                  <c:v>40662</c:v>
                </c:pt>
                <c:pt idx="1879">
                  <c:v>40665</c:v>
                </c:pt>
                <c:pt idx="1880">
                  <c:v>40666</c:v>
                </c:pt>
                <c:pt idx="1881">
                  <c:v>40667</c:v>
                </c:pt>
                <c:pt idx="1882">
                  <c:v>40668</c:v>
                </c:pt>
                <c:pt idx="1883">
                  <c:v>40669</c:v>
                </c:pt>
                <c:pt idx="1884">
                  <c:v>40672</c:v>
                </c:pt>
                <c:pt idx="1885">
                  <c:v>40673</c:v>
                </c:pt>
                <c:pt idx="1886">
                  <c:v>40674</c:v>
                </c:pt>
                <c:pt idx="1887">
                  <c:v>40675</c:v>
                </c:pt>
                <c:pt idx="1888">
                  <c:v>40676</c:v>
                </c:pt>
                <c:pt idx="1889">
                  <c:v>40679</c:v>
                </c:pt>
                <c:pt idx="1890">
                  <c:v>40680</c:v>
                </c:pt>
                <c:pt idx="1891">
                  <c:v>40681</c:v>
                </c:pt>
                <c:pt idx="1892">
                  <c:v>40682</c:v>
                </c:pt>
                <c:pt idx="1893">
                  <c:v>40683</c:v>
                </c:pt>
                <c:pt idx="1894">
                  <c:v>40686</c:v>
                </c:pt>
                <c:pt idx="1895">
                  <c:v>40687</c:v>
                </c:pt>
                <c:pt idx="1896">
                  <c:v>40688</c:v>
                </c:pt>
                <c:pt idx="1897">
                  <c:v>40689</c:v>
                </c:pt>
                <c:pt idx="1898">
                  <c:v>40690</c:v>
                </c:pt>
                <c:pt idx="1899">
                  <c:v>40693</c:v>
                </c:pt>
                <c:pt idx="1900">
                  <c:v>40694</c:v>
                </c:pt>
                <c:pt idx="1901">
                  <c:v>40695</c:v>
                </c:pt>
                <c:pt idx="1902">
                  <c:v>40696</c:v>
                </c:pt>
                <c:pt idx="1903">
                  <c:v>40697</c:v>
                </c:pt>
                <c:pt idx="1904">
                  <c:v>40700</c:v>
                </c:pt>
                <c:pt idx="1905">
                  <c:v>40701</c:v>
                </c:pt>
                <c:pt idx="1906">
                  <c:v>40702</c:v>
                </c:pt>
                <c:pt idx="1907">
                  <c:v>40703</c:v>
                </c:pt>
                <c:pt idx="1908">
                  <c:v>40704</c:v>
                </c:pt>
                <c:pt idx="1909">
                  <c:v>40707</c:v>
                </c:pt>
                <c:pt idx="1910">
                  <c:v>40708</c:v>
                </c:pt>
                <c:pt idx="1911">
                  <c:v>40709</c:v>
                </c:pt>
                <c:pt idx="1912">
                  <c:v>40710</c:v>
                </c:pt>
                <c:pt idx="1913">
                  <c:v>40711</c:v>
                </c:pt>
                <c:pt idx="1914">
                  <c:v>40714</c:v>
                </c:pt>
                <c:pt idx="1915">
                  <c:v>40715</c:v>
                </c:pt>
                <c:pt idx="1916">
                  <c:v>40716</c:v>
                </c:pt>
                <c:pt idx="1917">
                  <c:v>40717</c:v>
                </c:pt>
                <c:pt idx="1918">
                  <c:v>40718</c:v>
                </c:pt>
                <c:pt idx="1919">
                  <c:v>40721</c:v>
                </c:pt>
                <c:pt idx="1920">
                  <c:v>40722</c:v>
                </c:pt>
                <c:pt idx="1921">
                  <c:v>40723</c:v>
                </c:pt>
                <c:pt idx="1922">
                  <c:v>40724</c:v>
                </c:pt>
                <c:pt idx="1923">
                  <c:v>40725</c:v>
                </c:pt>
                <c:pt idx="1924">
                  <c:v>40728</c:v>
                </c:pt>
                <c:pt idx="1925">
                  <c:v>40729</c:v>
                </c:pt>
                <c:pt idx="1926">
                  <c:v>40730</c:v>
                </c:pt>
                <c:pt idx="1927">
                  <c:v>40731</c:v>
                </c:pt>
                <c:pt idx="1928">
                  <c:v>40732</c:v>
                </c:pt>
                <c:pt idx="1929">
                  <c:v>40735</c:v>
                </c:pt>
                <c:pt idx="1930">
                  <c:v>40736</c:v>
                </c:pt>
                <c:pt idx="1931">
                  <c:v>40737</c:v>
                </c:pt>
                <c:pt idx="1932">
                  <c:v>40738</c:v>
                </c:pt>
                <c:pt idx="1933">
                  <c:v>40739</c:v>
                </c:pt>
                <c:pt idx="1934">
                  <c:v>40742</c:v>
                </c:pt>
                <c:pt idx="1935">
                  <c:v>40743</c:v>
                </c:pt>
                <c:pt idx="1936">
                  <c:v>40744</c:v>
                </c:pt>
                <c:pt idx="1937">
                  <c:v>40745</c:v>
                </c:pt>
                <c:pt idx="1938">
                  <c:v>40746</c:v>
                </c:pt>
                <c:pt idx="1939">
                  <c:v>40749</c:v>
                </c:pt>
                <c:pt idx="1940">
                  <c:v>40750</c:v>
                </c:pt>
                <c:pt idx="1941">
                  <c:v>40751</c:v>
                </c:pt>
                <c:pt idx="1942">
                  <c:v>40752</c:v>
                </c:pt>
                <c:pt idx="1943">
                  <c:v>40753</c:v>
                </c:pt>
                <c:pt idx="1944">
                  <c:v>40756</c:v>
                </c:pt>
                <c:pt idx="1945">
                  <c:v>40757</c:v>
                </c:pt>
                <c:pt idx="1946">
                  <c:v>40758</c:v>
                </c:pt>
                <c:pt idx="1947">
                  <c:v>40759</c:v>
                </c:pt>
                <c:pt idx="1948">
                  <c:v>40760</c:v>
                </c:pt>
                <c:pt idx="1949">
                  <c:v>40763</c:v>
                </c:pt>
                <c:pt idx="1950">
                  <c:v>40764</c:v>
                </c:pt>
                <c:pt idx="1951">
                  <c:v>40765</c:v>
                </c:pt>
                <c:pt idx="1952">
                  <c:v>40766</c:v>
                </c:pt>
                <c:pt idx="1953">
                  <c:v>40767</c:v>
                </c:pt>
                <c:pt idx="1954">
                  <c:v>40770</c:v>
                </c:pt>
                <c:pt idx="1955">
                  <c:v>40771</c:v>
                </c:pt>
                <c:pt idx="1956">
                  <c:v>40772</c:v>
                </c:pt>
                <c:pt idx="1957">
                  <c:v>40773</c:v>
                </c:pt>
                <c:pt idx="1958">
                  <c:v>40774</c:v>
                </c:pt>
                <c:pt idx="1959">
                  <c:v>40777</c:v>
                </c:pt>
                <c:pt idx="1960">
                  <c:v>40778</c:v>
                </c:pt>
                <c:pt idx="1961">
                  <c:v>40779</c:v>
                </c:pt>
                <c:pt idx="1962">
                  <c:v>40780</c:v>
                </c:pt>
                <c:pt idx="1963">
                  <c:v>40781</c:v>
                </c:pt>
                <c:pt idx="1964">
                  <c:v>40784</c:v>
                </c:pt>
                <c:pt idx="1965">
                  <c:v>40785</c:v>
                </c:pt>
                <c:pt idx="1966">
                  <c:v>40786</c:v>
                </c:pt>
                <c:pt idx="1967">
                  <c:v>40787</c:v>
                </c:pt>
                <c:pt idx="1968">
                  <c:v>40788</c:v>
                </c:pt>
                <c:pt idx="1969">
                  <c:v>40791</c:v>
                </c:pt>
                <c:pt idx="1970">
                  <c:v>40792</c:v>
                </c:pt>
                <c:pt idx="1971">
                  <c:v>40793</c:v>
                </c:pt>
                <c:pt idx="1972">
                  <c:v>40794</c:v>
                </c:pt>
                <c:pt idx="1973">
                  <c:v>40795</c:v>
                </c:pt>
                <c:pt idx="1974">
                  <c:v>40798</c:v>
                </c:pt>
                <c:pt idx="1975">
                  <c:v>40799</c:v>
                </c:pt>
                <c:pt idx="1976">
                  <c:v>40800</c:v>
                </c:pt>
                <c:pt idx="1977">
                  <c:v>40801</c:v>
                </c:pt>
                <c:pt idx="1978">
                  <c:v>40802</c:v>
                </c:pt>
                <c:pt idx="1979">
                  <c:v>40805</c:v>
                </c:pt>
                <c:pt idx="1980">
                  <c:v>40806</c:v>
                </c:pt>
                <c:pt idx="1981">
                  <c:v>40807</c:v>
                </c:pt>
                <c:pt idx="1982">
                  <c:v>40808</c:v>
                </c:pt>
                <c:pt idx="1983">
                  <c:v>40809</c:v>
                </c:pt>
                <c:pt idx="1984">
                  <c:v>40812</c:v>
                </c:pt>
                <c:pt idx="1985">
                  <c:v>40813</c:v>
                </c:pt>
                <c:pt idx="1986">
                  <c:v>40814</c:v>
                </c:pt>
                <c:pt idx="1987">
                  <c:v>40815</c:v>
                </c:pt>
                <c:pt idx="1988">
                  <c:v>40816</c:v>
                </c:pt>
                <c:pt idx="1989">
                  <c:v>40819</c:v>
                </c:pt>
                <c:pt idx="1990">
                  <c:v>40820</c:v>
                </c:pt>
                <c:pt idx="1991">
                  <c:v>40821</c:v>
                </c:pt>
                <c:pt idx="1992">
                  <c:v>40822</c:v>
                </c:pt>
                <c:pt idx="1993">
                  <c:v>40823</c:v>
                </c:pt>
                <c:pt idx="1994">
                  <c:v>40826</c:v>
                </c:pt>
                <c:pt idx="1995">
                  <c:v>40827</c:v>
                </c:pt>
                <c:pt idx="1996">
                  <c:v>40828</c:v>
                </c:pt>
                <c:pt idx="1997">
                  <c:v>40829</c:v>
                </c:pt>
                <c:pt idx="1998">
                  <c:v>40830</c:v>
                </c:pt>
                <c:pt idx="1999">
                  <c:v>40833</c:v>
                </c:pt>
                <c:pt idx="2000">
                  <c:v>40834</c:v>
                </c:pt>
                <c:pt idx="2001">
                  <c:v>40835</c:v>
                </c:pt>
                <c:pt idx="2002">
                  <c:v>40836</c:v>
                </c:pt>
                <c:pt idx="2003">
                  <c:v>40837</c:v>
                </c:pt>
                <c:pt idx="2004">
                  <c:v>40840</c:v>
                </c:pt>
                <c:pt idx="2005">
                  <c:v>40841</c:v>
                </c:pt>
                <c:pt idx="2006">
                  <c:v>40842</c:v>
                </c:pt>
                <c:pt idx="2007">
                  <c:v>40843</c:v>
                </c:pt>
                <c:pt idx="2008">
                  <c:v>40844</c:v>
                </c:pt>
                <c:pt idx="2009">
                  <c:v>40847</c:v>
                </c:pt>
                <c:pt idx="2010">
                  <c:v>40848</c:v>
                </c:pt>
                <c:pt idx="2011">
                  <c:v>40849</c:v>
                </c:pt>
                <c:pt idx="2012">
                  <c:v>40850</c:v>
                </c:pt>
                <c:pt idx="2013">
                  <c:v>40851</c:v>
                </c:pt>
                <c:pt idx="2014">
                  <c:v>40854</c:v>
                </c:pt>
                <c:pt idx="2015">
                  <c:v>40855</c:v>
                </c:pt>
                <c:pt idx="2016">
                  <c:v>40856</c:v>
                </c:pt>
                <c:pt idx="2017">
                  <c:v>40857</c:v>
                </c:pt>
                <c:pt idx="2018">
                  <c:v>40858</c:v>
                </c:pt>
                <c:pt idx="2019">
                  <c:v>40861</c:v>
                </c:pt>
                <c:pt idx="2020">
                  <c:v>40862</c:v>
                </c:pt>
                <c:pt idx="2021">
                  <c:v>40863</c:v>
                </c:pt>
                <c:pt idx="2022">
                  <c:v>40864</c:v>
                </c:pt>
                <c:pt idx="2023">
                  <c:v>40865</c:v>
                </c:pt>
                <c:pt idx="2024">
                  <c:v>40868</c:v>
                </c:pt>
                <c:pt idx="2025">
                  <c:v>40869</c:v>
                </c:pt>
                <c:pt idx="2026">
                  <c:v>40870</c:v>
                </c:pt>
                <c:pt idx="2027">
                  <c:v>40871</c:v>
                </c:pt>
                <c:pt idx="2028">
                  <c:v>40872</c:v>
                </c:pt>
                <c:pt idx="2029">
                  <c:v>40875</c:v>
                </c:pt>
                <c:pt idx="2030">
                  <c:v>40876</c:v>
                </c:pt>
                <c:pt idx="2031">
                  <c:v>40877</c:v>
                </c:pt>
                <c:pt idx="2032">
                  <c:v>40878</c:v>
                </c:pt>
                <c:pt idx="2033">
                  <c:v>40879</c:v>
                </c:pt>
                <c:pt idx="2034">
                  <c:v>40882</c:v>
                </c:pt>
                <c:pt idx="2035">
                  <c:v>40883</c:v>
                </c:pt>
                <c:pt idx="2036">
                  <c:v>40884</c:v>
                </c:pt>
                <c:pt idx="2037">
                  <c:v>40885</c:v>
                </c:pt>
                <c:pt idx="2038">
                  <c:v>0</c:v>
                </c:pt>
                <c:pt idx="2039">
                  <c:v>40889</c:v>
                </c:pt>
                <c:pt idx="2040">
                  <c:v>40890</c:v>
                </c:pt>
                <c:pt idx="2041">
                  <c:v>40891</c:v>
                </c:pt>
                <c:pt idx="2042">
                  <c:v>40892</c:v>
                </c:pt>
                <c:pt idx="2043">
                  <c:v>0</c:v>
                </c:pt>
                <c:pt idx="2044">
                  <c:v>40896</c:v>
                </c:pt>
                <c:pt idx="2045">
                  <c:v>40897</c:v>
                </c:pt>
                <c:pt idx="2046">
                  <c:v>40898</c:v>
                </c:pt>
                <c:pt idx="2047">
                  <c:v>40899</c:v>
                </c:pt>
                <c:pt idx="2048">
                  <c:v>0</c:v>
                </c:pt>
                <c:pt idx="2049">
                  <c:v>0</c:v>
                </c:pt>
                <c:pt idx="2050">
                  <c:v>40904</c:v>
                </c:pt>
                <c:pt idx="2051">
                  <c:v>40905</c:v>
                </c:pt>
                <c:pt idx="2052">
                  <c:v>40906</c:v>
                </c:pt>
                <c:pt idx="2053">
                  <c:v>0</c:v>
                </c:pt>
                <c:pt idx="2054">
                  <c:v>40910</c:v>
                </c:pt>
                <c:pt idx="2055">
                  <c:v>40911</c:v>
                </c:pt>
                <c:pt idx="2056">
                  <c:v>40912</c:v>
                </c:pt>
                <c:pt idx="2057">
                  <c:v>40913</c:v>
                </c:pt>
                <c:pt idx="2058">
                  <c:v>0</c:v>
                </c:pt>
                <c:pt idx="2059">
                  <c:v>40917</c:v>
                </c:pt>
                <c:pt idx="2060">
                  <c:v>40918</c:v>
                </c:pt>
                <c:pt idx="2061">
                  <c:v>40919</c:v>
                </c:pt>
                <c:pt idx="2062">
                  <c:v>40920</c:v>
                </c:pt>
                <c:pt idx="2063">
                  <c:v>40921</c:v>
                </c:pt>
                <c:pt idx="2064">
                  <c:v>40924</c:v>
                </c:pt>
                <c:pt idx="2065">
                  <c:v>40925</c:v>
                </c:pt>
                <c:pt idx="2066">
                  <c:v>40926</c:v>
                </c:pt>
                <c:pt idx="2067">
                  <c:v>40927</c:v>
                </c:pt>
                <c:pt idx="2068">
                  <c:v>40928</c:v>
                </c:pt>
                <c:pt idx="2069">
                  <c:v>40931</c:v>
                </c:pt>
                <c:pt idx="2070">
                  <c:v>40932</c:v>
                </c:pt>
                <c:pt idx="2071">
                  <c:v>40933</c:v>
                </c:pt>
                <c:pt idx="2072">
                  <c:v>40934</c:v>
                </c:pt>
                <c:pt idx="2073">
                  <c:v>40935</c:v>
                </c:pt>
                <c:pt idx="2074">
                  <c:v>40938</c:v>
                </c:pt>
                <c:pt idx="2075">
                  <c:v>40939</c:v>
                </c:pt>
                <c:pt idx="2076">
                  <c:v>40940</c:v>
                </c:pt>
                <c:pt idx="2077">
                  <c:v>40941</c:v>
                </c:pt>
                <c:pt idx="2078">
                  <c:v>40942</c:v>
                </c:pt>
                <c:pt idx="2079">
                  <c:v>40945</c:v>
                </c:pt>
                <c:pt idx="2080">
                  <c:v>40946</c:v>
                </c:pt>
                <c:pt idx="2081">
                  <c:v>40947</c:v>
                </c:pt>
                <c:pt idx="2082">
                  <c:v>40948</c:v>
                </c:pt>
                <c:pt idx="2083">
                  <c:v>40949</c:v>
                </c:pt>
                <c:pt idx="2084">
                  <c:v>40952</c:v>
                </c:pt>
                <c:pt idx="2085">
                  <c:v>40953</c:v>
                </c:pt>
                <c:pt idx="2086">
                  <c:v>40954</c:v>
                </c:pt>
                <c:pt idx="2087">
                  <c:v>40955</c:v>
                </c:pt>
                <c:pt idx="2088">
                  <c:v>40956</c:v>
                </c:pt>
                <c:pt idx="2089">
                  <c:v>40959</c:v>
                </c:pt>
                <c:pt idx="2090">
                  <c:v>40960</c:v>
                </c:pt>
                <c:pt idx="2091">
                  <c:v>40961</c:v>
                </c:pt>
                <c:pt idx="2092">
                  <c:v>40962</c:v>
                </c:pt>
                <c:pt idx="2093">
                  <c:v>40963</c:v>
                </c:pt>
                <c:pt idx="2094">
                  <c:v>40966</c:v>
                </c:pt>
                <c:pt idx="2095">
                  <c:v>40967</c:v>
                </c:pt>
                <c:pt idx="2096">
                  <c:v>40968</c:v>
                </c:pt>
                <c:pt idx="2097">
                  <c:v>40969</c:v>
                </c:pt>
                <c:pt idx="2098">
                  <c:v>40970</c:v>
                </c:pt>
                <c:pt idx="2099">
                  <c:v>40973</c:v>
                </c:pt>
                <c:pt idx="2100">
                  <c:v>40974</c:v>
                </c:pt>
                <c:pt idx="2101">
                  <c:v>40975</c:v>
                </c:pt>
                <c:pt idx="2102">
                  <c:v>40976</c:v>
                </c:pt>
                <c:pt idx="2103">
                  <c:v>40977</c:v>
                </c:pt>
                <c:pt idx="2104">
                  <c:v>40980</c:v>
                </c:pt>
                <c:pt idx="2105">
                  <c:v>40981</c:v>
                </c:pt>
                <c:pt idx="2106">
                  <c:v>40982</c:v>
                </c:pt>
                <c:pt idx="2107">
                  <c:v>40983</c:v>
                </c:pt>
                <c:pt idx="2108">
                  <c:v>40984</c:v>
                </c:pt>
                <c:pt idx="2109">
                  <c:v>40987</c:v>
                </c:pt>
                <c:pt idx="2110">
                  <c:v>40988</c:v>
                </c:pt>
                <c:pt idx="2111">
                  <c:v>40989</c:v>
                </c:pt>
                <c:pt idx="2112">
                  <c:v>40990</c:v>
                </c:pt>
                <c:pt idx="2113">
                  <c:v>40991</c:v>
                </c:pt>
                <c:pt idx="2114">
                  <c:v>40994</c:v>
                </c:pt>
                <c:pt idx="2115">
                  <c:v>40995</c:v>
                </c:pt>
                <c:pt idx="2116">
                  <c:v>40996</c:v>
                </c:pt>
                <c:pt idx="2117">
                  <c:v>40997</c:v>
                </c:pt>
                <c:pt idx="2118">
                  <c:v>40998</c:v>
                </c:pt>
                <c:pt idx="2119">
                  <c:v>41001</c:v>
                </c:pt>
                <c:pt idx="2120">
                  <c:v>41002</c:v>
                </c:pt>
                <c:pt idx="2121">
                  <c:v>41003</c:v>
                </c:pt>
                <c:pt idx="2122">
                  <c:v>41004</c:v>
                </c:pt>
                <c:pt idx="2123">
                  <c:v>41009</c:v>
                </c:pt>
                <c:pt idx="2124">
                  <c:v>41010</c:v>
                </c:pt>
                <c:pt idx="2125">
                  <c:v>41011</c:v>
                </c:pt>
                <c:pt idx="2126">
                  <c:v>41012</c:v>
                </c:pt>
                <c:pt idx="2127">
                  <c:v>41015</c:v>
                </c:pt>
                <c:pt idx="2128">
                  <c:v>41016</c:v>
                </c:pt>
                <c:pt idx="2129">
                  <c:v>41017</c:v>
                </c:pt>
                <c:pt idx="2130">
                  <c:v>41018</c:v>
                </c:pt>
                <c:pt idx="2131">
                  <c:v>41019</c:v>
                </c:pt>
                <c:pt idx="2132">
                  <c:v>41022</c:v>
                </c:pt>
                <c:pt idx="2133">
                  <c:v>41023</c:v>
                </c:pt>
                <c:pt idx="2134">
                  <c:v>41024</c:v>
                </c:pt>
                <c:pt idx="2135">
                  <c:v>41025</c:v>
                </c:pt>
                <c:pt idx="2136">
                  <c:v>41026</c:v>
                </c:pt>
                <c:pt idx="2137">
                  <c:v>41029</c:v>
                </c:pt>
                <c:pt idx="2138">
                  <c:v>41031</c:v>
                </c:pt>
                <c:pt idx="2139">
                  <c:v>41032</c:v>
                </c:pt>
                <c:pt idx="2140">
                  <c:v>41033</c:v>
                </c:pt>
                <c:pt idx="2141">
                  <c:v>41036</c:v>
                </c:pt>
                <c:pt idx="2142">
                  <c:v>41037</c:v>
                </c:pt>
                <c:pt idx="2143">
                  <c:v>41038</c:v>
                </c:pt>
                <c:pt idx="2144">
                  <c:v>41039</c:v>
                </c:pt>
                <c:pt idx="2145">
                  <c:v>41040</c:v>
                </c:pt>
                <c:pt idx="2146">
                  <c:v>41043</c:v>
                </c:pt>
                <c:pt idx="2147">
                  <c:v>41044</c:v>
                </c:pt>
                <c:pt idx="2148">
                  <c:v>41045</c:v>
                </c:pt>
                <c:pt idx="2149">
                  <c:v>41046</c:v>
                </c:pt>
                <c:pt idx="2150">
                  <c:v>41047</c:v>
                </c:pt>
                <c:pt idx="2151">
                  <c:v>41050</c:v>
                </c:pt>
                <c:pt idx="2152">
                  <c:v>41051</c:v>
                </c:pt>
                <c:pt idx="2153">
                  <c:v>41052</c:v>
                </c:pt>
                <c:pt idx="2154">
                  <c:v>41053</c:v>
                </c:pt>
                <c:pt idx="2155">
                  <c:v>41054</c:v>
                </c:pt>
                <c:pt idx="2156">
                  <c:v>41058</c:v>
                </c:pt>
                <c:pt idx="2157">
                  <c:v>41059</c:v>
                </c:pt>
                <c:pt idx="2158">
                  <c:v>41060</c:v>
                </c:pt>
                <c:pt idx="2159">
                  <c:v>41061</c:v>
                </c:pt>
                <c:pt idx="2160">
                  <c:v>41064</c:v>
                </c:pt>
                <c:pt idx="2161">
                  <c:v>41065</c:v>
                </c:pt>
                <c:pt idx="2162">
                  <c:v>41066</c:v>
                </c:pt>
                <c:pt idx="2163">
                  <c:v>41067</c:v>
                </c:pt>
                <c:pt idx="2164">
                  <c:v>41068</c:v>
                </c:pt>
                <c:pt idx="2165">
                  <c:v>41071</c:v>
                </c:pt>
                <c:pt idx="2166">
                  <c:v>41072</c:v>
                </c:pt>
                <c:pt idx="2167">
                  <c:v>41073</c:v>
                </c:pt>
                <c:pt idx="2168">
                  <c:v>41074</c:v>
                </c:pt>
                <c:pt idx="2169">
                  <c:v>41075</c:v>
                </c:pt>
                <c:pt idx="2170">
                  <c:v>41078</c:v>
                </c:pt>
                <c:pt idx="2171">
                  <c:v>41079</c:v>
                </c:pt>
                <c:pt idx="2172">
                  <c:v>41080</c:v>
                </c:pt>
                <c:pt idx="2173">
                  <c:v>41081</c:v>
                </c:pt>
                <c:pt idx="2174">
                  <c:v>41082</c:v>
                </c:pt>
                <c:pt idx="2175">
                  <c:v>41085</c:v>
                </c:pt>
                <c:pt idx="2176">
                  <c:v>41085</c:v>
                </c:pt>
                <c:pt idx="2177">
                  <c:v>41086</c:v>
                </c:pt>
                <c:pt idx="2178">
                  <c:v>41087</c:v>
                </c:pt>
                <c:pt idx="2179">
                  <c:v>41088</c:v>
                </c:pt>
                <c:pt idx="2180">
                  <c:v>41089</c:v>
                </c:pt>
                <c:pt idx="2181">
                  <c:v>41092</c:v>
                </c:pt>
                <c:pt idx="2182">
                  <c:v>41093</c:v>
                </c:pt>
                <c:pt idx="2183">
                  <c:v>41094</c:v>
                </c:pt>
                <c:pt idx="2184">
                  <c:v>41095</c:v>
                </c:pt>
                <c:pt idx="2185">
                  <c:v>41096</c:v>
                </c:pt>
                <c:pt idx="2186">
                  <c:v>41099</c:v>
                </c:pt>
                <c:pt idx="2187">
                  <c:v>41100</c:v>
                </c:pt>
                <c:pt idx="2188">
                  <c:v>41101</c:v>
                </c:pt>
                <c:pt idx="2189">
                  <c:v>41102</c:v>
                </c:pt>
                <c:pt idx="2190">
                  <c:v>41103</c:v>
                </c:pt>
                <c:pt idx="2191">
                  <c:v>41106</c:v>
                </c:pt>
                <c:pt idx="2192">
                  <c:v>41107</c:v>
                </c:pt>
                <c:pt idx="2193">
                  <c:v>41108</c:v>
                </c:pt>
                <c:pt idx="2194">
                  <c:v>41109</c:v>
                </c:pt>
                <c:pt idx="2195">
                  <c:v>41110</c:v>
                </c:pt>
                <c:pt idx="2196">
                  <c:v>41113</c:v>
                </c:pt>
                <c:pt idx="2197">
                  <c:v>41114</c:v>
                </c:pt>
                <c:pt idx="2198">
                  <c:v>41115</c:v>
                </c:pt>
                <c:pt idx="2199">
                  <c:v>41116</c:v>
                </c:pt>
                <c:pt idx="2200">
                  <c:v>41117</c:v>
                </c:pt>
                <c:pt idx="2201">
                  <c:v>41120</c:v>
                </c:pt>
                <c:pt idx="2202">
                  <c:v>41121</c:v>
                </c:pt>
                <c:pt idx="2203">
                  <c:v>41122</c:v>
                </c:pt>
                <c:pt idx="2204">
                  <c:v>41123</c:v>
                </c:pt>
                <c:pt idx="2205">
                  <c:v>41124</c:v>
                </c:pt>
                <c:pt idx="2206">
                  <c:v>41127</c:v>
                </c:pt>
                <c:pt idx="2207">
                  <c:v>41128</c:v>
                </c:pt>
                <c:pt idx="2208">
                  <c:v>41129</c:v>
                </c:pt>
                <c:pt idx="2209">
                  <c:v>41130</c:v>
                </c:pt>
                <c:pt idx="2210">
                  <c:v>41131</c:v>
                </c:pt>
                <c:pt idx="2211">
                  <c:v>41134</c:v>
                </c:pt>
                <c:pt idx="2212">
                  <c:v>41135</c:v>
                </c:pt>
                <c:pt idx="2213">
                  <c:v>41136</c:v>
                </c:pt>
                <c:pt idx="2214">
                  <c:v>41137</c:v>
                </c:pt>
                <c:pt idx="2215">
                  <c:v>41138</c:v>
                </c:pt>
                <c:pt idx="2216">
                  <c:v>41141</c:v>
                </c:pt>
                <c:pt idx="2217">
                  <c:v>41142</c:v>
                </c:pt>
                <c:pt idx="2218">
                  <c:v>41143</c:v>
                </c:pt>
                <c:pt idx="2219">
                  <c:v>41144</c:v>
                </c:pt>
                <c:pt idx="2220">
                  <c:v>41145</c:v>
                </c:pt>
                <c:pt idx="2221">
                  <c:v>41148</c:v>
                </c:pt>
                <c:pt idx="2222">
                  <c:v>41149</c:v>
                </c:pt>
                <c:pt idx="2223">
                  <c:v>41150</c:v>
                </c:pt>
                <c:pt idx="2224">
                  <c:v>41151</c:v>
                </c:pt>
                <c:pt idx="2225">
                  <c:v>41152</c:v>
                </c:pt>
                <c:pt idx="2226">
                  <c:v>41155</c:v>
                </c:pt>
                <c:pt idx="2227">
                  <c:v>41156</c:v>
                </c:pt>
                <c:pt idx="2228">
                  <c:v>41157</c:v>
                </c:pt>
                <c:pt idx="2229">
                  <c:v>41158</c:v>
                </c:pt>
                <c:pt idx="2230">
                  <c:v>41159</c:v>
                </c:pt>
                <c:pt idx="2231">
                  <c:v>41162</c:v>
                </c:pt>
                <c:pt idx="2232">
                  <c:v>41163</c:v>
                </c:pt>
                <c:pt idx="2233">
                  <c:v>41164</c:v>
                </c:pt>
                <c:pt idx="2234">
                  <c:v>41165</c:v>
                </c:pt>
                <c:pt idx="2235">
                  <c:v>41166</c:v>
                </c:pt>
                <c:pt idx="2236">
                  <c:v>41169</c:v>
                </c:pt>
                <c:pt idx="2237">
                  <c:v>41170</c:v>
                </c:pt>
                <c:pt idx="2238">
                  <c:v>41171</c:v>
                </c:pt>
                <c:pt idx="2239">
                  <c:v>41172</c:v>
                </c:pt>
                <c:pt idx="2240">
                  <c:v>41173</c:v>
                </c:pt>
                <c:pt idx="2241">
                  <c:v>41176</c:v>
                </c:pt>
                <c:pt idx="2242">
                  <c:v>41177</c:v>
                </c:pt>
                <c:pt idx="2243">
                  <c:v>41178</c:v>
                </c:pt>
                <c:pt idx="2244">
                  <c:v>41179</c:v>
                </c:pt>
                <c:pt idx="2245">
                  <c:v>41180</c:v>
                </c:pt>
                <c:pt idx="2246">
                  <c:v>41183</c:v>
                </c:pt>
                <c:pt idx="2247">
                  <c:v>41184</c:v>
                </c:pt>
                <c:pt idx="2248">
                  <c:v>41185</c:v>
                </c:pt>
                <c:pt idx="2249">
                  <c:v>41186</c:v>
                </c:pt>
                <c:pt idx="2250">
                  <c:v>41187</c:v>
                </c:pt>
                <c:pt idx="2251">
                  <c:v>41190</c:v>
                </c:pt>
                <c:pt idx="2252">
                  <c:v>41191</c:v>
                </c:pt>
                <c:pt idx="2253">
                  <c:v>41192</c:v>
                </c:pt>
                <c:pt idx="2254">
                  <c:v>41193</c:v>
                </c:pt>
                <c:pt idx="2255">
                  <c:v>41194</c:v>
                </c:pt>
                <c:pt idx="2256">
                  <c:v>41197</c:v>
                </c:pt>
                <c:pt idx="2257">
                  <c:v>41198</c:v>
                </c:pt>
                <c:pt idx="2258">
                  <c:v>41199</c:v>
                </c:pt>
                <c:pt idx="2259">
                  <c:v>41200</c:v>
                </c:pt>
                <c:pt idx="2260">
                  <c:v>41201</c:v>
                </c:pt>
                <c:pt idx="2261">
                  <c:v>41204</c:v>
                </c:pt>
                <c:pt idx="2262">
                  <c:v>41205</c:v>
                </c:pt>
                <c:pt idx="2263">
                  <c:v>41206</c:v>
                </c:pt>
                <c:pt idx="2264">
                  <c:v>41207</c:v>
                </c:pt>
                <c:pt idx="2265">
                  <c:v>41208</c:v>
                </c:pt>
                <c:pt idx="2266">
                  <c:v>41211</c:v>
                </c:pt>
                <c:pt idx="2267">
                  <c:v>41212</c:v>
                </c:pt>
                <c:pt idx="2268">
                  <c:v>41213</c:v>
                </c:pt>
                <c:pt idx="2269">
                  <c:v>41214</c:v>
                </c:pt>
                <c:pt idx="2270">
                  <c:v>41215</c:v>
                </c:pt>
                <c:pt idx="2271">
                  <c:v>41218</c:v>
                </c:pt>
                <c:pt idx="2272">
                  <c:v>41219</c:v>
                </c:pt>
                <c:pt idx="2273">
                  <c:v>41220</c:v>
                </c:pt>
                <c:pt idx="2274">
                  <c:v>41221</c:v>
                </c:pt>
                <c:pt idx="2275">
                  <c:v>41222</c:v>
                </c:pt>
                <c:pt idx="2276">
                  <c:v>41225</c:v>
                </c:pt>
                <c:pt idx="2277">
                  <c:v>41226</c:v>
                </c:pt>
                <c:pt idx="2278">
                  <c:v>41227</c:v>
                </c:pt>
                <c:pt idx="2279">
                  <c:v>41228</c:v>
                </c:pt>
                <c:pt idx="2280">
                  <c:v>41229</c:v>
                </c:pt>
                <c:pt idx="2281">
                  <c:v>41232</c:v>
                </c:pt>
                <c:pt idx="2282">
                  <c:v>41233</c:v>
                </c:pt>
                <c:pt idx="2283">
                  <c:v>41234</c:v>
                </c:pt>
                <c:pt idx="2284">
                  <c:v>41235</c:v>
                </c:pt>
                <c:pt idx="2285">
                  <c:v>41236</c:v>
                </c:pt>
                <c:pt idx="2286">
                  <c:v>41239</c:v>
                </c:pt>
                <c:pt idx="2287">
                  <c:v>41240</c:v>
                </c:pt>
                <c:pt idx="2288">
                  <c:v>41241</c:v>
                </c:pt>
                <c:pt idx="2289">
                  <c:v>41242</c:v>
                </c:pt>
                <c:pt idx="2290">
                  <c:v>41243</c:v>
                </c:pt>
                <c:pt idx="2291">
                  <c:v>41246</c:v>
                </c:pt>
                <c:pt idx="2292">
                  <c:v>41247</c:v>
                </c:pt>
                <c:pt idx="2293">
                  <c:v>41248</c:v>
                </c:pt>
                <c:pt idx="2294">
                  <c:v>41249</c:v>
                </c:pt>
                <c:pt idx="2295">
                  <c:v>41250</c:v>
                </c:pt>
                <c:pt idx="2296">
                  <c:v>41253</c:v>
                </c:pt>
                <c:pt idx="2297">
                  <c:v>41254</c:v>
                </c:pt>
                <c:pt idx="2298">
                  <c:v>41255</c:v>
                </c:pt>
                <c:pt idx="2299">
                  <c:v>41256</c:v>
                </c:pt>
                <c:pt idx="2300">
                  <c:v>41257</c:v>
                </c:pt>
                <c:pt idx="2301">
                  <c:v>41260</c:v>
                </c:pt>
                <c:pt idx="2302">
                  <c:v>41261</c:v>
                </c:pt>
                <c:pt idx="2303">
                  <c:v>41262</c:v>
                </c:pt>
                <c:pt idx="2304">
                  <c:v>41263</c:v>
                </c:pt>
                <c:pt idx="2305">
                  <c:v>41264</c:v>
                </c:pt>
                <c:pt idx="2306">
                  <c:v>41267</c:v>
                </c:pt>
                <c:pt idx="2307">
                  <c:v>41270</c:v>
                </c:pt>
                <c:pt idx="2308">
                  <c:v>41271</c:v>
                </c:pt>
                <c:pt idx="2309">
                  <c:v>41274</c:v>
                </c:pt>
                <c:pt idx="2310">
                  <c:v>41276</c:v>
                </c:pt>
                <c:pt idx="2311">
                  <c:v>41277</c:v>
                </c:pt>
                <c:pt idx="2312">
                  <c:v>41278</c:v>
                </c:pt>
                <c:pt idx="2313">
                  <c:v>41281</c:v>
                </c:pt>
                <c:pt idx="2314">
                  <c:v>41282</c:v>
                </c:pt>
                <c:pt idx="2315">
                  <c:v>41283</c:v>
                </c:pt>
                <c:pt idx="2316">
                  <c:v>41284</c:v>
                </c:pt>
                <c:pt idx="2317">
                  <c:v>41285</c:v>
                </c:pt>
                <c:pt idx="2318">
                  <c:v>41288</c:v>
                </c:pt>
                <c:pt idx="2319">
                  <c:v>41289</c:v>
                </c:pt>
                <c:pt idx="2320">
                  <c:v>41290</c:v>
                </c:pt>
                <c:pt idx="2321">
                  <c:v>41291</c:v>
                </c:pt>
                <c:pt idx="2322">
                  <c:v>41292</c:v>
                </c:pt>
                <c:pt idx="2323">
                  <c:v>41295</c:v>
                </c:pt>
                <c:pt idx="2324">
                  <c:v>41296</c:v>
                </c:pt>
                <c:pt idx="2325">
                  <c:v>41297</c:v>
                </c:pt>
                <c:pt idx="2326">
                  <c:v>41298</c:v>
                </c:pt>
                <c:pt idx="2327">
                  <c:v>41299</c:v>
                </c:pt>
                <c:pt idx="2328">
                  <c:v>41302</c:v>
                </c:pt>
                <c:pt idx="2329">
                  <c:v>41303</c:v>
                </c:pt>
                <c:pt idx="2330">
                  <c:v>41304</c:v>
                </c:pt>
                <c:pt idx="2331">
                  <c:v>41305</c:v>
                </c:pt>
                <c:pt idx="2332">
                  <c:v>41306</c:v>
                </c:pt>
                <c:pt idx="2333">
                  <c:v>41309</c:v>
                </c:pt>
                <c:pt idx="2334">
                  <c:v>41310</c:v>
                </c:pt>
                <c:pt idx="2335">
                  <c:v>41311</c:v>
                </c:pt>
                <c:pt idx="2336">
                  <c:v>41312</c:v>
                </c:pt>
                <c:pt idx="2337">
                  <c:v>41313</c:v>
                </c:pt>
                <c:pt idx="2338">
                  <c:v>41316</c:v>
                </c:pt>
                <c:pt idx="2339">
                  <c:v>41317</c:v>
                </c:pt>
                <c:pt idx="2340">
                  <c:v>41318</c:v>
                </c:pt>
                <c:pt idx="2341">
                  <c:v>41319</c:v>
                </c:pt>
                <c:pt idx="2342">
                  <c:v>41320</c:v>
                </c:pt>
                <c:pt idx="2343">
                  <c:v>41323</c:v>
                </c:pt>
                <c:pt idx="2344">
                  <c:v>41324</c:v>
                </c:pt>
                <c:pt idx="2345">
                  <c:v>41325</c:v>
                </c:pt>
                <c:pt idx="2346">
                  <c:v>41326</c:v>
                </c:pt>
                <c:pt idx="2347">
                  <c:v>41327</c:v>
                </c:pt>
                <c:pt idx="2348">
                  <c:v>41330</c:v>
                </c:pt>
                <c:pt idx="2349">
                  <c:v>41331</c:v>
                </c:pt>
                <c:pt idx="2350">
                  <c:v>41332</c:v>
                </c:pt>
                <c:pt idx="2351">
                  <c:v>41333</c:v>
                </c:pt>
                <c:pt idx="2352">
                  <c:v>41334</c:v>
                </c:pt>
                <c:pt idx="2353">
                  <c:v>41337</c:v>
                </c:pt>
                <c:pt idx="2354">
                  <c:v>41338</c:v>
                </c:pt>
                <c:pt idx="2355">
                  <c:v>41339</c:v>
                </c:pt>
                <c:pt idx="2356">
                  <c:v>41340</c:v>
                </c:pt>
                <c:pt idx="2357">
                  <c:v>41341</c:v>
                </c:pt>
                <c:pt idx="2358">
                  <c:v>41344</c:v>
                </c:pt>
                <c:pt idx="2359">
                  <c:v>41345</c:v>
                </c:pt>
                <c:pt idx="2360">
                  <c:v>41346</c:v>
                </c:pt>
                <c:pt idx="2361">
                  <c:v>41347</c:v>
                </c:pt>
                <c:pt idx="2362">
                  <c:v>41348</c:v>
                </c:pt>
                <c:pt idx="2363">
                  <c:v>41351</c:v>
                </c:pt>
                <c:pt idx="2364">
                  <c:v>41352</c:v>
                </c:pt>
                <c:pt idx="2365">
                  <c:v>41353</c:v>
                </c:pt>
                <c:pt idx="2366">
                  <c:v>41354</c:v>
                </c:pt>
                <c:pt idx="2367">
                  <c:v>41355</c:v>
                </c:pt>
                <c:pt idx="2368">
                  <c:v>41358</c:v>
                </c:pt>
                <c:pt idx="2369">
                  <c:v>41359</c:v>
                </c:pt>
                <c:pt idx="2370">
                  <c:v>41360</c:v>
                </c:pt>
                <c:pt idx="2371">
                  <c:v>41361</c:v>
                </c:pt>
                <c:pt idx="2372">
                  <c:v>41366</c:v>
                </c:pt>
                <c:pt idx="2373">
                  <c:v>41367</c:v>
                </c:pt>
                <c:pt idx="2374">
                  <c:v>41368</c:v>
                </c:pt>
                <c:pt idx="2375">
                  <c:v>41369</c:v>
                </c:pt>
                <c:pt idx="2376">
                  <c:v>41372</c:v>
                </c:pt>
                <c:pt idx="2377">
                  <c:v>41373</c:v>
                </c:pt>
                <c:pt idx="2378">
                  <c:v>41374</c:v>
                </c:pt>
                <c:pt idx="2379">
                  <c:v>41375</c:v>
                </c:pt>
                <c:pt idx="2380">
                  <c:v>41376</c:v>
                </c:pt>
                <c:pt idx="2381">
                  <c:v>41379</c:v>
                </c:pt>
                <c:pt idx="2382">
                  <c:v>41380</c:v>
                </c:pt>
                <c:pt idx="2383">
                  <c:v>41381</c:v>
                </c:pt>
                <c:pt idx="2384">
                  <c:v>41382</c:v>
                </c:pt>
                <c:pt idx="2385">
                  <c:v>41383</c:v>
                </c:pt>
                <c:pt idx="2386">
                  <c:v>41386</c:v>
                </c:pt>
                <c:pt idx="2387">
                  <c:v>41387</c:v>
                </c:pt>
                <c:pt idx="2388">
                  <c:v>41388</c:v>
                </c:pt>
                <c:pt idx="2389">
                  <c:v>41389</c:v>
                </c:pt>
                <c:pt idx="2390">
                  <c:v>41390</c:v>
                </c:pt>
                <c:pt idx="2391">
                  <c:v>41393</c:v>
                </c:pt>
                <c:pt idx="2392">
                  <c:v>41394</c:v>
                </c:pt>
                <c:pt idx="2393">
                  <c:v>41396</c:v>
                </c:pt>
                <c:pt idx="2394">
                  <c:v>41397</c:v>
                </c:pt>
                <c:pt idx="2395">
                  <c:v>41400</c:v>
                </c:pt>
                <c:pt idx="2396">
                  <c:v>41401</c:v>
                </c:pt>
                <c:pt idx="2397">
                  <c:v>41402</c:v>
                </c:pt>
                <c:pt idx="2398">
                  <c:v>41403</c:v>
                </c:pt>
                <c:pt idx="2399">
                  <c:v>41404</c:v>
                </c:pt>
                <c:pt idx="2400">
                  <c:v>41407</c:v>
                </c:pt>
                <c:pt idx="2401">
                  <c:v>41408</c:v>
                </c:pt>
                <c:pt idx="2402">
                  <c:v>41409</c:v>
                </c:pt>
                <c:pt idx="2403">
                  <c:v>41410</c:v>
                </c:pt>
                <c:pt idx="2404">
                  <c:v>41411</c:v>
                </c:pt>
                <c:pt idx="2405">
                  <c:v>41414</c:v>
                </c:pt>
                <c:pt idx="2406">
                  <c:v>41415</c:v>
                </c:pt>
                <c:pt idx="2407">
                  <c:v>41416</c:v>
                </c:pt>
                <c:pt idx="2408">
                  <c:v>41417</c:v>
                </c:pt>
                <c:pt idx="2409">
                  <c:v>41418</c:v>
                </c:pt>
                <c:pt idx="2410">
                  <c:v>41421</c:v>
                </c:pt>
                <c:pt idx="2411">
                  <c:v>41422</c:v>
                </c:pt>
                <c:pt idx="2412">
                  <c:v>41423</c:v>
                </c:pt>
                <c:pt idx="2413">
                  <c:v>41424</c:v>
                </c:pt>
                <c:pt idx="2414">
                  <c:v>41425</c:v>
                </c:pt>
                <c:pt idx="2415">
                  <c:v>41428</c:v>
                </c:pt>
                <c:pt idx="2416">
                  <c:v>41429</c:v>
                </c:pt>
                <c:pt idx="2417">
                  <c:v>41430</c:v>
                </c:pt>
                <c:pt idx="2418">
                  <c:v>41431</c:v>
                </c:pt>
                <c:pt idx="2419">
                  <c:v>41432</c:v>
                </c:pt>
                <c:pt idx="2420">
                  <c:v>41435</c:v>
                </c:pt>
                <c:pt idx="2421">
                  <c:v>41436</c:v>
                </c:pt>
                <c:pt idx="2422">
                  <c:v>41437</c:v>
                </c:pt>
                <c:pt idx="2423">
                  <c:v>41438</c:v>
                </c:pt>
                <c:pt idx="2424">
                  <c:v>41439</c:v>
                </c:pt>
                <c:pt idx="2425">
                  <c:v>41442</c:v>
                </c:pt>
                <c:pt idx="2426">
                  <c:v>41443</c:v>
                </c:pt>
                <c:pt idx="2427">
                  <c:v>41444</c:v>
                </c:pt>
                <c:pt idx="2428">
                  <c:v>41445</c:v>
                </c:pt>
                <c:pt idx="2429">
                  <c:v>41446</c:v>
                </c:pt>
                <c:pt idx="2430">
                  <c:v>41449</c:v>
                </c:pt>
                <c:pt idx="2431">
                  <c:v>41450</c:v>
                </c:pt>
                <c:pt idx="2432">
                  <c:v>41451</c:v>
                </c:pt>
                <c:pt idx="2433">
                  <c:v>41452</c:v>
                </c:pt>
                <c:pt idx="2434">
                  <c:v>41453</c:v>
                </c:pt>
                <c:pt idx="2435">
                  <c:v>41456</c:v>
                </c:pt>
                <c:pt idx="2436">
                  <c:v>41457</c:v>
                </c:pt>
                <c:pt idx="2437">
                  <c:v>41458</c:v>
                </c:pt>
                <c:pt idx="2438">
                  <c:v>41459</c:v>
                </c:pt>
                <c:pt idx="2439">
                  <c:v>41460</c:v>
                </c:pt>
                <c:pt idx="2440">
                  <c:v>41463</c:v>
                </c:pt>
                <c:pt idx="2441">
                  <c:v>41464</c:v>
                </c:pt>
                <c:pt idx="2442">
                  <c:v>41465</c:v>
                </c:pt>
                <c:pt idx="2443">
                  <c:v>41466</c:v>
                </c:pt>
                <c:pt idx="2444">
                  <c:v>41467</c:v>
                </c:pt>
                <c:pt idx="2445">
                  <c:v>41470</c:v>
                </c:pt>
                <c:pt idx="2446">
                  <c:v>41471</c:v>
                </c:pt>
                <c:pt idx="2447">
                  <c:v>41472</c:v>
                </c:pt>
                <c:pt idx="2448">
                  <c:v>41473</c:v>
                </c:pt>
                <c:pt idx="2449">
                  <c:v>41474</c:v>
                </c:pt>
                <c:pt idx="2450">
                  <c:v>41477</c:v>
                </c:pt>
                <c:pt idx="2451">
                  <c:v>41478</c:v>
                </c:pt>
                <c:pt idx="2452">
                  <c:v>41479</c:v>
                </c:pt>
                <c:pt idx="2453">
                  <c:v>41480</c:v>
                </c:pt>
                <c:pt idx="2454">
                  <c:v>41481</c:v>
                </c:pt>
                <c:pt idx="2455">
                  <c:v>41484</c:v>
                </c:pt>
                <c:pt idx="2456">
                  <c:v>41485</c:v>
                </c:pt>
                <c:pt idx="2457">
                  <c:v>41486</c:v>
                </c:pt>
                <c:pt idx="2458">
                  <c:v>41487</c:v>
                </c:pt>
                <c:pt idx="2459">
                  <c:v>41488</c:v>
                </c:pt>
                <c:pt idx="2460">
                  <c:v>41491</c:v>
                </c:pt>
                <c:pt idx="2461">
                  <c:v>41492</c:v>
                </c:pt>
                <c:pt idx="2462">
                  <c:v>41493</c:v>
                </c:pt>
                <c:pt idx="2463">
                  <c:v>41494</c:v>
                </c:pt>
                <c:pt idx="2464">
                  <c:v>41495</c:v>
                </c:pt>
                <c:pt idx="2465">
                  <c:v>41498</c:v>
                </c:pt>
                <c:pt idx="2466">
                  <c:v>41499</c:v>
                </c:pt>
                <c:pt idx="2467">
                  <c:v>41500</c:v>
                </c:pt>
                <c:pt idx="2468">
                  <c:v>41501</c:v>
                </c:pt>
                <c:pt idx="2469">
                  <c:v>41502</c:v>
                </c:pt>
                <c:pt idx="2470">
                  <c:v>41505</c:v>
                </c:pt>
                <c:pt idx="2471">
                  <c:v>41506</c:v>
                </c:pt>
                <c:pt idx="2472">
                  <c:v>41507</c:v>
                </c:pt>
                <c:pt idx="2473">
                  <c:v>41508</c:v>
                </c:pt>
                <c:pt idx="2474">
                  <c:v>41509</c:v>
                </c:pt>
                <c:pt idx="2475">
                  <c:v>41512</c:v>
                </c:pt>
                <c:pt idx="2476">
                  <c:v>41513</c:v>
                </c:pt>
                <c:pt idx="2477">
                  <c:v>41514</c:v>
                </c:pt>
                <c:pt idx="2478">
                  <c:v>41515</c:v>
                </c:pt>
                <c:pt idx="2479">
                  <c:v>41516</c:v>
                </c:pt>
                <c:pt idx="2480">
                  <c:v>41519</c:v>
                </c:pt>
                <c:pt idx="2481">
                  <c:v>41520</c:v>
                </c:pt>
                <c:pt idx="2482">
                  <c:v>41521</c:v>
                </c:pt>
                <c:pt idx="2483">
                  <c:v>41522</c:v>
                </c:pt>
                <c:pt idx="2484">
                  <c:v>41523</c:v>
                </c:pt>
                <c:pt idx="2485">
                  <c:v>41526</c:v>
                </c:pt>
                <c:pt idx="2486">
                  <c:v>41527</c:v>
                </c:pt>
                <c:pt idx="2487">
                  <c:v>41528</c:v>
                </c:pt>
                <c:pt idx="2488">
                  <c:v>41529</c:v>
                </c:pt>
                <c:pt idx="2489">
                  <c:v>41530</c:v>
                </c:pt>
                <c:pt idx="2490">
                  <c:v>41533</c:v>
                </c:pt>
                <c:pt idx="2491">
                  <c:v>41534</c:v>
                </c:pt>
                <c:pt idx="2492">
                  <c:v>41535</c:v>
                </c:pt>
                <c:pt idx="2493">
                  <c:v>41536</c:v>
                </c:pt>
                <c:pt idx="2494">
                  <c:v>41537</c:v>
                </c:pt>
                <c:pt idx="2495">
                  <c:v>41540</c:v>
                </c:pt>
                <c:pt idx="2496">
                  <c:v>41541</c:v>
                </c:pt>
                <c:pt idx="2497">
                  <c:v>41542</c:v>
                </c:pt>
                <c:pt idx="2498">
                  <c:v>41543</c:v>
                </c:pt>
                <c:pt idx="2499">
                  <c:v>41544</c:v>
                </c:pt>
                <c:pt idx="2500">
                  <c:v>41547</c:v>
                </c:pt>
                <c:pt idx="2501">
                  <c:v>41548</c:v>
                </c:pt>
                <c:pt idx="2502">
                  <c:v>41549</c:v>
                </c:pt>
                <c:pt idx="2503">
                  <c:v>41550</c:v>
                </c:pt>
                <c:pt idx="2504">
                  <c:v>41551</c:v>
                </c:pt>
                <c:pt idx="2505">
                  <c:v>41554</c:v>
                </c:pt>
                <c:pt idx="2506">
                  <c:v>41555</c:v>
                </c:pt>
                <c:pt idx="2507">
                  <c:v>41556</c:v>
                </c:pt>
                <c:pt idx="2508">
                  <c:v>41557</c:v>
                </c:pt>
                <c:pt idx="2509">
                  <c:v>41558</c:v>
                </c:pt>
                <c:pt idx="2510">
                  <c:v>41561</c:v>
                </c:pt>
                <c:pt idx="2511">
                  <c:v>41562</c:v>
                </c:pt>
                <c:pt idx="2512">
                  <c:v>41563</c:v>
                </c:pt>
                <c:pt idx="2513">
                  <c:v>41564</c:v>
                </c:pt>
                <c:pt idx="2514">
                  <c:v>41565</c:v>
                </c:pt>
                <c:pt idx="2515">
                  <c:v>41568</c:v>
                </c:pt>
                <c:pt idx="2516">
                  <c:v>41569</c:v>
                </c:pt>
                <c:pt idx="2517">
                  <c:v>41570</c:v>
                </c:pt>
                <c:pt idx="2518">
                  <c:v>41571</c:v>
                </c:pt>
                <c:pt idx="2519">
                  <c:v>41572</c:v>
                </c:pt>
                <c:pt idx="2520">
                  <c:v>41575</c:v>
                </c:pt>
                <c:pt idx="2521">
                  <c:v>41576</c:v>
                </c:pt>
                <c:pt idx="2522">
                  <c:v>41577</c:v>
                </c:pt>
                <c:pt idx="2523">
                  <c:v>41578</c:v>
                </c:pt>
                <c:pt idx="2524">
                  <c:v>41579</c:v>
                </c:pt>
                <c:pt idx="2525">
                  <c:v>41582</c:v>
                </c:pt>
                <c:pt idx="2526">
                  <c:v>41583</c:v>
                </c:pt>
                <c:pt idx="2527">
                  <c:v>41584</c:v>
                </c:pt>
                <c:pt idx="2528">
                  <c:v>41585</c:v>
                </c:pt>
                <c:pt idx="2529">
                  <c:v>41586</c:v>
                </c:pt>
                <c:pt idx="2530">
                  <c:v>41589</c:v>
                </c:pt>
                <c:pt idx="2531">
                  <c:v>41590</c:v>
                </c:pt>
                <c:pt idx="2532">
                  <c:v>41591</c:v>
                </c:pt>
                <c:pt idx="2533">
                  <c:v>41592</c:v>
                </c:pt>
                <c:pt idx="2534">
                  <c:v>41593</c:v>
                </c:pt>
                <c:pt idx="2535">
                  <c:v>41596</c:v>
                </c:pt>
                <c:pt idx="2536">
                  <c:v>41597</c:v>
                </c:pt>
                <c:pt idx="2537">
                  <c:v>41598</c:v>
                </c:pt>
                <c:pt idx="2538">
                  <c:v>41599</c:v>
                </c:pt>
                <c:pt idx="2539">
                  <c:v>41600</c:v>
                </c:pt>
                <c:pt idx="2540">
                  <c:v>41603</c:v>
                </c:pt>
                <c:pt idx="2541">
                  <c:v>41604</c:v>
                </c:pt>
                <c:pt idx="2542">
                  <c:v>41605</c:v>
                </c:pt>
                <c:pt idx="2543">
                  <c:v>41606</c:v>
                </c:pt>
                <c:pt idx="2544">
                  <c:v>41607</c:v>
                </c:pt>
                <c:pt idx="2545">
                  <c:v>41610</c:v>
                </c:pt>
                <c:pt idx="2546">
                  <c:v>41611</c:v>
                </c:pt>
                <c:pt idx="2547">
                  <c:v>41612</c:v>
                </c:pt>
                <c:pt idx="2548">
                  <c:v>41613</c:v>
                </c:pt>
                <c:pt idx="2549">
                  <c:v>41614</c:v>
                </c:pt>
                <c:pt idx="2550">
                  <c:v>41617</c:v>
                </c:pt>
                <c:pt idx="2551">
                  <c:v>41618</c:v>
                </c:pt>
                <c:pt idx="2552">
                  <c:v>41619</c:v>
                </c:pt>
                <c:pt idx="2553">
                  <c:v>41620</c:v>
                </c:pt>
                <c:pt idx="2554">
                  <c:v>41621</c:v>
                </c:pt>
                <c:pt idx="2555">
                  <c:v>41624</c:v>
                </c:pt>
                <c:pt idx="2556">
                  <c:v>41625</c:v>
                </c:pt>
                <c:pt idx="2557">
                  <c:v>41626</c:v>
                </c:pt>
                <c:pt idx="2558">
                  <c:v>41627</c:v>
                </c:pt>
                <c:pt idx="2559">
                  <c:v>41628</c:v>
                </c:pt>
                <c:pt idx="2560">
                  <c:v>41631</c:v>
                </c:pt>
                <c:pt idx="2561">
                  <c:v>41632</c:v>
                </c:pt>
                <c:pt idx="2562">
                  <c:v>41635</c:v>
                </c:pt>
                <c:pt idx="2563">
                  <c:v>41638</c:v>
                </c:pt>
                <c:pt idx="2564">
                  <c:v>41639</c:v>
                </c:pt>
                <c:pt idx="2565">
                  <c:v>41641</c:v>
                </c:pt>
                <c:pt idx="2566">
                  <c:v>41642</c:v>
                </c:pt>
                <c:pt idx="2567">
                  <c:v>41645</c:v>
                </c:pt>
                <c:pt idx="2568">
                  <c:v>41646</c:v>
                </c:pt>
                <c:pt idx="2569">
                  <c:v>41647</c:v>
                </c:pt>
                <c:pt idx="2570">
                  <c:v>41648</c:v>
                </c:pt>
                <c:pt idx="2571">
                  <c:v>41649</c:v>
                </c:pt>
                <c:pt idx="2572">
                  <c:v>41652</c:v>
                </c:pt>
                <c:pt idx="2573">
                  <c:v>41653</c:v>
                </c:pt>
                <c:pt idx="2574">
                  <c:v>41654</c:v>
                </c:pt>
                <c:pt idx="2575">
                  <c:v>41655</c:v>
                </c:pt>
                <c:pt idx="2576">
                  <c:v>41656</c:v>
                </c:pt>
                <c:pt idx="2577">
                  <c:v>41659</c:v>
                </c:pt>
                <c:pt idx="2578">
                  <c:v>41660</c:v>
                </c:pt>
                <c:pt idx="2579">
                  <c:v>41661</c:v>
                </c:pt>
                <c:pt idx="2580">
                  <c:v>41662</c:v>
                </c:pt>
                <c:pt idx="2581">
                  <c:v>41663</c:v>
                </c:pt>
                <c:pt idx="2582">
                  <c:v>41666</c:v>
                </c:pt>
                <c:pt idx="2583">
                  <c:v>41667</c:v>
                </c:pt>
                <c:pt idx="2584">
                  <c:v>41668</c:v>
                </c:pt>
                <c:pt idx="2585">
                  <c:v>41669</c:v>
                </c:pt>
                <c:pt idx="2586">
                  <c:v>41670</c:v>
                </c:pt>
                <c:pt idx="2587">
                  <c:v>41673</c:v>
                </c:pt>
                <c:pt idx="2588">
                  <c:v>41674</c:v>
                </c:pt>
                <c:pt idx="2589">
                  <c:v>41675</c:v>
                </c:pt>
                <c:pt idx="2590">
                  <c:v>41676</c:v>
                </c:pt>
                <c:pt idx="2591">
                  <c:v>41677</c:v>
                </c:pt>
                <c:pt idx="2592">
                  <c:v>41680</c:v>
                </c:pt>
                <c:pt idx="2593">
                  <c:v>41681</c:v>
                </c:pt>
                <c:pt idx="2594">
                  <c:v>41682</c:v>
                </c:pt>
                <c:pt idx="2595">
                  <c:v>41683</c:v>
                </c:pt>
                <c:pt idx="2596">
                  <c:v>41684</c:v>
                </c:pt>
                <c:pt idx="2597">
                  <c:v>41687</c:v>
                </c:pt>
                <c:pt idx="2598">
                  <c:v>41688</c:v>
                </c:pt>
                <c:pt idx="2599">
                  <c:v>41689</c:v>
                </c:pt>
                <c:pt idx="2600">
                  <c:v>41690</c:v>
                </c:pt>
                <c:pt idx="2601">
                  <c:v>41691</c:v>
                </c:pt>
                <c:pt idx="2602">
                  <c:v>41694</c:v>
                </c:pt>
                <c:pt idx="2603">
                  <c:v>41695</c:v>
                </c:pt>
                <c:pt idx="2604">
                  <c:v>41696</c:v>
                </c:pt>
                <c:pt idx="2605">
                  <c:v>41697</c:v>
                </c:pt>
                <c:pt idx="2606">
                  <c:v>41698</c:v>
                </c:pt>
                <c:pt idx="2607">
                  <c:v>41701</c:v>
                </c:pt>
                <c:pt idx="2608">
                  <c:v>41702</c:v>
                </c:pt>
                <c:pt idx="2609">
                  <c:v>41703</c:v>
                </c:pt>
                <c:pt idx="2610">
                  <c:v>41704</c:v>
                </c:pt>
                <c:pt idx="2611">
                  <c:v>41705</c:v>
                </c:pt>
                <c:pt idx="2612">
                  <c:v>41708</c:v>
                </c:pt>
                <c:pt idx="2613">
                  <c:v>41709</c:v>
                </c:pt>
                <c:pt idx="2614">
                  <c:v>41710</c:v>
                </c:pt>
                <c:pt idx="2615">
                  <c:v>41711</c:v>
                </c:pt>
                <c:pt idx="2616">
                  <c:v>41712</c:v>
                </c:pt>
                <c:pt idx="2617">
                  <c:v>41715</c:v>
                </c:pt>
                <c:pt idx="2618">
                  <c:v>41716</c:v>
                </c:pt>
                <c:pt idx="2619">
                  <c:v>41717</c:v>
                </c:pt>
                <c:pt idx="2620">
                  <c:v>41718</c:v>
                </c:pt>
                <c:pt idx="2621">
                  <c:v>41719</c:v>
                </c:pt>
                <c:pt idx="2622">
                  <c:v>41722</c:v>
                </c:pt>
                <c:pt idx="2623">
                  <c:v>41723</c:v>
                </c:pt>
                <c:pt idx="2624">
                  <c:v>41724</c:v>
                </c:pt>
                <c:pt idx="2625">
                  <c:v>41725</c:v>
                </c:pt>
                <c:pt idx="2626">
                  <c:v>41726</c:v>
                </c:pt>
                <c:pt idx="2627">
                  <c:v>41729</c:v>
                </c:pt>
                <c:pt idx="2628">
                  <c:v>41730</c:v>
                </c:pt>
                <c:pt idx="2629">
                  <c:v>41731</c:v>
                </c:pt>
                <c:pt idx="2630">
                  <c:v>41732</c:v>
                </c:pt>
                <c:pt idx="2631">
                  <c:v>41733</c:v>
                </c:pt>
                <c:pt idx="2632">
                  <c:v>41736</c:v>
                </c:pt>
                <c:pt idx="2633">
                  <c:v>41737</c:v>
                </c:pt>
                <c:pt idx="2634">
                  <c:v>41738</c:v>
                </c:pt>
                <c:pt idx="2635">
                  <c:v>41739</c:v>
                </c:pt>
                <c:pt idx="2636">
                  <c:v>41740</c:v>
                </c:pt>
                <c:pt idx="2637">
                  <c:v>41743</c:v>
                </c:pt>
                <c:pt idx="2638">
                  <c:v>41744</c:v>
                </c:pt>
                <c:pt idx="2639">
                  <c:v>41745</c:v>
                </c:pt>
                <c:pt idx="2640">
                  <c:v>41746</c:v>
                </c:pt>
                <c:pt idx="2641">
                  <c:v>41751</c:v>
                </c:pt>
                <c:pt idx="2642">
                  <c:v>41752</c:v>
                </c:pt>
                <c:pt idx="2643">
                  <c:v>41753</c:v>
                </c:pt>
                <c:pt idx="2644">
                  <c:v>41754</c:v>
                </c:pt>
                <c:pt idx="2645">
                  <c:v>41757</c:v>
                </c:pt>
                <c:pt idx="2646">
                  <c:v>41758</c:v>
                </c:pt>
                <c:pt idx="2647">
                  <c:v>41759</c:v>
                </c:pt>
                <c:pt idx="2648">
                  <c:v>41761</c:v>
                </c:pt>
                <c:pt idx="2649">
                  <c:v>41764</c:v>
                </c:pt>
                <c:pt idx="2650">
                  <c:v>41765</c:v>
                </c:pt>
                <c:pt idx="2651">
                  <c:v>41766</c:v>
                </c:pt>
                <c:pt idx="2652">
                  <c:v>41767</c:v>
                </c:pt>
                <c:pt idx="2653">
                  <c:v>41768</c:v>
                </c:pt>
                <c:pt idx="2654">
                  <c:v>41771</c:v>
                </c:pt>
                <c:pt idx="2655">
                  <c:v>41772</c:v>
                </c:pt>
                <c:pt idx="2656">
                  <c:v>41773</c:v>
                </c:pt>
                <c:pt idx="2657">
                  <c:v>41774</c:v>
                </c:pt>
                <c:pt idx="2658">
                  <c:v>41775</c:v>
                </c:pt>
                <c:pt idx="2659">
                  <c:v>41778</c:v>
                </c:pt>
                <c:pt idx="2660">
                  <c:v>41779</c:v>
                </c:pt>
                <c:pt idx="2661">
                  <c:v>41780</c:v>
                </c:pt>
                <c:pt idx="2662">
                  <c:v>41781</c:v>
                </c:pt>
                <c:pt idx="2663">
                  <c:v>41782</c:v>
                </c:pt>
                <c:pt idx="2664">
                  <c:v>41785</c:v>
                </c:pt>
                <c:pt idx="2665">
                  <c:v>41786</c:v>
                </c:pt>
                <c:pt idx="2666">
                  <c:v>41787</c:v>
                </c:pt>
                <c:pt idx="2667">
                  <c:v>41788</c:v>
                </c:pt>
                <c:pt idx="2668">
                  <c:v>41789</c:v>
                </c:pt>
                <c:pt idx="2669">
                  <c:v>41792</c:v>
                </c:pt>
                <c:pt idx="2670">
                  <c:v>41793</c:v>
                </c:pt>
                <c:pt idx="2671">
                  <c:v>41794</c:v>
                </c:pt>
                <c:pt idx="2672">
                  <c:v>41795</c:v>
                </c:pt>
                <c:pt idx="2673">
                  <c:v>41796</c:v>
                </c:pt>
                <c:pt idx="2674">
                  <c:v>41799</c:v>
                </c:pt>
                <c:pt idx="2675">
                  <c:v>41800</c:v>
                </c:pt>
                <c:pt idx="2676">
                  <c:v>41801</c:v>
                </c:pt>
                <c:pt idx="2677">
                  <c:v>41802</c:v>
                </c:pt>
                <c:pt idx="2678">
                  <c:v>41803</c:v>
                </c:pt>
                <c:pt idx="2679">
                  <c:v>41806</c:v>
                </c:pt>
                <c:pt idx="2680">
                  <c:v>41807</c:v>
                </c:pt>
                <c:pt idx="2681">
                  <c:v>41808</c:v>
                </c:pt>
                <c:pt idx="2682">
                  <c:v>41809</c:v>
                </c:pt>
                <c:pt idx="2683">
                  <c:v>41810</c:v>
                </c:pt>
                <c:pt idx="2684">
                  <c:v>41813</c:v>
                </c:pt>
                <c:pt idx="2685">
                  <c:v>41814</c:v>
                </c:pt>
                <c:pt idx="2686">
                  <c:v>41815</c:v>
                </c:pt>
                <c:pt idx="2687">
                  <c:v>41816</c:v>
                </c:pt>
                <c:pt idx="2688">
                  <c:v>41817</c:v>
                </c:pt>
                <c:pt idx="2689">
                  <c:v>41820</c:v>
                </c:pt>
                <c:pt idx="2690">
                  <c:v>41821</c:v>
                </c:pt>
                <c:pt idx="2691">
                  <c:v>41822</c:v>
                </c:pt>
                <c:pt idx="2692">
                  <c:v>41823</c:v>
                </c:pt>
                <c:pt idx="2693">
                  <c:v>41824</c:v>
                </c:pt>
                <c:pt idx="2694">
                  <c:v>41827</c:v>
                </c:pt>
                <c:pt idx="2695">
                  <c:v>41828</c:v>
                </c:pt>
                <c:pt idx="2696">
                  <c:v>41829</c:v>
                </c:pt>
                <c:pt idx="2697">
                  <c:v>41830</c:v>
                </c:pt>
                <c:pt idx="2698">
                  <c:v>41831</c:v>
                </c:pt>
                <c:pt idx="2699">
                  <c:v>41834</c:v>
                </c:pt>
                <c:pt idx="2700">
                  <c:v>41835</c:v>
                </c:pt>
                <c:pt idx="2701">
                  <c:v>41836</c:v>
                </c:pt>
                <c:pt idx="2702">
                  <c:v>41837</c:v>
                </c:pt>
                <c:pt idx="2703">
                  <c:v>41838</c:v>
                </c:pt>
                <c:pt idx="2704">
                  <c:v>41841</c:v>
                </c:pt>
                <c:pt idx="2705">
                  <c:v>41842</c:v>
                </c:pt>
                <c:pt idx="2706">
                  <c:v>41843</c:v>
                </c:pt>
                <c:pt idx="2707">
                  <c:v>41844</c:v>
                </c:pt>
                <c:pt idx="2708">
                  <c:v>41845</c:v>
                </c:pt>
                <c:pt idx="2709">
                  <c:v>41848</c:v>
                </c:pt>
                <c:pt idx="2710">
                  <c:v>41849</c:v>
                </c:pt>
                <c:pt idx="2711">
                  <c:v>41850</c:v>
                </c:pt>
                <c:pt idx="2712">
                  <c:v>41851</c:v>
                </c:pt>
                <c:pt idx="2713">
                  <c:v>41852</c:v>
                </c:pt>
                <c:pt idx="2714">
                  <c:v>41855</c:v>
                </c:pt>
                <c:pt idx="2715">
                  <c:v>41856</c:v>
                </c:pt>
                <c:pt idx="2716">
                  <c:v>41857</c:v>
                </c:pt>
                <c:pt idx="2717">
                  <c:v>41858</c:v>
                </c:pt>
                <c:pt idx="2718">
                  <c:v>41859</c:v>
                </c:pt>
                <c:pt idx="2719">
                  <c:v>41862</c:v>
                </c:pt>
                <c:pt idx="2720">
                  <c:v>41863</c:v>
                </c:pt>
                <c:pt idx="2721">
                  <c:v>41864</c:v>
                </c:pt>
                <c:pt idx="2722">
                  <c:v>41865</c:v>
                </c:pt>
                <c:pt idx="2723">
                  <c:v>41866</c:v>
                </c:pt>
                <c:pt idx="2724">
                  <c:v>41869</c:v>
                </c:pt>
                <c:pt idx="2725">
                  <c:v>41870</c:v>
                </c:pt>
                <c:pt idx="2726">
                  <c:v>41871</c:v>
                </c:pt>
                <c:pt idx="2727">
                  <c:v>41872</c:v>
                </c:pt>
                <c:pt idx="2728">
                  <c:v>41873</c:v>
                </c:pt>
                <c:pt idx="2729">
                  <c:v>41876</c:v>
                </c:pt>
                <c:pt idx="2730">
                  <c:v>41877</c:v>
                </c:pt>
                <c:pt idx="2731">
                  <c:v>41878</c:v>
                </c:pt>
                <c:pt idx="2732">
                  <c:v>41879</c:v>
                </c:pt>
                <c:pt idx="2733">
                  <c:v>41880</c:v>
                </c:pt>
                <c:pt idx="2734">
                  <c:v>41883</c:v>
                </c:pt>
                <c:pt idx="2735">
                  <c:v>41884</c:v>
                </c:pt>
                <c:pt idx="2736">
                  <c:v>41885</c:v>
                </c:pt>
                <c:pt idx="2737">
                  <c:v>41886</c:v>
                </c:pt>
                <c:pt idx="2738">
                  <c:v>41887</c:v>
                </c:pt>
                <c:pt idx="2739">
                  <c:v>41890</c:v>
                </c:pt>
                <c:pt idx="2740">
                  <c:v>41891</c:v>
                </c:pt>
                <c:pt idx="2741">
                  <c:v>41892</c:v>
                </c:pt>
                <c:pt idx="2742">
                  <c:v>41893</c:v>
                </c:pt>
                <c:pt idx="2743">
                  <c:v>41894</c:v>
                </c:pt>
                <c:pt idx="2744">
                  <c:v>41897</c:v>
                </c:pt>
                <c:pt idx="2745">
                  <c:v>41898</c:v>
                </c:pt>
                <c:pt idx="2746">
                  <c:v>41899</c:v>
                </c:pt>
                <c:pt idx="2747">
                  <c:v>41900</c:v>
                </c:pt>
                <c:pt idx="2748">
                  <c:v>41901</c:v>
                </c:pt>
                <c:pt idx="2749">
                  <c:v>41904</c:v>
                </c:pt>
                <c:pt idx="2750">
                  <c:v>41905</c:v>
                </c:pt>
                <c:pt idx="2751">
                  <c:v>41906</c:v>
                </c:pt>
                <c:pt idx="2752">
                  <c:v>41907</c:v>
                </c:pt>
                <c:pt idx="2753">
                  <c:v>41908</c:v>
                </c:pt>
                <c:pt idx="2754">
                  <c:v>41911</c:v>
                </c:pt>
                <c:pt idx="2755">
                  <c:v>41912</c:v>
                </c:pt>
                <c:pt idx="2756">
                  <c:v>41913</c:v>
                </c:pt>
                <c:pt idx="2757">
                  <c:v>41914</c:v>
                </c:pt>
                <c:pt idx="2758">
                  <c:v>41915</c:v>
                </c:pt>
                <c:pt idx="2759">
                  <c:v>41918</c:v>
                </c:pt>
                <c:pt idx="2760">
                  <c:v>41919</c:v>
                </c:pt>
                <c:pt idx="2761">
                  <c:v>41920</c:v>
                </c:pt>
                <c:pt idx="2762">
                  <c:v>41921</c:v>
                </c:pt>
                <c:pt idx="2763">
                  <c:v>41922</c:v>
                </c:pt>
                <c:pt idx="2764">
                  <c:v>41925</c:v>
                </c:pt>
                <c:pt idx="2765">
                  <c:v>41926</c:v>
                </c:pt>
                <c:pt idx="2766">
                  <c:v>41927</c:v>
                </c:pt>
                <c:pt idx="2767">
                  <c:v>41928</c:v>
                </c:pt>
                <c:pt idx="2768">
                  <c:v>41929</c:v>
                </c:pt>
                <c:pt idx="2769">
                  <c:v>41932</c:v>
                </c:pt>
                <c:pt idx="2770">
                  <c:v>41933</c:v>
                </c:pt>
                <c:pt idx="2771">
                  <c:v>41934</c:v>
                </c:pt>
                <c:pt idx="2772">
                  <c:v>41935</c:v>
                </c:pt>
                <c:pt idx="2773">
                  <c:v>41936</c:v>
                </c:pt>
                <c:pt idx="2774">
                  <c:v>41939</c:v>
                </c:pt>
                <c:pt idx="2775">
                  <c:v>41940</c:v>
                </c:pt>
                <c:pt idx="2776">
                  <c:v>41941</c:v>
                </c:pt>
                <c:pt idx="2777">
                  <c:v>41942</c:v>
                </c:pt>
                <c:pt idx="2778">
                  <c:v>41943</c:v>
                </c:pt>
                <c:pt idx="2779">
                  <c:v>41946</c:v>
                </c:pt>
                <c:pt idx="2780">
                  <c:v>41947</c:v>
                </c:pt>
                <c:pt idx="2781">
                  <c:v>41948</c:v>
                </c:pt>
                <c:pt idx="2782">
                  <c:v>41949</c:v>
                </c:pt>
                <c:pt idx="2783">
                  <c:v>41950</c:v>
                </c:pt>
                <c:pt idx="2784">
                  <c:v>41953</c:v>
                </c:pt>
                <c:pt idx="2785">
                  <c:v>41954</c:v>
                </c:pt>
                <c:pt idx="2786">
                  <c:v>41955</c:v>
                </c:pt>
                <c:pt idx="2787">
                  <c:v>41956</c:v>
                </c:pt>
                <c:pt idx="2788">
                  <c:v>41957</c:v>
                </c:pt>
                <c:pt idx="2789">
                  <c:v>41960</c:v>
                </c:pt>
                <c:pt idx="2790">
                  <c:v>41961</c:v>
                </c:pt>
                <c:pt idx="2791">
                  <c:v>41962</c:v>
                </c:pt>
                <c:pt idx="2792">
                  <c:v>41963</c:v>
                </c:pt>
                <c:pt idx="2793">
                  <c:v>41964</c:v>
                </c:pt>
                <c:pt idx="2794">
                  <c:v>41967</c:v>
                </c:pt>
                <c:pt idx="2795">
                  <c:v>41968</c:v>
                </c:pt>
                <c:pt idx="2796">
                  <c:v>41969</c:v>
                </c:pt>
                <c:pt idx="2797">
                  <c:v>41970</c:v>
                </c:pt>
                <c:pt idx="2798">
                  <c:v>41971</c:v>
                </c:pt>
                <c:pt idx="2799">
                  <c:v>41974</c:v>
                </c:pt>
                <c:pt idx="2800">
                  <c:v>41975</c:v>
                </c:pt>
                <c:pt idx="2801">
                  <c:v>41976</c:v>
                </c:pt>
                <c:pt idx="2802">
                  <c:v>41977</c:v>
                </c:pt>
                <c:pt idx="2803">
                  <c:v>41978</c:v>
                </c:pt>
                <c:pt idx="2804">
                  <c:v>41981</c:v>
                </c:pt>
                <c:pt idx="2805">
                  <c:v>41982</c:v>
                </c:pt>
                <c:pt idx="2806">
                  <c:v>41983</c:v>
                </c:pt>
                <c:pt idx="2807">
                  <c:v>41984</c:v>
                </c:pt>
                <c:pt idx="2808">
                  <c:v>41985</c:v>
                </c:pt>
                <c:pt idx="2809">
                  <c:v>41988</c:v>
                </c:pt>
                <c:pt idx="2810">
                  <c:v>41989</c:v>
                </c:pt>
                <c:pt idx="2811">
                  <c:v>41990</c:v>
                </c:pt>
                <c:pt idx="2812">
                  <c:v>41991</c:v>
                </c:pt>
                <c:pt idx="2813">
                  <c:v>41992</c:v>
                </c:pt>
                <c:pt idx="2814">
                  <c:v>41995</c:v>
                </c:pt>
                <c:pt idx="2815">
                  <c:v>41996</c:v>
                </c:pt>
                <c:pt idx="2816">
                  <c:v>41997</c:v>
                </c:pt>
                <c:pt idx="2817">
                  <c:v>42002</c:v>
                </c:pt>
                <c:pt idx="2818">
                  <c:v>42003</c:v>
                </c:pt>
                <c:pt idx="2819">
                  <c:v>42004</c:v>
                </c:pt>
                <c:pt idx="2820">
                  <c:v>42006</c:v>
                </c:pt>
                <c:pt idx="2821">
                  <c:v>42009</c:v>
                </c:pt>
                <c:pt idx="2822">
                  <c:v>42010</c:v>
                </c:pt>
                <c:pt idx="2823">
                  <c:v>42011</c:v>
                </c:pt>
                <c:pt idx="2824">
                  <c:v>42012</c:v>
                </c:pt>
                <c:pt idx="2825">
                  <c:v>42013</c:v>
                </c:pt>
                <c:pt idx="2826">
                  <c:v>42016</c:v>
                </c:pt>
                <c:pt idx="2827">
                  <c:v>42017</c:v>
                </c:pt>
                <c:pt idx="2828">
                  <c:v>42018</c:v>
                </c:pt>
                <c:pt idx="2829">
                  <c:v>42019</c:v>
                </c:pt>
                <c:pt idx="2830">
                  <c:v>42020</c:v>
                </c:pt>
                <c:pt idx="2831">
                  <c:v>42023</c:v>
                </c:pt>
                <c:pt idx="2832">
                  <c:v>42024</c:v>
                </c:pt>
                <c:pt idx="2833">
                  <c:v>42025</c:v>
                </c:pt>
                <c:pt idx="2834">
                  <c:v>42026</c:v>
                </c:pt>
                <c:pt idx="2835">
                  <c:v>42027</c:v>
                </c:pt>
                <c:pt idx="2836">
                  <c:v>42030</c:v>
                </c:pt>
                <c:pt idx="2837">
                  <c:v>42031</c:v>
                </c:pt>
                <c:pt idx="2838">
                  <c:v>42032</c:v>
                </c:pt>
                <c:pt idx="2839">
                  <c:v>42033</c:v>
                </c:pt>
                <c:pt idx="2840">
                  <c:v>42034</c:v>
                </c:pt>
                <c:pt idx="2841">
                  <c:v>42037</c:v>
                </c:pt>
                <c:pt idx="2842">
                  <c:v>42038</c:v>
                </c:pt>
                <c:pt idx="2843">
                  <c:v>42039</c:v>
                </c:pt>
                <c:pt idx="2844">
                  <c:v>42040</c:v>
                </c:pt>
                <c:pt idx="2845">
                  <c:v>42041</c:v>
                </c:pt>
                <c:pt idx="2846">
                  <c:v>42044</c:v>
                </c:pt>
                <c:pt idx="2847">
                  <c:v>42045</c:v>
                </c:pt>
                <c:pt idx="2848">
                  <c:v>42046</c:v>
                </c:pt>
                <c:pt idx="2849">
                  <c:v>42047</c:v>
                </c:pt>
                <c:pt idx="2850">
                  <c:v>42048</c:v>
                </c:pt>
                <c:pt idx="2851">
                  <c:v>42051</c:v>
                </c:pt>
                <c:pt idx="2852">
                  <c:v>42052</c:v>
                </c:pt>
                <c:pt idx="2853">
                  <c:v>42053</c:v>
                </c:pt>
                <c:pt idx="2854">
                  <c:v>42054</c:v>
                </c:pt>
                <c:pt idx="2855">
                  <c:v>42055</c:v>
                </c:pt>
                <c:pt idx="2856">
                  <c:v>42058</c:v>
                </c:pt>
                <c:pt idx="2857">
                  <c:v>42059</c:v>
                </c:pt>
                <c:pt idx="2858">
                  <c:v>42060</c:v>
                </c:pt>
                <c:pt idx="2859">
                  <c:v>42061</c:v>
                </c:pt>
                <c:pt idx="2860">
                  <c:v>42062</c:v>
                </c:pt>
                <c:pt idx="2861">
                  <c:v>42065</c:v>
                </c:pt>
                <c:pt idx="2862">
                  <c:v>42066</c:v>
                </c:pt>
                <c:pt idx="2863">
                  <c:v>42067</c:v>
                </c:pt>
                <c:pt idx="2864">
                  <c:v>42068</c:v>
                </c:pt>
                <c:pt idx="2865">
                  <c:v>42069</c:v>
                </c:pt>
                <c:pt idx="2866">
                  <c:v>42072</c:v>
                </c:pt>
                <c:pt idx="2867">
                  <c:v>42073</c:v>
                </c:pt>
                <c:pt idx="2868">
                  <c:v>42074</c:v>
                </c:pt>
                <c:pt idx="2869">
                  <c:v>42075</c:v>
                </c:pt>
                <c:pt idx="2870">
                  <c:v>42076</c:v>
                </c:pt>
                <c:pt idx="2871">
                  <c:v>42079</c:v>
                </c:pt>
                <c:pt idx="2872">
                  <c:v>42080</c:v>
                </c:pt>
                <c:pt idx="2873">
                  <c:v>42081</c:v>
                </c:pt>
                <c:pt idx="2874">
                  <c:v>42082</c:v>
                </c:pt>
                <c:pt idx="2875">
                  <c:v>42083</c:v>
                </c:pt>
                <c:pt idx="2876">
                  <c:v>42086</c:v>
                </c:pt>
                <c:pt idx="2877">
                  <c:v>42087</c:v>
                </c:pt>
                <c:pt idx="2878">
                  <c:v>42088</c:v>
                </c:pt>
                <c:pt idx="2879">
                  <c:v>42089</c:v>
                </c:pt>
                <c:pt idx="2880">
                  <c:v>42090</c:v>
                </c:pt>
                <c:pt idx="2881">
                  <c:v>42093</c:v>
                </c:pt>
                <c:pt idx="2882">
                  <c:v>42094</c:v>
                </c:pt>
                <c:pt idx="2883">
                  <c:v>42095</c:v>
                </c:pt>
                <c:pt idx="2884">
                  <c:v>42096</c:v>
                </c:pt>
                <c:pt idx="2885">
                  <c:v>42101</c:v>
                </c:pt>
                <c:pt idx="2886">
                  <c:v>42102</c:v>
                </c:pt>
                <c:pt idx="2887">
                  <c:v>42103</c:v>
                </c:pt>
                <c:pt idx="2888">
                  <c:v>42104</c:v>
                </c:pt>
                <c:pt idx="2889">
                  <c:v>42107</c:v>
                </c:pt>
                <c:pt idx="2890">
                  <c:v>42108</c:v>
                </c:pt>
                <c:pt idx="2891">
                  <c:v>42109</c:v>
                </c:pt>
                <c:pt idx="2892">
                  <c:v>42110</c:v>
                </c:pt>
                <c:pt idx="2893">
                  <c:v>42111</c:v>
                </c:pt>
                <c:pt idx="2894">
                  <c:v>42114</c:v>
                </c:pt>
                <c:pt idx="2895">
                  <c:v>42115</c:v>
                </c:pt>
                <c:pt idx="2896">
                  <c:v>42116</c:v>
                </c:pt>
                <c:pt idx="2897">
                  <c:v>42117</c:v>
                </c:pt>
                <c:pt idx="2898">
                  <c:v>42118</c:v>
                </c:pt>
                <c:pt idx="2899">
                  <c:v>42121</c:v>
                </c:pt>
                <c:pt idx="2900">
                  <c:v>42122</c:v>
                </c:pt>
                <c:pt idx="2901">
                  <c:v>42123</c:v>
                </c:pt>
                <c:pt idx="2902">
                  <c:v>42124</c:v>
                </c:pt>
                <c:pt idx="2903">
                  <c:v>42128</c:v>
                </c:pt>
                <c:pt idx="2904">
                  <c:v>42129</c:v>
                </c:pt>
                <c:pt idx="2905">
                  <c:v>42130</c:v>
                </c:pt>
                <c:pt idx="2906">
                  <c:v>42131</c:v>
                </c:pt>
                <c:pt idx="2907">
                  <c:v>42132</c:v>
                </c:pt>
                <c:pt idx="2908">
                  <c:v>42135</c:v>
                </c:pt>
                <c:pt idx="2909">
                  <c:v>42136</c:v>
                </c:pt>
                <c:pt idx="2910">
                  <c:v>42137</c:v>
                </c:pt>
                <c:pt idx="2911">
                  <c:v>42138</c:v>
                </c:pt>
                <c:pt idx="2912">
                  <c:v>42139</c:v>
                </c:pt>
                <c:pt idx="2913">
                  <c:v>42142</c:v>
                </c:pt>
                <c:pt idx="2914">
                  <c:v>42143</c:v>
                </c:pt>
                <c:pt idx="2915">
                  <c:v>42144</c:v>
                </c:pt>
                <c:pt idx="2916">
                  <c:v>42145</c:v>
                </c:pt>
                <c:pt idx="2917">
                  <c:v>42146</c:v>
                </c:pt>
                <c:pt idx="2918">
                  <c:v>42149</c:v>
                </c:pt>
                <c:pt idx="2919">
                  <c:v>42150</c:v>
                </c:pt>
                <c:pt idx="2920">
                  <c:v>42151</c:v>
                </c:pt>
                <c:pt idx="2921">
                  <c:v>42152</c:v>
                </c:pt>
                <c:pt idx="2922">
                  <c:v>42153</c:v>
                </c:pt>
                <c:pt idx="2923">
                  <c:v>42156</c:v>
                </c:pt>
                <c:pt idx="2924">
                  <c:v>42157</c:v>
                </c:pt>
                <c:pt idx="2925">
                  <c:v>42158</c:v>
                </c:pt>
                <c:pt idx="2926">
                  <c:v>42159</c:v>
                </c:pt>
                <c:pt idx="2927">
                  <c:v>42160</c:v>
                </c:pt>
                <c:pt idx="2928">
                  <c:v>42163</c:v>
                </c:pt>
                <c:pt idx="2929">
                  <c:v>42164</c:v>
                </c:pt>
                <c:pt idx="2930">
                  <c:v>42165</c:v>
                </c:pt>
                <c:pt idx="2931">
                  <c:v>42166</c:v>
                </c:pt>
                <c:pt idx="2932">
                  <c:v>42167</c:v>
                </c:pt>
                <c:pt idx="2933">
                  <c:v>42170</c:v>
                </c:pt>
                <c:pt idx="2934">
                  <c:v>42171</c:v>
                </c:pt>
                <c:pt idx="2935">
                  <c:v>42172</c:v>
                </c:pt>
                <c:pt idx="2936">
                  <c:v>42173</c:v>
                </c:pt>
              </c:numCache>
            </c:numRef>
          </c:cat>
          <c:val>
            <c:numRef>
              <c:f>[2]Daten!$D$3:$D$2947</c:f>
              <c:numCache>
                <c:formatCode>General</c:formatCode>
                <c:ptCount val="2945"/>
                <c:pt idx="0">
                  <c:v>1.5587</c:v>
                </c:pt>
                <c:pt idx="1">
                  <c:v>1.5617000000000001</c:v>
                </c:pt>
                <c:pt idx="2">
                  <c:v>1.5673999999999999</c:v>
                </c:pt>
                <c:pt idx="3">
                  <c:v>1.5664</c:v>
                </c:pt>
                <c:pt idx="4">
                  <c:v>1.5652999999999999</c:v>
                </c:pt>
                <c:pt idx="5">
                  <c:v>1.5662</c:v>
                </c:pt>
                <c:pt idx="6">
                  <c:v>1.5648</c:v>
                </c:pt>
                <c:pt idx="7">
                  <c:v>1.5586</c:v>
                </c:pt>
                <c:pt idx="8">
                  <c:v>1.5590999999999999</c:v>
                </c:pt>
                <c:pt idx="9">
                  <c:v>1.5656000000000001</c:v>
                </c:pt>
                <c:pt idx="10">
                  <c:v>1.5672999999999999</c:v>
                </c:pt>
                <c:pt idx="11">
                  <c:v>1.5692999999999999</c:v>
                </c:pt>
                <c:pt idx="12">
                  <c:v>1.5685</c:v>
                </c:pt>
                <c:pt idx="13">
                  <c:v>1.5670999999999999</c:v>
                </c:pt>
                <c:pt idx="14">
                  <c:v>1.5678000000000001</c:v>
                </c:pt>
                <c:pt idx="15">
                  <c:v>1.5633999999999999</c:v>
                </c:pt>
                <c:pt idx="16">
                  <c:v>1.5667</c:v>
                </c:pt>
                <c:pt idx="17">
                  <c:v>1.5669999999999999</c:v>
                </c:pt>
                <c:pt idx="18">
                  <c:v>1.5657000000000001</c:v>
                </c:pt>
                <c:pt idx="19">
                  <c:v>1.5622</c:v>
                </c:pt>
                <c:pt idx="20">
                  <c:v>1.5680000000000001</c:v>
                </c:pt>
                <c:pt idx="21">
                  <c:v>1.5674999999999999</c:v>
                </c:pt>
                <c:pt idx="22">
                  <c:v>1.5669</c:v>
                </c:pt>
                <c:pt idx="23">
                  <c:v>1.5669999999999999</c:v>
                </c:pt>
                <c:pt idx="24">
                  <c:v>1.5681</c:v>
                </c:pt>
                <c:pt idx="25">
                  <c:v>1.5672999999999999</c:v>
                </c:pt>
                <c:pt idx="26">
                  <c:v>1.5677000000000001</c:v>
                </c:pt>
                <c:pt idx="27">
                  <c:v>1.5684</c:v>
                </c:pt>
                <c:pt idx="28">
                  <c:v>1.5772999999999999</c:v>
                </c:pt>
                <c:pt idx="29">
                  <c:v>1.5753999999999999</c:v>
                </c:pt>
                <c:pt idx="30">
                  <c:v>1.5771999999999999</c:v>
                </c:pt>
                <c:pt idx="31">
                  <c:v>1.5751999999999999</c:v>
                </c:pt>
                <c:pt idx="32">
                  <c:v>1.5749</c:v>
                </c:pt>
                <c:pt idx="33">
                  <c:v>1.5747</c:v>
                </c:pt>
                <c:pt idx="34">
                  <c:v>1.5746</c:v>
                </c:pt>
                <c:pt idx="35">
                  <c:v>1.5787</c:v>
                </c:pt>
                <c:pt idx="36">
                  <c:v>1.5774999999999999</c:v>
                </c:pt>
                <c:pt idx="37">
                  <c:v>1.5742</c:v>
                </c:pt>
                <c:pt idx="38">
                  <c:v>1.5736000000000001</c:v>
                </c:pt>
                <c:pt idx="39">
                  <c:v>1.5755999999999999</c:v>
                </c:pt>
                <c:pt idx="40">
                  <c:v>1.5762</c:v>
                </c:pt>
                <c:pt idx="41">
                  <c:v>1.5774999999999999</c:v>
                </c:pt>
                <c:pt idx="42">
                  <c:v>1.5823</c:v>
                </c:pt>
                <c:pt idx="43">
                  <c:v>1.5770999999999999</c:v>
                </c:pt>
                <c:pt idx="44">
                  <c:v>1.5763</c:v>
                </c:pt>
                <c:pt idx="45">
                  <c:v>1.5787</c:v>
                </c:pt>
                <c:pt idx="46">
                  <c:v>1.5795999999999999</c:v>
                </c:pt>
                <c:pt idx="47">
                  <c:v>1.5788</c:v>
                </c:pt>
                <c:pt idx="48">
                  <c:v>1.5745</c:v>
                </c:pt>
                <c:pt idx="49">
                  <c:v>1.5661</c:v>
                </c:pt>
                <c:pt idx="50">
                  <c:v>1.5680000000000001</c:v>
                </c:pt>
                <c:pt idx="51">
                  <c:v>1.5649</c:v>
                </c:pt>
                <c:pt idx="52">
                  <c:v>1.5672999999999999</c:v>
                </c:pt>
                <c:pt idx="53">
                  <c:v>1.5619000000000001</c:v>
                </c:pt>
                <c:pt idx="54">
                  <c:v>1.5569999999999999</c:v>
                </c:pt>
                <c:pt idx="55">
                  <c:v>1.5584</c:v>
                </c:pt>
                <c:pt idx="56">
                  <c:v>1.5504</c:v>
                </c:pt>
                <c:pt idx="57">
                  <c:v>1.5501</c:v>
                </c:pt>
                <c:pt idx="58">
                  <c:v>1.5478000000000001</c:v>
                </c:pt>
                <c:pt idx="59">
                  <c:v>1.5521</c:v>
                </c:pt>
                <c:pt idx="60">
                  <c:v>1.5576000000000001</c:v>
                </c:pt>
                <c:pt idx="61">
                  <c:v>1.5606</c:v>
                </c:pt>
                <c:pt idx="62">
                  <c:v>1.5570999999999999</c:v>
                </c:pt>
                <c:pt idx="63">
                  <c:v>1.5576000000000001</c:v>
                </c:pt>
                <c:pt idx="64">
                  <c:v>1.5611999999999999</c:v>
                </c:pt>
                <c:pt idx="65">
                  <c:v>1.5653999999999999</c:v>
                </c:pt>
                <c:pt idx="66">
                  <c:v>1.5665</c:v>
                </c:pt>
                <c:pt idx="67">
                  <c:v>1.5615000000000001</c:v>
                </c:pt>
                <c:pt idx="68">
                  <c:v>1.5537000000000001</c:v>
                </c:pt>
                <c:pt idx="69">
                  <c:v>1.5489999999999999</c:v>
                </c:pt>
                <c:pt idx="70">
                  <c:v>1.552</c:v>
                </c:pt>
                <c:pt idx="71">
                  <c:v>1.5521</c:v>
                </c:pt>
                <c:pt idx="72">
                  <c:v>1.5521</c:v>
                </c:pt>
                <c:pt idx="73">
                  <c:v>1.5529999999999999</c:v>
                </c:pt>
                <c:pt idx="74">
                  <c:v>1.5488</c:v>
                </c:pt>
                <c:pt idx="75">
                  <c:v>1.556</c:v>
                </c:pt>
                <c:pt idx="76">
                  <c:v>1.5551999999999999</c:v>
                </c:pt>
                <c:pt idx="77">
                  <c:v>1.5570999999999999</c:v>
                </c:pt>
                <c:pt idx="78">
                  <c:v>1.5571999999999999</c:v>
                </c:pt>
                <c:pt idx="79">
                  <c:v>1.5504</c:v>
                </c:pt>
                <c:pt idx="80">
                  <c:v>1.5481</c:v>
                </c:pt>
                <c:pt idx="81">
                  <c:v>1.5447</c:v>
                </c:pt>
                <c:pt idx="82">
                  <c:v>1.5452999999999999</c:v>
                </c:pt>
                <c:pt idx="83">
                  <c:v>1.5538000000000001</c:v>
                </c:pt>
                <c:pt idx="84">
                  <c:v>1.5488</c:v>
                </c:pt>
                <c:pt idx="85">
                  <c:v>1.5508999999999999</c:v>
                </c:pt>
                <c:pt idx="86">
                  <c:v>1.5501</c:v>
                </c:pt>
                <c:pt idx="87">
                  <c:v>1.55</c:v>
                </c:pt>
                <c:pt idx="88">
                  <c:v>1.546</c:v>
                </c:pt>
                <c:pt idx="89">
                  <c:v>1.5376000000000001</c:v>
                </c:pt>
                <c:pt idx="90">
                  <c:v>1.5386</c:v>
                </c:pt>
                <c:pt idx="91">
                  <c:v>1.5396000000000001</c:v>
                </c:pt>
                <c:pt idx="92">
                  <c:v>1.5383</c:v>
                </c:pt>
                <c:pt idx="93">
                  <c:v>1.5379</c:v>
                </c:pt>
                <c:pt idx="94">
                  <c:v>1.5326</c:v>
                </c:pt>
                <c:pt idx="95">
                  <c:v>1.5329999999999999</c:v>
                </c:pt>
                <c:pt idx="96">
                  <c:v>1.5338000000000001</c:v>
                </c:pt>
                <c:pt idx="97">
                  <c:v>1.5359</c:v>
                </c:pt>
                <c:pt idx="98">
                  <c:v>1.5326</c:v>
                </c:pt>
                <c:pt idx="99">
                  <c:v>1.5347</c:v>
                </c:pt>
                <c:pt idx="100">
                  <c:v>1.538</c:v>
                </c:pt>
                <c:pt idx="101">
                  <c:v>1.5396000000000001</c:v>
                </c:pt>
                <c:pt idx="102">
                  <c:v>1.5271999999999999</c:v>
                </c:pt>
                <c:pt idx="103">
                  <c:v>1.5297000000000001</c:v>
                </c:pt>
                <c:pt idx="104">
                  <c:v>1.528</c:v>
                </c:pt>
                <c:pt idx="105">
                  <c:v>1.5265</c:v>
                </c:pt>
                <c:pt idx="106">
                  <c:v>1.5259</c:v>
                </c:pt>
                <c:pt idx="107">
                  <c:v>1.5276000000000001</c:v>
                </c:pt>
                <c:pt idx="108">
                  <c:v>1.5205</c:v>
                </c:pt>
                <c:pt idx="109">
                  <c:v>1.5229999999999999</c:v>
                </c:pt>
                <c:pt idx="110">
                  <c:v>1.5174000000000001</c:v>
                </c:pt>
                <c:pt idx="111">
                  <c:v>1.5107999999999999</c:v>
                </c:pt>
                <c:pt idx="112">
                  <c:v>1.5066999999999999</c:v>
                </c:pt>
                <c:pt idx="113">
                  <c:v>1.5127999999999999</c:v>
                </c:pt>
                <c:pt idx="114">
                  <c:v>1.5137</c:v>
                </c:pt>
                <c:pt idx="115">
                  <c:v>1.5185</c:v>
                </c:pt>
                <c:pt idx="116">
                  <c:v>1.5205</c:v>
                </c:pt>
                <c:pt idx="117">
                  <c:v>1.5065</c:v>
                </c:pt>
                <c:pt idx="118">
                  <c:v>1.5074000000000001</c:v>
                </c:pt>
                <c:pt idx="119">
                  <c:v>1.5089999999999999</c:v>
                </c:pt>
                <c:pt idx="120">
                  <c:v>1.5126999999999999</c:v>
                </c:pt>
                <c:pt idx="121">
                  <c:v>1.5149999999999999</c:v>
                </c:pt>
                <c:pt idx="122">
                  <c:v>1.5146999999999999</c:v>
                </c:pt>
                <c:pt idx="123">
                  <c:v>1.5182</c:v>
                </c:pt>
                <c:pt idx="124">
                  <c:v>1.5219</c:v>
                </c:pt>
                <c:pt idx="125">
                  <c:v>1.5257000000000001</c:v>
                </c:pt>
                <c:pt idx="126">
                  <c:v>1.5229999999999999</c:v>
                </c:pt>
                <c:pt idx="127">
                  <c:v>1.5183</c:v>
                </c:pt>
                <c:pt idx="128">
                  <c:v>1.5184</c:v>
                </c:pt>
                <c:pt idx="129">
                  <c:v>1.5186999999999999</c:v>
                </c:pt>
                <c:pt idx="130">
                  <c:v>1.5192000000000001</c:v>
                </c:pt>
                <c:pt idx="131">
                  <c:v>1.5167999999999999</c:v>
                </c:pt>
                <c:pt idx="132">
                  <c:v>1.5172000000000001</c:v>
                </c:pt>
                <c:pt idx="133">
                  <c:v>1.5177</c:v>
                </c:pt>
                <c:pt idx="134">
                  <c:v>1.5198</c:v>
                </c:pt>
                <c:pt idx="135">
                  <c:v>1.5227999999999999</c:v>
                </c:pt>
                <c:pt idx="136">
                  <c:v>1.5216000000000001</c:v>
                </c:pt>
                <c:pt idx="137">
                  <c:v>1.5273000000000001</c:v>
                </c:pt>
                <c:pt idx="138">
                  <c:v>1.5258</c:v>
                </c:pt>
                <c:pt idx="139">
                  <c:v>1.5283</c:v>
                </c:pt>
                <c:pt idx="140">
                  <c:v>1.5335000000000001</c:v>
                </c:pt>
                <c:pt idx="141">
                  <c:v>1.5308999999999999</c:v>
                </c:pt>
                <c:pt idx="142">
                  <c:v>1.5297000000000001</c:v>
                </c:pt>
                <c:pt idx="143">
                  <c:v>1.5324</c:v>
                </c:pt>
                <c:pt idx="144">
                  <c:v>1.5348999999999999</c:v>
                </c:pt>
                <c:pt idx="145">
                  <c:v>1.5370999999999999</c:v>
                </c:pt>
                <c:pt idx="146">
                  <c:v>1.5382</c:v>
                </c:pt>
                <c:pt idx="147">
                  <c:v>1.5411999999999999</c:v>
                </c:pt>
                <c:pt idx="148">
                  <c:v>1.5391999999999999</c:v>
                </c:pt>
                <c:pt idx="149">
                  <c:v>1.5371999999999999</c:v>
                </c:pt>
                <c:pt idx="150">
                  <c:v>1.5404</c:v>
                </c:pt>
                <c:pt idx="151">
                  <c:v>1.5369999999999999</c:v>
                </c:pt>
                <c:pt idx="152">
                  <c:v>1.5364</c:v>
                </c:pt>
                <c:pt idx="153">
                  <c:v>1.5349999999999999</c:v>
                </c:pt>
                <c:pt idx="154">
                  <c:v>1.5385</c:v>
                </c:pt>
                <c:pt idx="155">
                  <c:v>1.5435000000000001</c:v>
                </c:pt>
                <c:pt idx="156">
                  <c:v>1.5416000000000001</c:v>
                </c:pt>
                <c:pt idx="157">
                  <c:v>1.5381</c:v>
                </c:pt>
                <c:pt idx="158">
                  <c:v>1.5313000000000001</c:v>
                </c:pt>
                <c:pt idx="159">
                  <c:v>1.5333000000000001</c:v>
                </c:pt>
                <c:pt idx="160">
                  <c:v>1.5357000000000001</c:v>
                </c:pt>
                <c:pt idx="161">
                  <c:v>1.5353000000000001</c:v>
                </c:pt>
                <c:pt idx="162">
                  <c:v>1.5364</c:v>
                </c:pt>
                <c:pt idx="163">
                  <c:v>1.5402</c:v>
                </c:pt>
                <c:pt idx="164">
                  <c:v>1.5407999999999999</c:v>
                </c:pt>
                <c:pt idx="165">
                  <c:v>1.5357000000000001</c:v>
                </c:pt>
                <c:pt idx="166">
                  <c:v>1.5381</c:v>
                </c:pt>
                <c:pt idx="167">
                  <c:v>1.5399</c:v>
                </c:pt>
                <c:pt idx="168">
                  <c:v>1.5394000000000001</c:v>
                </c:pt>
                <c:pt idx="169">
                  <c:v>1.5412999999999999</c:v>
                </c:pt>
                <c:pt idx="170">
                  <c:v>1.542</c:v>
                </c:pt>
                <c:pt idx="171">
                  <c:v>1.5353000000000001</c:v>
                </c:pt>
                <c:pt idx="172">
                  <c:v>1.5346</c:v>
                </c:pt>
                <c:pt idx="173">
                  <c:v>1.5318000000000001</c:v>
                </c:pt>
                <c:pt idx="174">
                  <c:v>1.5323</c:v>
                </c:pt>
                <c:pt idx="175">
                  <c:v>1.5335000000000001</c:v>
                </c:pt>
                <c:pt idx="176">
                  <c:v>1.5347999999999999</c:v>
                </c:pt>
                <c:pt idx="177">
                  <c:v>1.5394000000000001</c:v>
                </c:pt>
                <c:pt idx="178">
                  <c:v>1.5424</c:v>
                </c:pt>
                <c:pt idx="179">
                  <c:v>1.5435000000000001</c:v>
                </c:pt>
                <c:pt idx="180">
                  <c:v>1.542</c:v>
                </c:pt>
                <c:pt idx="181">
                  <c:v>1.5450999999999999</c:v>
                </c:pt>
                <c:pt idx="182">
                  <c:v>1.5452999999999999</c:v>
                </c:pt>
                <c:pt idx="183">
                  <c:v>1.5468999999999999</c:v>
                </c:pt>
                <c:pt idx="184">
                  <c:v>1.5477000000000001</c:v>
                </c:pt>
                <c:pt idx="185">
                  <c:v>1.5459000000000001</c:v>
                </c:pt>
                <c:pt idx="186">
                  <c:v>1.5443</c:v>
                </c:pt>
                <c:pt idx="187">
                  <c:v>1.5458000000000001</c:v>
                </c:pt>
                <c:pt idx="188">
                  <c:v>1.5470999999999999</c:v>
                </c:pt>
                <c:pt idx="189">
                  <c:v>1.5499000000000001</c:v>
                </c:pt>
                <c:pt idx="190">
                  <c:v>1.5515000000000001</c:v>
                </c:pt>
                <c:pt idx="191">
                  <c:v>1.5522</c:v>
                </c:pt>
                <c:pt idx="192">
                  <c:v>1.5483</c:v>
                </c:pt>
                <c:pt idx="193">
                  <c:v>1.552</c:v>
                </c:pt>
                <c:pt idx="194">
                  <c:v>1.5537000000000001</c:v>
                </c:pt>
                <c:pt idx="195">
                  <c:v>1.5531999999999999</c:v>
                </c:pt>
                <c:pt idx="196">
                  <c:v>1.5533999999999999</c:v>
                </c:pt>
                <c:pt idx="197">
                  <c:v>1.5523</c:v>
                </c:pt>
                <c:pt idx="198">
                  <c:v>1.5509999999999999</c:v>
                </c:pt>
                <c:pt idx="199">
                  <c:v>1.5482</c:v>
                </c:pt>
                <c:pt idx="200">
                  <c:v>1.5469999999999999</c:v>
                </c:pt>
                <c:pt idx="201">
                  <c:v>1.5450999999999999</c:v>
                </c:pt>
                <c:pt idx="202">
                  <c:v>1.5402</c:v>
                </c:pt>
                <c:pt idx="203">
                  <c:v>1.5387999999999999</c:v>
                </c:pt>
                <c:pt idx="204">
                  <c:v>1.5385</c:v>
                </c:pt>
                <c:pt idx="205">
                  <c:v>1.5385</c:v>
                </c:pt>
                <c:pt idx="206">
                  <c:v>1.5365</c:v>
                </c:pt>
                <c:pt idx="207">
                  <c:v>1.5349999999999999</c:v>
                </c:pt>
                <c:pt idx="208">
                  <c:v>1.5345</c:v>
                </c:pt>
                <c:pt idx="209">
                  <c:v>1.5324</c:v>
                </c:pt>
                <c:pt idx="210">
                  <c:v>1.5327999999999999</c:v>
                </c:pt>
                <c:pt idx="211">
                  <c:v>1.5342</c:v>
                </c:pt>
                <c:pt idx="212">
                  <c:v>1.5293000000000001</c:v>
                </c:pt>
                <c:pt idx="213">
                  <c:v>1.5266999999999999</c:v>
                </c:pt>
                <c:pt idx="214">
                  <c:v>1.5323</c:v>
                </c:pt>
                <c:pt idx="215">
                  <c:v>1.5321</c:v>
                </c:pt>
                <c:pt idx="216">
                  <c:v>1.5298</c:v>
                </c:pt>
                <c:pt idx="217">
                  <c:v>1.5281</c:v>
                </c:pt>
                <c:pt idx="218">
                  <c:v>1.526</c:v>
                </c:pt>
                <c:pt idx="219">
                  <c:v>1.526</c:v>
                </c:pt>
                <c:pt idx="220">
                  <c:v>1.5262</c:v>
                </c:pt>
                <c:pt idx="221">
                  <c:v>1.5222</c:v>
                </c:pt>
                <c:pt idx="222">
                  <c:v>1.5195000000000001</c:v>
                </c:pt>
                <c:pt idx="223">
                  <c:v>1.5199</c:v>
                </c:pt>
                <c:pt idx="224">
                  <c:v>1.5261</c:v>
                </c:pt>
                <c:pt idx="225">
                  <c:v>1.5233000000000001</c:v>
                </c:pt>
                <c:pt idx="226">
                  <c:v>1.5153000000000001</c:v>
                </c:pt>
                <c:pt idx="227">
                  <c:v>1.5169999999999999</c:v>
                </c:pt>
                <c:pt idx="228">
                  <c:v>1.5128999999999999</c:v>
                </c:pt>
                <c:pt idx="229">
                  <c:v>1.5165</c:v>
                </c:pt>
                <c:pt idx="230">
                  <c:v>1.5158</c:v>
                </c:pt>
                <c:pt idx="231">
                  <c:v>1.5087999999999999</c:v>
                </c:pt>
                <c:pt idx="232">
                  <c:v>1.5105999999999999</c:v>
                </c:pt>
                <c:pt idx="233">
                  <c:v>1.5138</c:v>
                </c:pt>
                <c:pt idx="234">
                  <c:v>1.5163</c:v>
                </c:pt>
                <c:pt idx="235">
                  <c:v>1.5147999999999999</c:v>
                </c:pt>
                <c:pt idx="236">
                  <c:v>1.5197000000000001</c:v>
                </c:pt>
                <c:pt idx="237">
                  <c:v>1.5271999999999999</c:v>
                </c:pt>
                <c:pt idx="238">
                  <c:v>1.5206999999999999</c:v>
                </c:pt>
                <c:pt idx="239">
                  <c:v>1.5291999999999999</c:v>
                </c:pt>
                <c:pt idx="240">
                  <c:v>1.5308999999999999</c:v>
                </c:pt>
                <c:pt idx="241">
                  <c:v>1.5323</c:v>
                </c:pt>
                <c:pt idx="242">
                  <c:v>1.5305</c:v>
                </c:pt>
                <c:pt idx="243">
                  <c:v>1.5347</c:v>
                </c:pt>
                <c:pt idx="244">
                  <c:v>1.5348999999999999</c:v>
                </c:pt>
                <c:pt idx="245">
                  <c:v>1.5350999999999999</c:v>
                </c:pt>
                <c:pt idx="246">
                  <c:v>1.5296000000000001</c:v>
                </c:pt>
                <c:pt idx="247">
                  <c:v>1.5328999999999999</c:v>
                </c:pt>
                <c:pt idx="248">
                  <c:v>1.5389999999999999</c:v>
                </c:pt>
                <c:pt idx="249">
                  <c:v>1.5381</c:v>
                </c:pt>
                <c:pt idx="250">
                  <c:v>1.5410999999999999</c:v>
                </c:pt>
                <c:pt idx="251">
                  <c:v>1.5427999999999999</c:v>
                </c:pt>
                <c:pt idx="252">
                  <c:v>1.5446</c:v>
                </c:pt>
                <c:pt idx="253">
                  <c:v>1.5464</c:v>
                </c:pt>
                <c:pt idx="254">
                  <c:v>1.5461</c:v>
                </c:pt>
                <c:pt idx="255">
                  <c:v>1.5429999999999999</c:v>
                </c:pt>
                <c:pt idx="256">
                  <c:v>1.5423</c:v>
                </c:pt>
                <c:pt idx="257">
                  <c:v>1.5439000000000001</c:v>
                </c:pt>
                <c:pt idx="258">
                  <c:v>1.5427999999999999</c:v>
                </c:pt>
                <c:pt idx="259">
                  <c:v>1.5456000000000001</c:v>
                </c:pt>
                <c:pt idx="260">
                  <c:v>1.5506</c:v>
                </c:pt>
                <c:pt idx="261">
                  <c:v>1.5488999999999999</c:v>
                </c:pt>
                <c:pt idx="262">
                  <c:v>1.5470999999999999</c:v>
                </c:pt>
                <c:pt idx="263">
                  <c:v>1.5464</c:v>
                </c:pt>
                <c:pt idx="264">
                  <c:v>1.5458000000000001</c:v>
                </c:pt>
                <c:pt idx="265">
                  <c:v>1.5506</c:v>
                </c:pt>
                <c:pt idx="266">
                  <c:v>1.5479000000000001</c:v>
                </c:pt>
                <c:pt idx="267">
                  <c:v>1.5483</c:v>
                </c:pt>
                <c:pt idx="268">
                  <c:v>1.5463</c:v>
                </c:pt>
                <c:pt idx="269">
                  <c:v>1.5456000000000001</c:v>
                </c:pt>
                <c:pt idx="270">
                  <c:v>1.5436000000000001</c:v>
                </c:pt>
                <c:pt idx="271">
                  <c:v>1.5422</c:v>
                </c:pt>
                <c:pt idx="272">
                  <c:v>1.5417000000000001</c:v>
                </c:pt>
                <c:pt idx="273">
                  <c:v>1.5454000000000001</c:v>
                </c:pt>
                <c:pt idx="274">
                  <c:v>1.5448</c:v>
                </c:pt>
                <c:pt idx="275">
                  <c:v>1.5472999999999999</c:v>
                </c:pt>
                <c:pt idx="276">
                  <c:v>1.5466</c:v>
                </c:pt>
                <c:pt idx="277">
                  <c:v>1.5444</c:v>
                </c:pt>
                <c:pt idx="278">
                  <c:v>1.5468999999999999</c:v>
                </c:pt>
                <c:pt idx="279">
                  <c:v>1.5490999999999999</c:v>
                </c:pt>
                <c:pt idx="280">
                  <c:v>1.5526</c:v>
                </c:pt>
                <c:pt idx="281">
                  <c:v>1.5535000000000001</c:v>
                </c:pt>
                <c:pt idx="282">
                  <c:v>1.5591999999999999</c:v>
                </c:pt>
                <c:pt idx="283">
                  <c:v>1.5582</c:v>
                </c:pt>
                <c:pt idx="284">
                  <c:v>1.5601</c:v>
                </c:pt>
                <c:pt idx="285">
                  <c:v>1.5587</c:v>
                </c:pt>
                <c:pt idx="286">
                  <c:v>1.5576000000000001</c:v>
                </c:pt>
                <c:pt idx="287">
                  <c:v>1.5548999999999999</c:v>
                </c:pt>
                <c:pt idx="288">
                  <c:v>1.5568</c:v>
                </c:pt>
                <c:pt idx="289">
                  <c:v>1.5536000000000001</c:v>
                </c:pt>
                <c:pt idx="290">
                  <c:v>1.5498000000000001</c:v>
                </c:pt>
                <c:pt idx="291">
                  <c:v>1.5462</c:v>
                </c:pt>
                <c:pt idx="292">
                  <c:v>1.5475000000000001</c:v>
                </c:pt>
                <c:pt idx="293">
                  <c:v>1.5455000000000001</c:v>
                </c:pt>
                <c:pt idx="294">
                  <c:v>1.5443</c:v>
                </c:pt>
                <c:pt idx="295">
                  <c:v>1.5349999999999999</c:v>
                </c:pt>
                <c:pt idx="296">
                  <c:v>1.5367999999999999</c:v>
                </c:pt>
                <c:pt idx="297">
                  <c:v>1.5431999999999999</c:v>
                </c:pt>
                <c:pt idx="298">
                  <c:v>1.5390999999999999</c:v>
                </c:pt>
                <c:pt idx="299">
                  <c:v>1.5375000000000001</c:v>
                </c:pt>
                <c:pt idx="300">
                  <c:v>1.5365</c:v>
                </c:pt>
                <c:pt idx="301">
                  <c:v>1.5418000000000001</c:v>
                </c:pt>
                <c:pt idx="302">
                  <c:v>1.5474000000000001</c:v>
                </c:pt>
                <c:pt idx="303">
                  <c:v>1.5470999999999999</c:v>
                </c:pt>
                <c:pt idx="304">
                  <c:v>1.5524</c:v>
                </c:pt>
                <c:pt idx="305">
                  <c:v>1.5492999999999999</c:v>
                </c:pt>
                <c:pt idx="306">
                  <c:v>1.5513999999999999</c:v>
                </c:pt>
                <c:pt idx="307">
                  <c:v>1.5483</c:v>
                </c:pt>
                <c:pt idx="308">
                  <c:v>1.5478000000000001</c:v>
                </c:pt>
                <c:pt idx="309">
                  <c:v>1.5495000000000001</c:v>
                </c:pt>
                <c:pt idx="310">
                  <c:v>1.5499000000000001</c:v>
                </c:pt>
                <c:pt idx="311">
                  <c:v>1.5459000000000001</c:v>
                </c:pt>
                <c:pt idx="312">
                  <c:v>1.5468999999999999</c:v>
                </c:pt>
                <c:pt idx="313">
                  <c:v>1.5501</c:v>
                </c:pt>
                <c:pt idx="314">
                  <c:v>1.5508999999999999</c:v>
                </c:pt>
                <c:pt idx="315">
                  <c:v>1.5542</c:v>
                </c:pt>
                <c:pt idx="316">
                  <c:v>1.5530999999999999</c:v>
                </c:pt>
                <c:pt idx="317">
                  <c:v>1.5541</c:v>
                </c:pt>
                <c:pt idx="318">
                  <c:v>1.5523</c:v>
                </c:pt>
                <c:pt idx="319">
                  <c:v>1.5492999999999999</c:v>
                </c:pt>
                <c:pt idx="320">
                  <c:v>1.5503</c:v>
                </c:pt>
                <c:pt idx="321">
                  <c:v>1.5525</c:v>
                </c:pt>
                <c:pt idx="322">
                  <c:v>1.5538000000000001</c:v>
                </c:pt>
                <c:pt idx="323">
                  <c:v>1.5504</c:v>
                </c:pt>
                <c:pt idx="324">
                  <c:v>1.5516000000000001</c:v>
                </c:pt>
                <c:pt idx="325">
                  <c:v>1.5512999999999999</c:v>
                </c:pt>
                <c:pt idx="326">
                  <c:v>1.5479000000000001</c:v>
                </c:pt>
                <c:pt idx="327">
                  <c:v>1.5484</c:v>
                </c:pt>
                <c:pt idx="328">
                  <c:v>1.5481</c:v>
                </c:pt>
                <c:pt idx="329">
                  <c:v>1.5495000000000001</c:v>
                </c:pt>
                <c:pt idx="330">
                  <c:v>1.5539000000000001</c:v>
                </c:pt>
                <c:pt idx="331">
                  <c:v>1.5502</c:v>
                </c:pt>
                <c:pt idx="332">
                  <c:v>1.5462</c:v>
                </c:pt>
                <c:pt idx="333">
                  <c:v>1.5423</c:v>
                </c:pt>
                <c:pt idx="334">
                  <c:v>1.5409999999999999</c:v>
                </c:pt>
                <c:pt idx="335">
                  <c:v>1.5436000000000001</c:v>
                </c:pt>
                <c:pt idx="336">
                  <c:v>1.5435000000000001</c:v>
                </c:pt>
                <c:pt idx="337">
                  <c:v>1.5431999999999999</c:v>
                </c:pt>
                <c:pt idx="338">
                  <c:v>1.5407999999999999</c:v>
                </c:pt>
                <c:pt idx="339">
                  <c:v>1.5408999999999999</c:v>
                </c:pt>
                <c:pt idx="340">
                  <c:v>1.5378000000000001</c:v>
                </c:pt>
                <c:pt idx="341">
                  <c:v>1.538</c:v>
                </c:pt>
                <c:pt idx="342">
                  <c:v>1.5404</c:v>
                </c:pt>
                <c:pt idx="343">
                  <c:v>1.5424</c:v>
                </c:pt>
                <c:pt idx="344">
                  <c:v>1.5423</c:v>
                </c:pt>
                <c:pt idx="345">
                  <c:v>1.5458000000000001</c:v>
                </c:pt>
                <c:pt idx="346">
                  <c:v>1.5484</c:v>
                </c:pt>
                <c:pt idx="347">
                  <c:v>1.5478000000000001</c:v>
                </c:pt>
                <c:pt idx="348">
                  <c:v>1.5466</c:v>
                </c:pt>
                <c:pt idx="349">
                  <c:v>1.544</c:v>
                </c:pt>
                <c:pt idx="350">
                  <c:v>1.5434000000000001</c:v>
                </c:pt>
                <c:pt idx="351">
                  <c:v>1.5455000000000001</c:v>
                </c:pt>
                <c:pt idx="352">
                  <c:v>1.5438000000000001</c:v>
                </c:pt>
                <c:pt idx="353">
                  <c:v>1.5442</c:v>
                </c:pt>
                <c:pt idx="354">
                  <c:v>1.5434000000000001</c:v>
                </c:pt>
                <c:pt idx="355">
                  <c:v>1.5442</c:v>
                </c:pt>
                <c:pt idx="356">
                  <c:v>1.5487</c:v>
                </c:pt>
                <c:pt idx="357">
                  <c:v>1.548</c:v>
                </c:pt>
                <c:pt idx="358">
                  <c:v>1.5458000000000001</c:v>
                </c:pt>
                <c:pt idx="359">
                  <c:v>1.5450999999999999</c:v>
                </c:pt>
                <c:pt idx="360">
                  <c:v>1.5457000000000001</c:v>
                </c:pt>
                <c:pt idx="361">
                  <c:v>1.5479000000000001</c:v>
                </c:pt>
                <c:pt idx="362">
                  <c:v>1.5445</c:v>
                </c:pt>
                <c:pt idx="363">
                  <c:v>1.5354000000000001</c:v>
                </c:pt>
                <c:pt idx="364">
                  <c:v>1.5310999999999999</c:v>
                </c:pt>
                <c:pt idx="365">
                  <c:v>1.5348999999999999</c:v>
                </c:pt>
                <c:pt idx="366">
                  <c:v>1.5317000000000001</c:v>
                </c:pt>
                <c:pt idx="367">
                  <c:v>1.5308999999999999</c:v>
                </c:pt>
                <c:pt idx="368">
                  <c:v>1.5294000000000001</c:v>
                </c:pt>
                <c:pt idx="369">
                  <c:v>1.5345</c:v>
                </c:pt>
                <c:pt idx="370">
                  <c:v>1.5338000000000001</c:v>
                </c:pt>
                <c:pt idx="371">
                  <c:v>1.5374000000000001</c:v>
                </c:pt>
                <c:pt idx="372">
                  <c:v>1.5383</c:v>
                </c:pt>
                <c:pt idx="373">
                  <c:v>1.5368999999999999</c:v>
                </c:pt>
                <c:pt idx="374">
                  <c:v>1.5391999999999999</c:v>
                </c:pt>
                <c:pt idx="375">
                  <c:v>1.5389999999999999</c:v>
                </c:pt>
                <c:pt idx="376">
                  <c:v>1.5446</c:v>
                </c:pt>
                <c:pt idx="377">
                  <c:v>1.544</c:v>
                </c:pt>
                <c:pt idx="378">
                  <c:v>1.5414000000000001</c:v>
                </c:pt>
                <c:pt idx="379">
                  <c:v>1.5418000000000001</c:v>
                </c:pt>
                <c:pt idx="380">
                  <c:v>1.5395000000000001</c:v>
                </c:pt>
                <c:pt idx="381">
                  <c:v>1.5409999999999999</c:v>
                </c:pt>
                <c:pt idx="382">
                  <c:v>1.5417000000000001</c:v>
                </c:pt>
                <c:pt idx="383">
                  <c:v>1.5446</c:v>
                </c:pt>
                <c:pt idx="384">
                  <c:v>1.5471999999999999</c:v>
                </c:pt>
                <c:pt idx="385">
                  <c:v>1.5506</c:v>
                </c:pt>
                <c:pt idx="386">
                  <c:v>1.5499000000000001</c:v>
                </c:pt>
                <c:pt idx="387">
                  <c:v>1.5510999999999999</c:v>
                </c:pt>
                <c:pt idx="388">
                  <c:v>1.5530999999999999</c:v>
                </c:pt>
                <c:pt idx="389">
                  <c:v>1.5529999999999999</c:v>
                </c:pt>
                <c:pt idx="390">
                  <c:v>1.5509999999999999</c:v>
                </c:pt>
                <c:pt idx="391">
                  <c:v>1.5541</c:v>
                </c:pt>
                <c:pt idx="392">
                  <c:v>1.5538000000000001</c:v>
                </c:pt>
                <c:pt idx="393">
                  <c:v>1.5558000000000001</c:v>
                </c:pt>
                <c:pt idx="394">
                  <c:v>1.5585</c:v>
                </c:pt>
                <c:pt idx="395">
                  <c:v>1.5581</c:v>
                </c:pt>
                <c:pt idx="396">
                  <c:v>1.5589</c:v>
                </c:pt>
                <c:pt idx="397">
                  <c:v>1.5598000000000001</c:v>
                </c:pt>
                <c:pt idx="398">
                  <c:v>1.5643</c:v>
                </c:pt>
                <c:pt idx="399">
                  <c:v>1.5616000000000001</c:v>
                </c:pt>
                <c:pt idx="400">
                  <c:v>1.5637000000000001</c:v>
                </c:pt>
                <c:pt idx="401">
                  <c:v>1.5639000000000001</c:v>
                </c:pt>
                <c:pt idx="402">
                  <c:v>1.5619000000000001</c:v>
                </c:pt>
                <c:pt idx="403">
                  <c:v>1.5612999999999999</c:v>
                </c:pt>
                <c:pt idx="404">
                  <c:v>1.5627</c:v>
                </c:pt>
                <c:pt idx="405">
                  <c:v>1.5591999999999999</c:v>
                </c:pt>
                <c:pt idx="406">
                  <c:v>1.5626</c:v>
                </c:pt>
                <c:pt idx="407">
                  <c:v>1.5583</c:v>
                </c:pt>
                <c:pt idx="408">
                  <c:v>1.5569999999999999</c:v>
                </c:pt>
                <c:pt idx="409">
                  <c:v>1.5555000000000001</c:v>
                </c:pt>
                <c:pt idx="410">
                  <c:v>1.5577000000000001</c:v>
                </c:pt>
                <c:pt idx="411">
                  <c:v>1.5603</c:v>
                </c:pt>
                <c:pt idx="412">
                  <c:v>1.5575000000000001</c:v>
                </c:pt>
                <c:pt idx="413">
                  <c:v>1.5576000000000001</c:v>
                </c:pt>
                <c:pt idx="414">
                  <c:v>1.5556000000000001</c:v>
                </c:pt>
                <c:pt idx="415">
                  <c:v>1.5529999999999999</c:v>
                </c:pt>
                <c:pt idx="416">
                  <c:v>1.5506</c:v>
                </c:pt>
                <c:pt idx="417">
                  <c:v>1.5516000000000001</c:v>
                </c:pt>
                <c:pt idx="418">
                  <c:v>1.5504</c:v>
                </c:pt>
                <c:pt idx="419">
                  <c:v>1.5484</c:v>
                </c:pt>
                <c:pt idx="420">
                  <c:v>1.5476000000000001</c:v>
                </c:pt>
                <c:pt idx="421">
                  <c:v>1.5495000000000001</c:v>
                </c:pt>
                <c:pt idx="422">
                  <c:v>1.5529999999999999</c:v>
                </c:pt>
                <c:pt idx="423">
                  <c:v>1.5530999999999999</c:v>
                </c:pt>
                <c:pt idx="424">
                  <c:v>1.5513999999999999</c:v>
                </c:pt>
                <c:pt idx="425">
                  <c:v>1.5449999999999999</c:v>
                </c:pt>
                <c:pt idx="426">
                  <c:v>1.5465</c:v>
                </c:pt>
                <c:pt idx="427">
                  <c:v>1.5492999999999999</c:v>
                </c:pt>
                <c:pt idx="428">
                  <c:v>1.5510999999999999</c:v>
                </c:pt>
                <c:pt idx="429">
                  <c:v>1.5463</c:v>
                </c:pt>
                <c:pt idx="430">
                  <c:v>1.5429999999999999</c:v>
                </c:pt>
                <c:pt idx="431">
                  <c:v>1.5421</c:v>
                </c:pt>
                <c:pt idx="432">
                  <c:v>1.5443</c:v>
                </c:pt>
                <c:pt idx="433">
                  <c:v>1.5432999999999999</c:v>
                </c:pt>
                <c:pt idx="434">
                  <c:v>1.5430999999999999</c:v>
                </c:pt>
                <c:pt idx="435">
                  <c:v>1.5427999999999999</c:v>
                </c:pt>
                <c:pt idx="436">
                  <c:v>1.5424</c:v>
                </c:pt>
                <c:pt idx="437">
                  <c:v>1.5447</c:v>
                </c:pt>
                <c:pt idx="438">
                  <c:v>1.5470999999999999</c:v>
                </c:pt>
                <c:pt idx="439">
                  <c:v>1.5451999999999999</c:v>
                </c:pt>
                <c:pt idx="440">
                  <c:v>1.5489999999999999</c:v>
                </c:pt>
                <c:pt idx="441">
                  <c:v>1.5529999999999999</c:v>
                </c:pt>
                <c:pt idx="442">
                  <c:v>1.552</c:v>
                </c:pt>
                <c:pt idx="443">
                  <c:v>1.5528</c:v>
                </c:pt>
                <c:pt idx="444">
                  <c:v>1.5516000000000001</c:v>
                </c:pt>
                <c:pt idx="445">
                  <c:v>1.5538000000000001</c:v>
                </c:pt>
                <c:pt idx="446">
                  <c:v>1.5557000000000001</c:v>
                </c:pt>
                <c:pt idx="447">
                  <c:v>1.5570999999999999</c:v>
                </c:pt>
                <c:pt idx="448">
                  <c:v>1.5558000000000001</c:v>
                </c:pt>
                <c:pt idx="449">
                  <c:v>1.5551999999999999</c:v>
                </c:pt>
                <c:pt idx="450">
                  <c:v>1.5567</c:v>
                </c:pt>
                <c:pt idx="451">
                  <c:v>1.5557000000000001</c:v>
                </c:pt>
                <c:pt idx="452">
                  <c:v>1.5510999999999999</c:v>
                </c:pt>
                <c:pt idx="453">
                  <c:v>1.5508999999999999</c:v>
                </c:pt>
                <c:pt idx="454">
                  <c:v>1.5478000000000001</c:v>
                </c:pt>
                <c:pt idx="455">
                  <c:v>1.5475000000000001</c:v>
                </c:pt>
                <c:pt idx="456">
                  <c:v>1.5491999999999999</c:v>
                </c:pt>
                <c:pt idx="457">
                  <c:v>1.548</c:v>
                </c:pt>
                <c:pt idx="458">
                  <c:v>1.5466</c:v>
                </c:pt>
                <c:pt idx="459">
                  <c:v>1.5476000000000001</c:v>
                </c:pt>
                <c:pt idx="460">
                  <c:v>1.5498000000000001</c:v>
                </c:pt>
                <c:pt idx="461">
                  <c:v>1.5516000000000001</c:v>
                </c:pt>
                <c:pt idx="462">
                  <c:v>1.5530999999999999</c:v>
                </c:pt>
                <c:pt idx="463">
                  <c:v>1.5523</c:v>
                </c:pt>
                <c:pt idx="464">
                  <c:v>1.5525</c:v>
                </c:pt>
                <c:pt idx="465">
                  <c:v>1.5471999999999999</c:v>
                </c:pt>
                <c:pt idx="466">
                  <c:v>1.5439000000000001</c:v>
                </c:pt>
                <c:pt idx="467">
                  <c:v>1.5426</c:v>
                </c:pt>
                <c:pt idx="468">
                  <c:v>1.5454000000000001</c:v>
                </c:pt>
                <c:pt idx="469">
                  <c:v>1.5482</c:v>
                </c:pt>
                <c:pt idx="470">
                  <c:v>1.5457000000000001</c:v>
                </c:pt>
                <c:pt idx="471">
                  <c:v>1.5444</c:v>
                </c:pt>
                <c:pt idx="472">
                  <c:v>1.5448999999999999</c:v>
                </c:pt>
                <c:pt idx="473">
                  <c:v>1.5469999999999999</c:v>
                </c:pt>
                <c:pt idx="474">
                  <c:v>1.5426</c:v>
                </c:pt>
                <c:pt idx="475">
                  <c:v>1.5435000000000001</c:v>
                </c:pt>
                <c:pt idx="476">
                  <c:v>1.5436000000000001</c:v>
                </c:pt>
                <c:pt idx="477">
                  <c:v>1.5410999999999999</c:v>
                </c:pt>
                <c:pt idx="478">
                  <c:v>1.5438000000000001</c:v>
                </c:pt>
                <c:pt idx="479">
                  <c:v>1.5416000000000001</c:v>
                </c:pt>
                <c:pt idx="480">
                  <c:v>1.5368999999999999</c:v>
                </c:pt>
                <c:pt idx="481">
                  <c:v>1.5374000000000001</c:v>
                </c:pt>
                <c:pt idx="482">
                  <c:v>1.5396000000000001</c:v>
                </c:pt>
                <c:pt idx="483">
                  <c:v>1.5428999999999999</c:v>
                </c:pt>
                <c:pt idx="484">
                  <c:v>1.5465</c:v>
                </c:pt>
                <c:pt idx="485">
                  <c:v>1.5481</c:v>
                </c:pt>
                <c:pt idx="486">
                  <c:v>1.5469999999999999</c:v>
                </c:pt>
                <c:pt idx="487">
                  <c:v>1.5470999999999999</c:v>
                </c:pt>
                <c:pt idx="488">
                  <c:v>1.5483</c:v>
                </c:pt>
                <c:pt idx="489">
                  <c:v>1.5499000000000001</c:v>
                </c:pt>
                <c:pt idx="490">
                  <c:v>1.5501</c:v>
                </c:pt>
                <c:pt idx="491">
                  <c:v>1.5462</c:v>
                </c:pt>
                <c:pt idx="492">
                  <c:v>1.546</c:v>
                </c:pt>
                <c:pt idx="493">
                  <c:v>1.5470999999999999</c:v>
                </c:pt>
                <c:pt idx="494">
                  <c:v>1.5499000000000001</c:v>
                </c:pt>
                <c:pt idx="495">
                  <c:v>1.546</c:v>
                </c:pt>
                <c:pt idx="496">
                  <c:v>1.5427</c:v>
                </c:pt>
                <c:pt idx="497">
                  <c:v>1.5410999999999999</c:v>
                </c:pt>
                <c:pt idx="498">
                  <c:v>1.5392999999999999</c:v>
                </c:pt>
                <c:pt idx="499">
                  <c:v>1.5394000000000001</c:v>
                </c:pt>
                <c:pt idx="500">
                  <c:v>1.5361</c:v>
                </c:pt>
                <c:pt idx="501">
                  <c:v>1.5389999999999999</c:v>
                </c:pt>
                <c:pt idx="502">
                  <c:v>1.5424</c:v>
                </c:pt>
                <c:pt idx="503">
                  <c:v>1.5438000000000001</c:v>
                </c:pt>
                <c:pt idx="504">
                  <c:v>1.5383</c:v>
                </c:pt>
                <c:pt idx="505">
                  <c:v>1.5432999999999999</c:v>
                </c:pt>
                <c:pt idx="506">
                  <c:v>1.5491999999999999</c:v>
                </c:pt>
                <c:pt idx="507">
                  <c:v>1.5515000000000001</c:v>
                </c:pt>
                <c:pt idx="508">
                  <c:v>1.5518000000000001</c:v>
                </c:pt>
                <c:pt idx="509">
                  <c:v>1.554</c:v>
                </c:pt>
                <c:pt idx="510">
                  <c:v>1.5568</c:v>
                </c:pt>
                <c:pt idx="511">
                  <c:v>1.5575000000000001</c:v>
                </c:pt>
                <c:pt idx="512">
                  <c:v>1.5581</c:v>
                </c:pt>
                <c:pt idx="513">
                  <c:v>1.5578000000000001</c:v>
                </c:pt>
                <c:pt idx="514">
                  <c:v>1.5562</c:v>
                </c:pt>
                <c:pt idx="515">
                  <c:v>1.5551999999999999</c:v>
                </c:pt>
                <c:pt idx="516">
                  <c:v>1.5532999999999999</c:v>
                </c:pt>
                <c:pt idx="517">
                  <c:v>1.5506</c:v>
                </c:pt>
                <c:pt idx="518">
                  <c:v>1.5467</c:v>
                </c:pt>
                <c:pt idx="519">
                  <c:v>1.5445</c:v>
                </c:pt>
                <c:pt idx="520">
                  <c:v>1.5429999999999999</c:v>
                </c:pt>
                <c:pt idx="521">
                  <c:v>1.5418000000000001</c:v>
                </c:pt>
                <c:pt idx="522">
                  <c:v>1.5444</c:v>
                </c:pt>
                <c:pt idx="523">
                  <c:v>1.5459000000000001</c:v>
                </c:pt>
                <c:pt idx="524">
                  <c:v>1.5468999999999999</c:v>
                </c:pt>
                <c:pt idx="525">
                  <c:v>1.5488</c:v>
                </c:pt>
                <c:pt idx="526">
                  <c:v>1.5498000000000001</c:v>
                </c:pt>
                <c:pt idx="527">
                  <c:v>1.5492999999999999</c:v>
                </c:pt>
                <c:pt idx="528">
                  <c:v>1.5502</c:v>
                </c:pt>
                <c:pt idx="529">
                  <c:v>1.5525</c:v>
                </c:pt>
                <c:pt idx="530">
                  <c:v>1.5485</c:v>
                </c:pt>
                <c:pt idx="531">
                  <c:v>1.5465</c:v>
                </c:pt>
                <c:pt idx="532">
                  <c:v>1.5471999999999999</c:v>
                </c:pt>
                <c:pt idx="533">
                  <c:v>1.5479000000000001</c:v>
                </c:pt>
                <c:pt idx="534">
                  <c:v>1.5498000000000001</c:v>
                </c:pt>
                <c:pt idx="535">
                  <c:v>1.5535000000000001</c:v>
                </c:pt>
                <c:pt idx="536">
                  <c:v>1.5551999999999999</c:v>
                </c:pt>
                <c:pt idx="537">
                  <c:v>1.5528999999999999</c:v>
                </c:pt>
                <c:pt idx="538">
                  <c:v>1.5548999999999999</c:v>
                </c:pt>
                <c:pt idx="539">
                  <c:v>1.5546</c:v>
                </c:pt>
                <c:pt idx="540">
                  <c:v>1.5562</c:v>
                </c:pt>
                <c:pt idx="541">
                  <c:v>1.5566</c:v>
                </c:pt>
                <c:pt idx="542">
                  <c:v>1.5539000000000001</c:v>
                </c:pt>
                <c:pt idx="543">
                  <c:v>1.5541</c:v>
                </c:pt>
                <c:pt idx="544">
                  <c:v>1.5565</c:v>
                </c:pt>
                <c:pt idx="545">
                  <c:v>1.5553999999999999</c:v>
                </c:pt>
                <c:pt idx="546">
                  <c:v>1.5553999999999999</c:v>
                </c:pt>
                <c:pt idx="547">
                  <c:v>1.5581</c:v>
                </c:pt>
                <c:pt idx="548">
                  <c:v>1.5579000000000001</c:v>
                </c:pt>
                <c:pt idx="549">
                  <c:v>1.5586</c:v>
                </c:pt>
                <c:pt idx="550">
                  <c:v>1.5637000000000001</c:v>
                </c:pt>
                <c:pt idx="551">
                  <c:v>1.5609999999999999</c:v>
                </c:pt>
                <c:pt idx="552">
                  <c:v>1.5583</c:v>
                </c:pt>
                <c:pt idx="553">
                  <c:v>1.5607</c:v>
                </c:pt>
                <c:pt idx="554">
                  <c:v>1.5597000000000001</c:v>
                </c:pt>
                <c:pt idx="555">
                  <c:v>1.5639000000000001</c:v>
                </c:pt>
                <c:pt idx="556">
                  <c:v>1.5666</c:v>
                </c:pt>
                <c:pt idx="557">
                  <c:v>1.5637000000000001</c:v>
                </c:pt>
                <c:pt idx="558">
                  <c:v>1.5647</c:v>
                </c:pt>
                <c:pt idx="559">
                  <c:v>1.5623</c:v>
                </c:pt>
                <c:pt idx="560">
                  <c:v>1.5616000000000001</c:v>
                </c:pt>
                <c:pt idx="561">
                  <c:v>1.5606</c:v>
                </c:pt>
                <c:pt idx="562">
                  <c:v>1.5609</c:v>
                </c:pt>
                <c:pt idx="563">
                  <c:v>1.5595000000000001</c:v>
                </c:pt>
                <c:pt idx="564">
                  <c:v>1.5642</c:v>
                </c:pt>
                <c:pt idx="565">
                  <c:v>1.5687</c:v>
                </c:pt>
                <c:pt idx="566">
                  <c:v>1.5686</c:v>
                </c:pt>
                <c:pt idx="567">
                  <c:v>1.5647</c:v>
                </c:pt>
                <c:pt idx="568">
                  <c:v>1.5637000000000001</c:v>
                </c:pt>
                <c:pt idx="569">
                  <c:v>1.5702</c:v>
                </c:pt>
                <c:pt idx="570">
                  <c:v>1.5725</c:v>
                </c:pt>
                <c:pt idx="571">
                  <c:v>1.5701000000000001</c:v>
                </c:pt>
                <c:pt idx="572">
                  <c:v>1.5733999999999999</c:v>
                </c:pt>
                <c:pt idx="573">
                  <c:v>1.5760000000000001</c:v>
                </c:pt>
                <c:pt idx="574">
                  <c:v>1.5758000000000001</c:v>
                </c:pt>
                <c:pt idx="575">
                  <c:v>1.5771999999999999</c:v>
                </c:pt>
                <c:pt idx="576">
                  <c:v>1.5719000000000001</c:v>
                </c:pt>
                <c:pt idx="577">
                  <c:v>1.5713999999999999</c:v>
                </c:pt>
                <c:pt idx="578">
                  <c:v>1.5750999999999999</c:v>
                </c:pt>
                <c:pt idx="579">
                  <c:v>1.5771999999999999</c:v>
                </c:pt>
                <c:pt idx="580">
                  <c:v>1.5795999999999999</c:v>
                </c:pt>
                <c:pt idx="581">
                  <c:v>1.583</c:v>
                </c:pt>
                <c:pt idx="582">
                  <c:v>1.5812999999999999</c:v>
                </c:pt>
                <c:pt idx="583">
                  <c:v>1.5768</c:v>
                </c:pt>
                <c:pt idx="584">
                  <c:v>1.5729</c:v>
                </c:pt>
                <c:pt idx="585">
                  <c:v>1.577</c:v>
                </c:pt>
                <c:pt idx="586">
                  <c:v>1.5760000000000001</c:v>
                </c:pt>
                <c:pt idx="587">
                  <c:v>1.5719000000000001</c:v>
                </c:pt>
                <c:pt idx="588">
                  <c:v>1.5713999999999999</c:v>
                </c:pt>
                <c:pt idx="589">
                  <c:v>1.5669999999999999</c:v>
                </c:pt>
                <c:pt idx="590">
                  <c:v>1.5682</c:v>
                </c:pt>
                <c:pt idx="591">
                  <c:v>1.5742</c:v>
                </c:pt>
                <c:pt idx="592">
                  <c:v>1.5736000000000001</c:v>
                </c:pt>
                <c:pt idx="593">
                  <c:v>1.5706</c:v>
                </c:pt>
                <c:pt idx="594">
                  <c:v>1.5755999999999999</c:v>
                </c:pt>
                <c:pt idx="595">
                  <c:v>1.5819000000000001</c:v>
                </c:pt>
                <c:pt idx="596">
                  <c:v>1.5780000000000001</c:v>
                </c:pt>
                <c:pt idx="597">
                  <c:v>1.5648</c:v>
                </c:pt>
                <c:pt idx="598">
                  <c:v>1.5609999999999999</c:v>
                </c:pt>
                <c:pt idx="599">
                  <c:v>1.5615000000000001</c:v>
                </c:pt>
                <c:pt idx="600">
                  <c:v>1.5591999999999999</c:v>
                </c:pt>
                <c:pt idx="601">
                  <c:v>1.5602</c:v>
                </c:pt>
                <c:pt idx="602">
                  <c:v>1.5599000000000001</c:v>
                </c:pt>
                <c:pt idx="603">
                  <c:v>1.5570999999999999</c:v>
                </c:pt>
                <c:pt idx="604">
                  <c:v>1.5576000000000001</c:v>
                </c:pt>
                <c:pt idx="605">
                  <c:v>1.5572999999999999</c:v>
                </c:pt>
                <c:pt idx="606">
                  <c:v>1.5482</c:v>
                </c:pt>
                <c:pt idx="607">
                  <c:v>1.5497000000000001</c:v>
                </c:pt>
                <c:pt idx="608">
                  <c:v>1.552</c:v>
                </c:pt>
                <c:pt idx="609">
                  <c:v>1.5474000000000001</c:v>
                </c:pt>
                <c:pt idx="610">
                  <c:v>1.5484</c:v>
                </c:pt>
                <c:pt idx="611">
                  <c:v>1.5532999999999999</c:v>
                </c:pt>
                <c:pt idx="612">
                  <c:v>1.5481</c:v>
                </c:pt>
                <c:pt idx="613">
                  <c:v>1.5487</c:v>
                </c:pt>
                <c:pt idx="614">
                  <c:v>1.5530999999999999</c:v>
                </c:pt>
                <c:pt idx="615">
                  <c:v>1.5579000000000001</c:v>
                </c:pt>
                <c:pt idx="616">
                  <c:v>1.5602</c:v>
                </c:pt>
                <c:pt idx="617">
                  <c:v>1.5616000000000001</c:v>
                </c:pt>
                <c:pt idx="618">
                  <c:v>1.5585</c:v>
                </c:pt>
                <c:pt idx="619">
                  <c:v>1.5609</c:v>
                </c:pt>
                <c:pt idx="620">
                  <c:v>1.5641</c:v>
                </c:pt>
                <c:pt idx="621">
                  <c:v>1.5605</c:v>
                </c:pt>
                <c:pt idx="622">
                  <c:v>1.5584</c:v>
                </c:pt>
                <c:pt idx="623">
                  <c:v>1.5585</c:v>
                </c:pt>
                <c:pt idx="624">
                  <c:v>1.5618000000000001</c:v>
                </c:pt>
                <c:pt idx="625">
                  <c:v>1.5585</c:v>
                </c:pt>
                <c:pt idx="626">
                  <c:v>1.5561</c:v>
                </c:pt>
                <c:pt idx="627">
                  <c:v>1.5525</c:v>
                </c:pt>
                <c:pt idx="628">
                  <c:v>1.5537000000000001</c:v>
                </c:pt>
                <c:pt idx="629">
                  <c:v>1.5517000000000001</c:v>
                </c:pt>
                <c:pt idx="630">
                  <c:v>1.5539000000000001</c:v>
                </c:pt>
                <c:pt idx="631">
                  <c:v>1.5566</c:v>
                </c:pt>
                <c:pt idx="632">
                  <c:v>1.5593999999999999</c:v>
                </c:pt>
                <c:pt idx="633">
                  <c:v>1.5577000000000001</c:v>
                </c:pt>
                <c:pt idx="634">
                  <c:v>1.5613999999999999</c:v>
                </c:pt>
                <c:pt idx="635">
                  <c:v>1.5627</c:v>
                </c:pt>
                <c:pt idx="636">
                  <c:v>1.5625</c:v>
                </c:pt>
                <c:pt idx="637">
                  <c:v>1.5638000000000001</c:v>
                </c:pt>
                <c:pt idx="638">
                  <c:v>1.5637000000000001</c:v>
                </c:pt>
                <c:pt idx="639">
                  <c:v>1.5639000000000001</c:v>
                </c:pt>
                <c:pt idx="640">
                  <c:v>1.5653999999999999</c:v>
                </c:pt>
                <c:pt idx="641">
                  <c:v>1.5629999999999999</c:v>
                </c:pt>
                <c:pt idx="642">
                  <c:v>1.5664</c:v>
                </c:pt>
                <c:pt idx="643">
                  <c:v>1.5661</c:v>
                </c:pt>
                <c:pt idx="644">
                  <c:v>1.5670999999999999</c:v>
                </c:pt>
                <c:pt idx="645">
                  <c:v>1.5692999999999999</c:v>
                </c:pt>
                <c:pt idx="646">
                  <c:v>1.5660000000000001</c:v>
                </c:pt>
                <c:pt idx="647">
                  <c:v>1.5660000000000001</c:v>
                </c:pt>
                <c:pt idx="648">
                  <c:v>1.5654999999999999</c:v>
                </c:pt>
                <c:pt idx="649">
                  <c:v>1.5668</c:v>
                </c:pt>
                <c:pt idx="650">
                  <c:v>1.5602</c:v>
                </c:pt>
                <c:pt idx="651">
                  <c:v>1.5609</c:v>
                </c:pt>
                <c:pt idx="652">
                  <c:v>1.5620000000000001</c:v>
                </c:pt>
                <c:pt idx="653">
                  <c:v>1.5660000000000001</c:v>
                </c:pt>
                <c:pt idx="654">
                  <c:v>1.5714999999999999</c:v>
                </c:pt>
                <c:pt idx="655">
                  <c:v>1.5705</c:v>
                </c:pt>
                <c:pt idx="656">
                  <c:v>1.5694999999999999</c:v>
                </c:pt>
                <c:pt idx="657">
                  <c:v>1.5739000000000001</c:v>
                </c:pt>
                <c:pt idx="658">
                  <c:v>1.5763</c:v>
                </c:pt>
                <c:pt idx="659">
                  <c:v>1.5769</c:v>
                </c:pt>
                <c:pt idx="660">
                  <c:v>1.5721000000000001</c:v>
                </c:pt>
                <c:pt idx="661">
                  <c:v>1.5728</c:v>
                </c:pt>
                <c:pt idx="662">
                  <c:v>1.5714999999999999</c:v>
                </c:pt>
                <c:pt idx="663">
                  <c:v>1.5725</c:v>
                </c:pt>
                <c:pt idx="664">
                  <c:v>1.5736000000000001</c:v>
                </c:pt>
                <c:pt idx="665">
                  <c:v>1.5758000000000001</c:v>
                </c:pt>
                <c:pt idx="666">
                  <c:v>1.5745</c:v>
                </c:pt>
                <c:pt idx="667">
                  <c:v>1.5730999999999999</c:v>
                </c:pt>
                <c:pt idx="668">
                  <c:v>1.5722</c:v>
                </c:pt>
                <c:pt idx="669">
                  <c:v>1.5766</c:v>
                </c:pt>
                <c:pt idx="670">
                  <c:v>1.5784</c:v>
                </c:pt>
                <c:pt idx="671">
                  <c:v>1.5808</c:v>
                </c:pt>
                <c:pt idx="672">
                  <c:v>1.5790999999999999</c:v>
                </c:pt>
                <c:pt idx="673">
                  <c:v>1.5812999999999999</c:v>
                </c:pt>
                <c:pt idx="674">
                  <c:v>1.5791999999999999</c:v>
                </c:pt>
                <c:pt idx="675">
                  <c:v>1.5804</c:v>
                </c:pt>
                <c:pt idx="676">
                  <c:v>1.5811999999999999</c:v>
                </c:pt>
                <c:pt idx="677">
                  <c:v>1.5779000000000001</c:v>
                </c:pt>
                <c:pt idx="678">
                  <c:v>1.5803</c:v>
                </c:pt>
                <c:pt idx="679">
                  <c:v>1.5790999999999999</c:v>
                </c:pt>
                <c:pt idx="680">
                  <c:v>1.5812999999999999</c:v>
                </c:pt>
                <c:pt idx="681">
                  <c:v>1.5806</c:v>
                </c:pt>
                <c:pt idx="682">
                  <c:v>1.5805</c:v>
                </c:pt>
                <c:pt idx="683">
                  <c:v>1.5758000000000001</c:v>
                </c:pt>
                <c:pt idx="684">
                  <c:v>1.5745</c:v>
                </c:pt>
                <c:pt idx="685">
                  <c:v>1.5758000000000001</c:v>
                </c:pt>
                <c:pt idx="686">
                  <c:v>1.5787</c:v>
                </c:pt>
                <c:pt idx="687">
                  <c:v>1.5808</c:v>
                </c:pt>
                <c:pt idx="688">
                  <c:v>1.5809</c:v>
                </c:pt>
                <c:pt idx="689">
                  <c:v>1.5812999999999999</c:v>
                </c:pt>
                <c:pt idx="690">
                  <c:v>1.5815999999999999</c:v>
                </c:pt>
                <c:pt idx="691">
                  <c:v>1.5817000000000001</c:v>
                </c:pt>
                <c:pt idx="692">
                  <c:v>1.5810999999999999</c:v>
                </c:pt>
                <c:pt idx="693">
                  <c:v>1.5865</c:v>
                </c:pt>
                <c:pt idx="694">
                  <c:v>1.5871</c:v>
                </c:pt>
                <c:pt idx="695">
                  <c:v>1.5927</c:v>
                </c:pt>
                <c:pt idx="696">
                  <c:v>1.5874999999999999</c:v>
                </c:pt>
                <c:pt idx="697">
                  <c:v>1.5884</c:v>
                </c:pt>
                <c:pt idx="698">
                  <c:v>1.5867</c:v>
                </c:pt>
                <c:pt idx="699">
                  <c:v>1.5872999999999999</c:v>
                </c:pt>
                <c:pt idx="700">
                  <c:v>1.5871999999999999</c:v>
                </c:pt>
                <c:pt idx="701">
                  <c:v>1.5790999999999999</c:v>
                </c:pt>
                <c:pt idx="702">
                  <c:v>1.5792999999999999</c:v>
                </c:pt>
                <c:pt idx="703">
                  <c:v>1.5769</c:v>
                </c:pt>
                <c:pt idx="704">
                  <c:v>1.5792999999999999</c:v>
                </c:pt>
                <c:pt idx="705">
                  <c:v>1.5833999999999999</c:v>
                </c:pt>
                <c:pt idx="706">
                  <c:v>1.5844</c:v>
                </c:pt>
                <c:pt idx="707">
                  <c:v>1.5832999999999999</c:v>
                </c:pt>
                <c:pt idx="708">
                  <c:v>1.5849</c:v>
                </c:pt>
                <c:pt idx="709">
                  <c:v>1.587</c:v>
                </c:pt>
                <c:pt idx="710">
                  <c:v>1.5891999999999999</c:v>
                </c:pt>
                <c:pt idx="711">
                  <c:v>1.5874999999999999</c:v>
                </c:pt>
                <c:pt idx="712">
                  <c:v>1.5887</c:v>
                </c:pt>
                <c:pt idx="713">
                  <c:v>1.5915999999999999</c:v>
                </c:pt>
                <c:pt idx="714">
                  <c:v>1.5923</c:v>
                </c:pt>
                <c:pt idx="715">
                  <c:v>1.5926</c:v>
                </c:pt>
                <c:pt idx="716">
                  <c:v>1.5927</c:v>
                </c:pt>
                <c:pt idx="717">
                  <c:v>1.5922000000000001</c:v>
                </c:pt>
                <c:pt idx="718">
                  <c:v>1.5903</c:v>
                </c:pt>
                <c:pt idx="719">
                  <c:v>1.5915999999999999</c:v>
                </c:pt>
                <c:pt idx="720">
                  <c:v>1.5871999999999999</c:v>
                </c:pt>
                <c:pt idx="721">
                  <c:v>1.5879000000000001</c:v>
                </c:pt>
                <c:pt idx="722">
                  <c:v>1.5891999999999999</c:v>
                </c:pt>
                <c:pt idx="723">
                  <c:v>1.5903</c:v>
                </c:pt>
                <c:pt idx="724">
                  <c:v>1.5933999999999999</c:v>
                </c:pt>
                <c:pt idx="725">
                  <c:v>1.5904</c:v>
                </c:pt>
                <c:pt idx="726">
                  <c:v>1.5908</c:v>
                </c:pt>
                <c:pt idx="727">
                  <c:v>1.5883</c:v>
                </c:pt>
                <c:pt idx="728">
                  <c:v>1.5874999999999999</c:v>
                </c:pt>
                <c:pt idx="729">
                  <c:v>1.5884</c:v>
                </c:pt>
                <c:pt idx="730">
                  <c:v>1.5907</c:v>
                </c:pt>
                <c:pt idx="731">
                  <c:v>1.5940000000000001</c:v>
                </c:pt>
                <c:pt idx="732">
                  <c:v>1.5975999999999999</c:v>
                </c:pt>
                <c:pt idx="733">
                  <c:v>1.5960000000000001</c:v>
                </c:pt>
                <c:pt idx="734">
                  <c:v>1.5959000000000001</c:v>
                </c:pt>
                <c:pt idx="735">
                  <c:v>1.5939000000000001</c:v>
                </c:pt>
                <c:pt idx="736">
                  <c:v>1.5938000000000001</c:v>
                </c:pt>
                <c:pt idx="737">
                  <c:v>1.5940000000000001</c:v>
                </c:pt>
                <c:pt idx="738">
                  <c:v>1.5931999999999999</c:v>
                </c:pt>
                <c:pt idx="739">
                  <c:v>1.5979000000000001</c:v>
                </c:pt>
                <c:pt idx="740">
                  <c:v>1.5963000000000001</c:v>
                </c:pt>
                <c:pt idx="741">
                  <c:v>1.5958000000000001</c:v>
                </c:pt>
                <c:pt idx="742">
                  <c:v>1.5945</c:v>
                </c:pt>
                <c:pt idx="743">
                  <c:v>1.5932999999999999</c:v>
                </c:pt>
                <c:pt idx="744">
                  <c:v>1.5868</c:v>
                </c:pt>
                <c:pt idx="745">
                  <c:v>1.585</c:v>
                </c:pt>
                <c:pt idx="746">
                  <c:v>1.583</c:v>
                </c:pt>
                <c:pt idx="747">
                  <c:v>1.5842000000000001</c:v>
                </c:pt>
                <c:pt idx="748">
                  <c:v>1.5866</c:v>
                </c:pt>
                <c:pt idx="749">
                  <c:v>1.5905</c:v>
                </c:pt>
                <c:pt idx="750">
                  <c:v>1.5867</c:v>
                </c:pt>
                <c:pt idx="751">
                  <c:v>1.591</c:v>
                </c:pt>
                <c:pt idx="752">
                  <c:v>1.591</c:v>
                </c:pt>
                <c:pt idx="753">
                  <c:v>1.5871999999999999</c:v>
                </c:pt>
                <c:pt idx="754">
                  <c:v>1.5887</c:v>
                </c:pt>
                <c:pt idx="755">
                  <c:v>1.5874999999999999</c:v>
                </c:pt>
                <c:pt idx="756">
                  <c:v>1.5905</c:v>
                </c:pt>
                <c:pt idx="757">
                  <c:v>1.5918000000000001</c:v>
                </c:pt>
                <c:pt idx="758">
                  <c:v>1.5926</c:v>
                </c:pt>
                <c:pt idx="759">
                  <c:v>1.5935999999999999</c:v>
                </c:pt>
                <c:pt idx="760">
                  <c:v>1.5961000000000001</c:v>
                </c:pt>
                <c:pt idx="761">
                  <c:v>1.5973999999999999</c:v>
                </c:pt>
                <c:pt idx="762">
                  <c:v>1.6007</c:v>
                </c:pt>
                <c:pt idx="763">
                  <c:v>1.6014999999999999</c:v>
                </c:pt>
                <c:pt idx="764">
                  <c:v>1.6042000000000001</c:v>
                </c:pt>
                <c:pt idx="765">
                  <c:v>1.6024</c:v>
                </c:pt>
                <c:pt idx="766">
                  <c:v>1.6009</c:v>
                </c:pt>
                <c:pt idx="767">
                  <c:v>1.6085</c:v>
                </c:pt>
                <c:pt idx="768">
                  <c:v>1.6054999999999999</c:v>
                </c:pt>
                <c:pt idx="769">
                  <c:v>1.6077999999999999</c:v>
                </c:pt>
                <c:pt idx="770">
                  <c:v>1.6103000000000001</c:v>
                </c:pt>
                <c:pt idx="771">
                  <c:v>1.6142000000000001</c:v>
                </c:pt>
                <c:pt idx="772">
                  <c:v>1.6124000000000001</c:v>
                </c:pt>
                <c:pt idx="773">
                  <c:v>1.6071</c:v>
                </c:pt>
                <c:pt idx="774">
                  <c:v>1.6097999999999999</c:v>
                </c:pt>
                <c:pt idx="775">
                  <c:v>1.6132</c:v>
                </c:pt>
                <c:pt idx="776">
                  <c:v>1.6131</c:v>
                </c:pt>
                <c:pt idx="777">
                  <c:v>1.61</c:v>
                </c:pt>
                <c:pt idx="778">
                  <c:v>1.6114999999999999</c:v>
                </c:pt>
                <c:pt idx="779">
                  <c:v>1.6144000000000001</c:v>
                </c:pt>
                <c:pt idx="780">
                  <c:v>1.6116999999999999</c:v>
                </c:pt>
                <c:pt idx="781">
                  <c:v>1.6141000000000001</c:v>
                </c:pt>
                <c:pt idx="782">
                  <c:v>1.6158999999999999</c:v>
                </c:pt>
                <c:pt idx="783">
                  <c:v>1.6173</c:v>
                </c:pt>
                <c:pt idx="784">
                  <c:v>1.6173</c:v>
                </c:pt>
                <c:pt idx="785">
                  <c:v>1.6187</c:v>
                </c:pt>
                <c:pt idx="786">
                  <c:v>1.6189</c:v>
                </c:pt>
                <c:pt idx="787">
                  <c:v>1.6144000000000001</c:v>
                </c:pt>
                <c:pt idx="788">
                  <c:v>1.6186</c:v>
                </c:pt>
                <c:pt idx="789">
                  <c:v>1.6227</c:v>
                </c:pt>
                <c:pt idx="790">
                  <c:v>1.6228</c:v>
                </c:pt>
                <c:pt idx="791">
                  <c:v>1.6204000000000001</c:v>
                </c:pt>
                <c:pt idx="792">
                  <c:v>1.6193</c:v>
                </c:pt>
                <c:pt idx="793">
                  <c:v>1.6164000000000001</c:v>
                </c:pt>
                <c:pt idx="794">
                  <c:v>1.6136999999999999</c:v>
                </c:pt>
                <c:pt idx="795">
                  <c:v>1.6093999999999999</c:v>
                </c:pt>
                <c:pt idx="796">
                  <c:v>1.6149</c:v>
                </c:pt>
                <c:pt idx="797">
                  <c:v>1.6244000000000001</c:v>
                </c:pt>
                <c:pt idx="798">
                  <c:v>1.6232</c:v>
                </c:pt>
                <c:pt idx="799">
                  <c:v>1.6244000000000001</c:v>
                </c:pt>
                <c:pt idx="800">
                  <c:v>1.6251</c:v>
                </c:pt>
                <c:pt idx="801">
                  <c:v>1.6276999999999999</c:v>
                </c:pt>
                <c:pt idx="802">
                  <c:v>1.6221000000000001</c:v>
                </c:pt>
                <c:pt idx="803">
                  <c:v>1.6216999999999999</c:v>
                </c:pt>
                <c:pt idx="804">
                  <c:v>1.6214</c:v>
                </c:pt>
                <c:pt idx="805">
                  <c:v>1.6236999999999999</c:v>
                </c:pt>
                <c:pt idx="806">
                  <c:v>1.6256999999999999</c:v>
                </c:pt>
                <c:pt idx="807">
                  <c:v>1.6253</c:v>
                </c:pt>
                <c:pt idx="808">
                  <c:v>1.6232</c:v>
                </c:pt>
                <c:pt idx="809">
                  <c:v>1.621</c:v>
                </c:pt>
                <c:pt idx="810">
                  <c:v>1.6125</c:v>
                </c:pt>
                <c:pt idx="811">
                  <c:v>1.6125</c:v>
                </c:pt>
                <c:pt idx="812">
                  <c:v>1.6111</c:v>
                </c:pt>
                <c:pt idx="813">
                  <c:v>1.6045</c:v>
                </c:pt>
                <c:pt idx="814">
                  <c:v>1.5984</c:v>
                </c:pt>
                <c:pt idx="815">
                  <c:v>1.6056999999999999</c:v>
                </c:pt>
                <c:pt idx="816">
                  <c:v>1.6037999999999999</c:v>
                </c:pt>
                <c:pt idx="817">
                  <c:v>1.6119000000000001</c:v>
                </c:pt>
                <c:pt idx="818">
                  <c:v>1.6188</c:v>
                </c:pt>
                <c:pt idx="819">
                  <c:v>1.6145</c:v>
                </c:pt>
                <c:pt idx="820">
                  <c:v>1.6063000000000001</c:v>
                </c:pt>
                <c:pt idx="821">
                  <c:v>1.6103000000000001</c:v>
                </c:pt>
                <c:pt idx="822">
                  <c:v>1.6111</c:v>
                </c:pt>
                <c:pt idx="823">
                  <c:v>1.6065</c:v>
                </c:pt>
                <c:pt idx="824">
                  <c:v>1.6119000000000001</c:v>
                </c:pt>
                <c:pt idx="825">
                  <c:v>1.6133999999999999</c:v>
                </c:pt>
                <c:pt idx="826">
                  <c:v>1.6186</c:v>
                </c:pt>
                <c:pt idx="827">
                  <c:v>1.6181000000000001</c:v>
                </c:pt>
                <c:pt idx="828">
                  <c:v>1.6192</c:v>
                </c:pt>
                <c:pt idx="829">
                  <c:v>1.6198999999999999</c:v>
                </c:pt>
                <c:pt idx="830">
                  <c:v>1.6164000000000001</c:v>
                </c:pt>
                <c:pt idx="831">
                  <c:v>1.619</c:v>
                </c:pt>
                <c:pt idx="832">
                  <c:v>1.623</c:v>
                </c:pt>
                <c:pt idx="833">
                  <c:v>1.6232</c:v>
                </c:pt>
                <c:pt idx="834">
                  <c:v>1.6245000000000001</c:v>
                </c:pt>
                <c:pt idx="835">
                  <c:v>1.6293</c:v>
                </c:pt>
                <c:pt idx="836">
                  <c:v>1.6307</c:v>
                </c:pt>
                <c:pt idx="837">
                  <c:v>1.6315</c:v>
                </c:pt>
                <c:pt idx="838">
                  <c:v>1.6342000000000001</c:v>
                </c:pt>
                <c:pt idx="839">
                  <c:v>1.639</c:v>
                </c:pt>
                <c:pt idx="840">
                  <c:v>1.6406000000000001</c:v>
                </c:pt>
                <c:pt idx="841">
                  <c:v>1.6434</c:v>
                </c:pt>
                <c:pt idx="842">
                  <c:v>1.6433</c:v>
                </c:pt>
                <c:pt idx="843">
                  <c:v>1.6398999999999999</c:v>
                </c:pt>
                <c:pt idx="844">
                  <c:v>1.6383000000000001</c:v>
                </c:pt>
                <c:pt idx="845">
                  <c:v>1.6397999999999999</c:v>
                </c:pt>
                <c:pt idx="846">
                  <c:v>1.6420999999999999</c:v>
                </c:pt>
                <c:pt idx="847">
                  <c:v>1.6415999999999999</c:v>
                </c:pt>
                <c:pt idx="848">
                  <c:v>1.6386000000000001</c:v>
                </c:pt>
                <c:pt idx="849">
                  <c:v>1.6418999999999999</c:v>
                </c:pt>
                <c:pt idx="850">
                  <c:v>1.6434</c:v>
                </c:pt>
                <c:pt idx="851">
                  <c:v>1.6456999999999999</c:v>
                </c:pt>
                <c:pt idx="852">
                  <c:v>1.6471</c:v>
                </c:pt>
                <c:pt idx="853">
                  <c:v>1.6494</c:v>
                </c:pt>
                <c:pt idx="854">
                  <c:v>1.6477999999999999</c:v>
                </c:pt>
                <c:pt idx="855">
                  <c:v>1.6462000000000001</c:v>
                </c:pt>
                <c:pt idx="856">
                  <c:v>1.6467000000000001</c:v>
                </c:pt>
                <c:pt idx="857">
                  <c:v>1.6495</c:v>
                </c:pt>
                <c:pt idx="858">
                  <c:v>1.6484000000000001</c:v>
                </c:pt>
                <c:pt idx="859">
                  <c:v>1.6442000000000001</c:v>
                </c:pt>
                <c:pt idx="860">
                  <c:v>1.6488</c:v>
                </c:pt>
                <c:pt idx="861">
                  <c:v>1.6509</c:v>
                </c:pt>
                <c:pt idx="862">
                  <c:v>1.6512</c:v>
                </c:pt>
                <c:pt idx="863">
                  <c:v>1.6532</c:v>
                </c:pt>
                <c:pt idx="864">
                  <c:v>1.6559999999999999</c:v>
                </c:pt>
                <c:pt idx="865">
                  <c:v>1.6577999999999999</c:v>
                </c:pt>
                <c:pt idx="866">
                  <c:v>1.6572</c:v>
                </c:pt>
                <c:pt idx="867">
                  <c:v>1.6533</c:v>
                </c:pt>
                <c:pt idx="868">
                  <c:v>1.6517999999999999</c:v>
                </c:pt>
                <c:pt idx="869">
                  <c:v>1.649</c:v>
                </c:pt>
                <c:pt idx="870">
                  <c:v>1.6504000000000001</c:v>
                </c:pt>
                <c:pt idx="871">
                  <c:v>1.6526000000000001</c:v>
                </c:pt>
                <c:pt idx="872">
                  <c:v>1.6474</c:v>
                </c:pt>
                <c:pt idx="873">
                  <c:v>1.6456</c:v>
                </c:pt>
                <c:pt idx="874">
                  <c:v>1.6476</c:v>
                </c:pt>
                <c:pt idx="875">
                  <c:v>1.6537999999999999</c:v>
                </c:pt>
                <c:pt idx="876">
                  <c:v>1.6506000000000001</c:v>
                </c:pt>
                <c:pt idx="877">
                  <c:v>1.6467000000000001</c:v>
                </c:pt>
                <c:pt idx="878">
                  <c:v>1.6424000000000001</c:v>
                </c:pt>
                <c:pt idx="879">
                  <c:v>1.6435</c:v>
                </c:pt>
                <c:pt idx="880">
                  <c:v>1.6514</c:v>
                </c:pt>
                <c:pt idx="881">
                  <c:v>1.6539999999999999</c:v>
                </c:pt>
                <c:pt idx="882">
                  <c:v>1.6516</c:v>
                </c:pt>
                <c:pt idx="883">
                  <c:v>1.6555</c:v>
                </c:pt>
                <c:pt idx="884">
                  <c:v>1.6579999999999999</c:v>
                </c:pt>
                <c:pt idx="885">
                  <c:v>1.6615</c:v>
                </c:pt>
                <c:pt idx="886">
                  <c:v>1.6658999999999999</c:v>
                </c:pt>
                <c:pt idx="887">
                  <c:v>1.6656</c:v>
                </c:pt>
                <c:pt idx="888">
                  <c:v>1.6585000000000001</c:v>
                </c:pt>
                <c:pt idx="889">
                  <c:v>1.6623000000000001</c:v>
                </c:pt>
                <c:pt idx="890">
                  <c:v>1.6555</c:v>
                </c:pt>
                <c:pt idx="891">
                  <c:v>1.6531</c:v>
                </c:pt>
                <c:pt idx="892">
                  <c:v>1.6523000000000001</c:v>
                </c:pt>
                <c:pt idx="893">
                  <c:v>1.6529</c:v>
                </c:pt>
                <c:pt idx="894">
                  <c:v>1.6552</c:v>
                </c:pt>
                <c:pt idx="895">
                  <c:v>1.6538999999999999</c:v>
                </c:pt>
                <c:pt idx="896">
                  <c:v>1.6496</c:v>
                </c:pt>
                <c:pt idx="897">
                  <c:v>1.6541999999999999</c:v>
                </c:pt>
                <c:pt idx="898">
                  <c:v>1.6560999999999999</c:v>
                </c:pt>
                <c:pt idx="899">
                  <c:v>1.6552</c:v>
                </c:pt>
                <c:pt idx="900">
                  <c:v>1.6595</c:v>
                </c:pt>
                <c:pt idx="901">
                  <c:v>1.6576</c:v>
                </c:pt>
                <c:pt idx="902">
                  <c:v>1.6527000000000001</c:v>
                </c:pt>
                <c:pt idx="903">
                  <c:v>1.6574</c:v>
                </c:pt>
                <c:pt idx="904">
                  <c:v>1.6581999999999999</c:v>
                </c:pt>
                <c:pt idx="905">
                  <c:v>1.6573</c:v>
                </c:pt>
                <c:pt idx="906">
                  <c:v>1.657</c:v>
                </c:pt>
                <c:pt idx="907">
                  <c:v>1.6566000000000001</c:v>
                </c:pt>
                <c:pt idx="908">
                  <c:v>1.6573</c:v>
                </c:pt>
                <c:pt idx="909">
                  <c:v>1.6601999999999999</c:v>
                </c:pt>
                <c:pt idx="910">
                  <c:v>1.6597</c:v>
                </c:pt>
                <c:pt idx="911">
                  <c:v>1.6652</c:v>
                </c:pt>
                <c:pt idx="912">
                  <c:v>1.6623000000000001</c:v>
                </c:pt>
                <c:pt idx="913">
                  <c:v>1.6648000000000001</c:v>
                </c:pt>
                <c:pt idx="914">
                  <c:v>1.6536</c:v>
                </c:pt>
                <c:pt idx="915">
                  <c:v>1.6474</c:v>
                </c:pt>
                <c:pt idx="916">
                  <c:v>1.647</c:v>
                </c:pt>
                <c:pt idx="917">
                  <c:v>1.6423000000000001</c:v>
                </c:pt>
                <c:pt idx="918">
                  <c:v>1.6456999999999999</c:v>
                </c:pt>
                <c:pt idx="919">
                  <c:v>1.65</c:v>
                </c:pt>
                <c:pt idx="920">
                  <c:v>1.6397999999999999</c:v>
                </c:pt>
                <c:pt idx="921">
                  <c:v>1.6434</c:v>
                </c:pt>
                <c:pt idx="922">
                  <c:v>1.6452</c:v>
                </c:pt>
                <c:pt idx="923">
                  <c:v>1.651</c:v>
                </c:pt>
                <c:pt idx="924">
                  <c:v>1.6362000000000001</c:v>
                </c:pt>
                <c:pt idx="925">
                  <c:v>1.6411</c:v>
                </c:pt>
                <c:pt idx="926">
                  <c:v>1.6403000000000001</c:v>
                </c:pt>
                <c:pt idx="927">
                  <c:v>1.6382000000000001</c:v>
                </c:pt>
                <c:pt idx="928">
                  <c:v>1.6371</c:v>
                </c:pt>
                <c:pt idx="929">
                  <c:v>1.6322000000000001</c:v>
                </c:pt>
                <c:pt idx="930">
                  <c:v>1.6277999999999999</c:v>
                </c:pt>
                <c:pt idx="931">
                  <c:v>1.6247</c:v>
                </c:pt>
                <c:pt idx="932">
                  <c:v>1.6237999999999999</c:v>
                </c:pt>
                <c:pt idx="933">
                  <c:v>1.6341000000000001</c:v>
                </c:pt>
                <c:pt idx="934">
                  <c:v>1.6378999999999999</c:v>
                </c:pt>
                <c:pt idx="935">
                  <c:v>1.6426000000000001</c:v>
                </c:pt>
                <c:pt idx="936">
                  <c:v>1.6415</c:v>
                </c:pt>
                <c:pt idx="937">
                  <c:v>1.6331</c:v>
                </c:pt>
                <c:pt idx="938">
                  <c:v>1.6403000000000001</c:v>
                </c:pt>
                <c:pt idx="939">
                  <c:v>1.6416999999999999</c:v>
                </c:pt>
                <c:pt idx="940">
                  <c:v>1.6471</c:v>
                </c:pt>
                <c:pt idx="941">
                  <c:v>1.6459999999999999</c:v>
                </c:pt>
                <c:pt idx="942">
                  <c:v>1.6484000000000001</c:v>
                </c:pt>
                <c:pt idx="943">
                  <c:v>1.6435999999999999</c:v>
                </c:pt>
                <c:pt idx="944">
                  <c:v>1.645</c:v>
                </c:pt>
                <c:pt idx="945">
                  <c:v>1.6356999999999999</c:v>
                </c:pt>
                <c:pt idx="946">
                  <c:v>1.6366000000000001</c:v>
                </c:pt>
                <c:pt idx="947">
                  <c:v>1.6454</c:v>
                </c:pt>
                <c:pt idx="948">
                  <c:v>1.6472</c:v>
                </c:pt>
                <c:pt idx="949">
                  <c:v>1.645</c:v>
                </c:pt>
                <c:pt idx="950">
                  <c:v>1.6500999999999999</c:v>
                </c:pt>
                <c:pt idx="951">
                  <c:v>1.6462000000000001</c:v>
                </c:pt>
                <c:pt idx="952">
                  <c:v>1.651</c:v>
                </c:pt>
                <c:pt idx="953">
                  <c:v>1.6528</c:v>
                </c:pt>
                <c:pt idx="954">
                  <c:v>1.649</c:v>
                </c:pt>
                <c:pt idx="955">
                  <c:v>1.6515</c:v>
                </c:pt>
                <c:pt idx="956">
                  <c:v>1.6513</c:v>
                </c:pt>
                <c:pt idx="957">
                  <c:v>1.649</c:v>
                </c:pt>
                <c:pt idx="958">
                  <c:v>1.6536</c:v>
                </c:pt>
                <c:pt idx="959">
                  <c:v>1.6605000000000001</c:v>
                </c:pt>
                <c:pt idx="960">
                  <c:v>1.6613</c:v>
                </c:pt>
                <c:pt idx="961">
                  <c:v>1.6633</c:v>
                </c:pt>
                <c:pt idx="962">
                  <c:v>1.6626000000000001</c:v>
                </c:pt>
                <c:pt idx="963">
                  <c:v>1.6628000000000001</c:v>
                </c:pt>
                <c:pt idx="964">
                  <c:v>1.6600999999999999</c:v>
                </c:pt>
                <c:pt idx="965">
                  <c:v>1.6654</c:v>
                </c:pt>
                <c:pt idx="966">
                  <c:v>1.6662999999999999</c:v>
                </c:pt>
                <c:pt idx="967">
                  <c:v>1.669</c:v>
                </c:pt>
                <c:pt idx="968">
                  <c:v>1.6727000000000001</c:v>
                </c:pt>
                <c:pt idx="969">
                  <c:v>1.6773</c:v>
                </c:pt>
                <c:pt idx="970">
                  <c:v>1.6791</c:v>
                </c:pt>
                <c:pt idx="971">
                  <c:v>1.6767000000000001</c:v>
                </c:pt>
                <c:pt idx="972">
                  <c:v>1.6759999999999999</c:v>
                </c:pt>
                <c:pt idx="973">
                  <c:v>1.6759999999999999</c:v>
                </c:pt>
                <c:pt idx="974">
                  <c:v>1.6714</c:v>
                </c:pt>
                <c:pt idx="975">
                  <c:v>1.6682999999999999</c:v>
                </c:pt>
                <c:pt idx="976">
                  <c:v>1.6696</c:v>
                </c:pt>
                <c:pt idx="977">
                  <c:v>1.6726000000000001</c:v>
                </c:pt>
                <c:pt idx="978">
                  <c:v>1.6714</c:v>
                </c:pt>
                <c:pt idx="979">
                  <c:v>1.6691</c:v>
                </c:pt>
                <c:pt idx="980">
                  <c:v>1.6759999999999999</c:v>
                </c:pt>
                <c:pt idx="981">
                  <c:v>1.6792</c:v>
                </c:pt>
                <c:pt idx="982">
                  <c:v>1.6731</c:v>
                </c:pt>
                <c:pt idx="983">
                  <c:v>1.677</c:v>
                </c:pt>
                <c:pt idx="984">
                  <c:v>1.6698</c:v>
                </c:pt>
                <c:pt idx="985">
                  <c:v>1.6741999999999999</c:v>
                </c:pt>
                <c:pt idx="986">
                  <c:v>1.6685000000000001</c:v>
                </c:pt>
                <c:pt idx="987">
                  <c:v>1.6667000000000001</c:v>
                </c:pt>
                <c:pt idx="988">
                  <c:v>1.6592</c:v>
                </c:pt>
                <c:pt idx="989">
                  <c:v>1.6544000000000001</c:v>
                </c:pt>
                <c:pt idx="990">
                  <c:v>1.6473</c:v>
                </c:pt>
                <c:pt idx="991">
                  <c:v>1.6405000000000001</c:v>
                </c:pt>
                <c:pt idx="992">
                  <c:v>1.6452</c:v>
                </c:pt>
                <c:pt idx="993">
                  <c:v>1.6465000000000001</c:v>
                </c:pt>
                <c:pt idx="994">
                  <c:v>1.6407</c:v>
                </c:pt>
                <c:pt idx="995">
                  <c:v>1.6393</c:v>
                </c:pt>
                <c:pt idx="996">
                  <c:v>1.6354</c:v>
                </c:pt>
                <c:pt idx="997">
                  <c:v>1.6415999999999999</c:v>
                </c:pt>
                <c:pt idx="998">
                  <c:v>1.6369</c:v>
                </c:pt>
                <c:pt idx="999">
                  <c:v>1.6351</c:v>
                </c:pt>
                <c:pt idx="1000">
                  <c:v>1.6353</c:v>
                </c:pt>
                <c:pt idx="1001">
                  <c:v>1.6308</c:v>
                </c:pt>
                <c:pt idx="1002">
                  <c:v>1.6379999999999999</c:v>
                </c:pt>
                <c:pt idx="1003">
                  <c:v>1.6484000000000001</c:v>
                </c:pt>
                <c:pt idx="1004">
                  <c:v>1.6480999999999999</c:v>
                </c:pt>
                <c:pt idx="1005">
                  <c:v>1.6565000000000001</c:v>
                </c:pt>
                <c:pt idx="1006">
                  <c:v>1.6517999999999999</c:v>
                </c:pt>
                <c:pt idx="1007">
                  <c:v>1.6479999999999999</c:v>
                </c:pt>
                <c:pt idx="1008">
                  <c:v>1.6469</c:v>
                </c:pt>
                <c:pt idx="1009">
                  <c:v>1.6532</c:v>
                </c:pt>
                <c:pt idx="1010">
                  <c:v>1.6536</c:v>
                </c:pt>
                <c:pt idx="1011">
                  <c:v>1.6593</c:v>
                </c:pt>
                <c:pt idx="1012">
                  <c:v>1.6556</c:v>
                </c:pt>
                <c:pt idx="1013">
                  <c:v>1.6679999999999999</c:v>
                </c:pt>
                <c:pt idx="1014">
                  <c:v>1.6695</c:v>
                </c:pt>
                <c:pt idx="1015">
                  <c:v>1.6628000000000001</c:v>
                </c:pt>
                <c:pt idx="1016">
                  <c:v>1.6527000000000001</c:v>
                </c:pt>
                <c:pt idx="1017">
                  <c:v>1.6600999999999999</c:v>
                </c:pt>
                <c:pt idx="1018">
                  <c:v>1.6608000000000001</c:v>
                </c:pt>
                <c:pt idx="1019">
                  <c:v>1.6591</c:v>
                </c:pt>
                <c:pt idx="1020">
                  <c:v>1.6601999999999999</c:v>
                </c:pt>
                <c:pt idx="1021">
                  <c:v>1.6652</c:v>
                </c:pt>
                <c:pt idx="1022">
                  <c:v>1.6658999999999999</c:v>
                </c:pt>
                <c:pt idx="1023">
                  <c:v>1.659</c:v>
                </c:pt>
                <c:pt idx="1024">
                  <c:v>1.6531</c:v>
                </c:pt>
                <c:pt idx="1025">
                  <c:v>1.6467000000000001</c:v>
                </c:pt>
                <c:pt idx="1026">
                  <c:v>1.6385000000000001</c:v>
                </c:pt>
                <c:pt idx="1027">
                  <c:v>1.6332</c:v>
                </c:pt>
                <c:pt idx="1028">
                  <c:v>1.6400999999999999</c:v>
                </c:pt>
                <c:pt idx="1029">
                  <c:v>1.6356999999999999</c:v>
                </c:pt>
                <c:pt idx="1030">
                  <c:v>1.6356999999999999</c:v>
                </c:pt>
                <c:pt idx="1031">
                  <c:v>1.6327</c:v>
                </c:pt>
                <c:pt idx="1032">
                  <c:v>1.6274999999999999</c:v>
                </c:pt>
                <c:pt idx="1033">
                  <c:v>1.6246</c:v>
                </c:pt>
                <c:pt idx="1034">
                  <c:v>1.6184000000000001</c:v>
                </c:pt>
                <c:pt idx="1035">
                  <c:v>1.6122000000000001</c:v>
                </c:pt>
                <c:pt idx="1036">
                  <c:v>1.6127</c:v>
                </c:pt>
                <c:pt idx="1037">
                  <c:v>1.6061000000000001</c:v>
                </c:pt>
                <c:pt idx="1038">
                  <c:v>1.6013999999999999</c:v>
                </c:pt>
                <c:pt idx="1039">
                  <c:v>1.6027</c:v>
                </c:pt>
                <c:pt idx="1040">
                  <c:v>1.5964</c:v>
                </c:pt>
                <c:pt idx="1041">
                  <c:v>1.6042000000000001</c:v>
                </c:pt>
                <c:pt idx="1042">
                  <c:v>1.6093</c:v>
                </c:pt>
                <c:pt idx="1043">
                  <c:v>1.6101000000000001</c:v>
                </c:pt>
                <c:pt idx="1044">
                  <c:v>1.6161000000000001</c:v>
                </c:pt>
                <c:pt idx="1045">
                  <c:v>1.6117999999999999</c:v>
                </c:pt>
                <c:pt idx="1046">
                  <c:v>1.6061000000000001</c:v>
                </c:pt>
                <c:pt idx="1047">
                  <c:v>1.6114999999999999</c:v>
                </c:pt>
                <c:pt idx="1048">
                  <c:v>1.6133999999999999</c:v>
                </c:pt>
                <c:pt idx="1049">
                  <c:v>1.61</c:v>
                </c:pt>
                <c:pt idx="1050">
                  <c:v>1.6054999999999999</c:v>
                </c:pt>
                <c:pt idx="1051">
                  <c:v>1.5983000000000001</c:v>
                </c:pt>
                <c:pt idx="1052">
                  <c:v>1.5989</c:v>
                </c:pt>
                <c:pt idx="1053">
                  <c:v>1.6001000000000001</c:v>
                </c:pt>
                <c:pt idx="1054">
                  <c:v>1.6064000000000001</c:v>
                </c:pt>
                <c:pt idx="1055">
                  <c:v>1.6149</c:v>
                </c:pt>
                <c:pt idx="1056">
                  <c:v>1.6071</c:v>
                </c:pt>
                <c:pt idx="1057">
                  <c:v>1.6044</c:v>
                </c:pt>
                <c:pt idx="1058">
                  <c:v>1.6154999999999999</c:v>
                </c:pt>
                <c:pt idx="1059">
                  <c:v>1.6111</c:v>
                </c:pt>
                <c:pt idx="1060">
                  <c:v>1.6173</c:v>
                </c:pt>
                <c:pt idx="1061">
                  <c:v>1.6135999999999999</c:v>
                </c:pt>
                <c:pt idx="1062">
                  <c:v>1.6088</c:v>
                </c:pt>
                <c:pt idx="1063">
                  <c:v>1.6154999999999999</c:v>
                </c:pt>
                <c:pt idx="1064">
                  <c:v>1.6091</c:v>
                </c:pt>
                <c:pt idx="1065">
                  <c:v>1.6071</c:v>
                </c:pt>
                <c:pt idx="1066">
                  <c:v>1.5974999999999999</c:v>
                </c:pt>
                <c:pt idx="1067">
                  <c:v>1.5802</c:v>
                </c:pt>
                <c:pt idx="1068">
                  <c:v>1.5845</c:v>
                </c:pt>
                <c:pt idx="1069">
                  <c:v>1.5788</c:v>
                </c:pt>
                <c:pt idx="1070">
                  <c:v>1.5822000000000001</c:v>
                </c:pt>
                <c:pt idx="1071">
                  <c:v>1.5733999999999999</c:v>
                </c:pt>
                <c:pt idx="1072">
                  <c:v>1.5742</c:v>
                </c:pt>
                <c:pt idx="1073">
                  <c:v>1.5641</c:v>
                </c:pt>
                <c:pt idx="1074">
                  <c:v>1.5843</c:v>
                </c:pt>
                <c:pt idx="1075">
                  <c:v>1.5781000000000001</c:v>
                </c:pt>
                <c:pt idx="1076">
                  <c:v>1.5771999999999999</c:v>
                </c:pt>
                <c:pt idx="1077">
                  <c:v>1.5633999999999999</c:v>
                </c:pt>
                <c:pt idx="1078">
                  <c:v>1.5478000000000001</c:v>
                </c:pt>
                <c:pt idx="1079">
                  <c:v>1.5664</c:v>
                </c:pt>
                <c:pt idx="1080">
                  <c:v>1.5583</c:v>
                </c:pt>
                <c:pt idx="1081">
                  <c:v>1.5529999999999999</c:v>
                </c:pt>
                <c:pt idx="1082">
                  <c:v>1.5714999999999999</c:v>
                </c:pt>
                <c:pt idx="1083">
                  <c:v>1.5662</c:v>
                </c:pt>
                <c:pt idx="1084">
                  <c:v>1.5677000000000001</c:v>
                </c:pt>
                <c:pt idx="1085">
                  <c:v>1.5718000000000001</c:v>
                </c:pt>
                <c:pt idx="1086">
                  <c:v>1.5679000000000001</c:v>
                </c:pt>
                <c:pt idx="1087">
                  <c:v>1.5802</c:v>
                </c:pt>
                <c:pt idx="1088">
                  <c:v>1.5820000000000001</c:v>
                </c:pt>
                <c:pt idx="1089">
                  <c:v>1.5835999999999999</c:v>
                </c:pt>
                <c:pt idx="1090">
                  <c:v>1.583</c:v>
                </c:pt>
                <c:pt idx="1091">
                  <c:v>1.5907</c:v>
                </c:pt>
                <c:pt idx="1092">
                  <c:v>1.5929</c:v>
                </c:pt>
                <c:pt idx="1093">
                  <c:v>1.5845</c:v>
                </c:pt>
                <c:pt idx="1094">
                  <c:v>1.5857000000000001</c:v>
                </c:pt>
                <c:pt idx="1095">
                  <c:v>1.5815999999999999</c:v>
                </c:pt>
                <c:pt idx="1096">
                  <c:v>1.5815999999999999</c:v>
                </c:pt>
                <c:pt idx="1097">
                  <c:v>1.5889</c:v>
                </c:pt>
                <c:pt idx="1098">
                  <c:v>1.5943000000000001</c:v>
                </c:pt>
                <c:pt idx="1099">
                  <c:v>1.6001000000000001</c:v>
                </c:pt>
                <c:pt idx="1100">
                  <c:v>1.6097999999999999</c:v>
                </c:pt>
                <c:pt idx="1101">
                  <c:v>1.6040000000000001</c:v>
                </c:pt>
                <c:pt idx="1102">
                  <c:v>1.6037999999999999</c:v>
                </c:pt>
                <c:pt idx="1103">
                  <c:v>1.6126</c:v>
                </c:pt>
                <c:pt idx="1104">
                  <c:v>1.6236999999999999</c:v>
                </c:pt>
                <c:pt idx="1105">
                  <c:v>1.6146</c:v>
                </c:pt>
                <c:pt idx="1106">
                  <c:v>1.6177999999999999</c:v>
                </c:pt>
                <c:pt idx="1107">
                  <c:v>1.6152</c:v>
                </c:pt>
                <c:pt idx="1108">
                  <c:v>1.6166</c:v>
                </c:pt>
                <c:pt idx="1109">
                  <c:v>1.6313</c:v>
                </c:pt>
                <c:pt idx="1110">
                  <c:v>1.6318999999999999</c:v>
                </c:pt>
                <c:pt idx="1111">
                  <c:v>1.6332</c:v>
                </c:pt>
                <c:pt idx="1112">
                  <c:v>1.6234</c:v>
                </c:pt>
                <c:pt idx="1113">
                  <c:v>1.6184000000000001</c:v>
                </c:pt>
                <c:pt idx="1114">
                  <c:v>1.6114999999999999</c:v>
                </c:pt>
                <c:pt idx="1115">
                  <c:v>1.6226</c:v>
                </c:pt>
                <c:pt idx="1116">
                  <c:v>1.6291</c:v>
                </c:pt>
                <c:pt idx="1117">
                  <c:v>1.6311</c:v>
                </c:pt>
                <c:pt idx="1118">
                  <c:v>1.6318999999999999</c:v>
                </c:pt>
                <c:pt idx="1119">
                  <c:v>1.6313</c:v>
                </c:pt>
                <c:pt idx="1120">
                  <c:v>1.6335999999999999</c:v>
                </c:pt>
                <c:pt idx="1121">
                  <c:v>1.6231</c:v>
                </c:pt>
                <c:pt idx="1122">
                  <c:v>1.6176999999999999</c:v>
                </c:pt>
                <c:pt idx="1123">
                  <c:v>1.6212</c:v>
                </c:pt>
                <c:pt idx="1124">
                  <c:v>1.6135999999999999</c:v>
                </c:pt>
                <c:pt idx="1125">
                  <c:v>1.6153999999999999</c:v>
                </c:pt>
                <c:pt idx="1126">
                  <c:v>1.6221000000000001</c:v>
                </c:pt>
                <c:pt idx="1127">
                  <c:v>1.6224000000000001</c:v>
                </c:pt>
                <c:pt idx="1128">
                  <c:v>1.6274999999999999</c:v>
                </c:pt>
                <c:pt idx="1129">
                  <c:v>1.6205000000000001</c:v>
                </c:pt>
                <c:pt idx="1130">
                  <c:v>1.6117999999999999</c:v>
                </c:pt>
                <c:pt idx="1131">
                  <c:v>1.6094999999999999</c:v>
                </c:pt>
                <c:pt idx="1132">
                  <c:v>1.6074999999999999</c:v>
                </c:pt>
                <c:pt idx="1133">
                  <c:v>1.6180000000000001</c:v>
                </c:pt>
                <c:pt idx="1134">
                  <c:v>1.6064000000000001</c:v>
                </c:pt>
                <c:pt idx="1135">
                  <c:v>1.607</c:v>
                </c:pt>
                <c:pt idx="1136">
                  <c:v>1.6107</c:v>
                </c:pt>
                <c:pt idx="1137">
                  <c:v>1.6034999999999999</c:v>
                </c:pt>
                <c:pt idx="1138">
                  <c:v>1.6069</c:v>
                </c:pt>
                <c:pt idx="1139">
                  <c:v>1.61</c:v>
                </c:pt>
                <c:pt idx="1140">
                  <c:v>1.6167</c:v>
                </c:pt>
                <c:pt idx="1141">
                  <c:v>1.6154999999999999</c:v>
                </c:pt>
                <c:pt idx="1142">
                  <c:v>1.6093</c:v>
                </c:pt>
                <c:pt idx="1143">
                  <c:v>1.6198999999999999</c:v>
                </c:pt>
                <c:pt idx="1144">
                  <c:v>1.6152</c:v>
                </c:pt>
                <c:pt idx="1145">
                  <c:v>1.6218999999999999</c:v>
                </c:pt>
                <c:pt idx="1146">
                  <c:v>1.621</c:v>
                </c:pt>
                <c:pt idx="1147">
                  <c:v>1.6205000000000001</c:v>
                </c:pt>
                <c:pt idx="1148">
                  <c:v>1.6126</c:v>
                </c:pt>
                <c:pt idx="1149">
                  <c:v>1.6080000000000001</c:v>
                </c:pt>
                <c:pt idx="1150">
                  <c:v>1.6079000000000001</c:v>
                </c:pt>
                <c:pt idx="1151">
                  <c:v>1.6106</c:v>
                </c:pt>
                <c:pt idx="1152">
                  <c:v>1.6096999999999999</c:v>
                </c:pt>
                <c:pt idx="1153">
                  <c:v>1.611</c:v>
                </c:pt>
                <c:pt idx="1154">
                  <c:v>1.6101000000000001</c:v>
                </c:pt>
                <c:pt idx="1155">
                  <c:v>1.6133999999999999</c:v>
                </c:pt>
                <c:pt idx="1156">
                  <c:v>1.6195999999999999</c:v>
                </c:pt>
                <c:pt idx="1157">
                  <c:v>1.6180000000000001</c:v>
                </c:pt>
                <c:pt idx="1158">
                  <c:v>1.6225000000000001</c:v>
                </c:pt>
                <c:pt idx="1159">
                  <c:v>1.6189</c:v>
                </c:pt>
                <c:pt idx="1160">
                  <c:v>1.6158999999999999</c:v>
                </c:pt>
                <c:pt idx="1161">
                  <c:v>1.6051</c:v>
                </c:pt>
                <c:pt idx="1162">
                  <c:v>1.6093</c:v>
                </c:pt>
                <c:pt idx="1163">
                  <c:v>1.6163000000000001</c:v>
                </c:pt>
                <c:pt idx="1164">
                  <c:v>1.6203000000000001</c:v>
                </c:pt>
                <c:pt idx="1165">
                  <c:v>1.6195999999999999</c:v>
                </c:pt>
                <c:pt idx="1166">
                  <c:v>1.6266</c:v>
                </c:pt>
                <c:pt idx="1167">
                  <c:v>1.6282000000000001</c:v>
                </c:pt>
                <c:pt idx="1168">
                  <c:v>1.625</c:v>
                </c:pt>
                <c:pt idx="1169">
                  <c:v>1.6274999999999999</c:v>
                </c:pt>
                <c:pt idx="1170">
                  <c:v>1.6271</c:v>
                </c:pt>
                <c:pt idx="1171">
                  <c:v>1.6303000000000001</c:v>
                </c:pt>
                <c:pt idx="1172">
                  <c:v>1.6331</c:v>
                </c:pt>
                <c:pt idx="1173">
                  <c:v>1.6336999999999999</c:v>
                </c:pt>
                <c:pt idx="1174">
                  <c:v>1.6334</c:v>
                </c:pt>
                <c:pt idx="1175">
                  <c:v>1.6328</c:v>
                </c:pt>
                <c:pt idx="1176">
                  <c:v>1.6292</c:v>
                </c:pt>
                <c:pt idx="1177">
                  <c:v>1.633</c:v>
                </c:pt>
                <c:pt idx="1178">
                  <c:v>1.6261000000000001</c:v>
                </c:pt>
                <c:pt idx="1179">
                  <c:v>1.6237999999999999</c:v>
                </c:pt>
                <c:pt idx="1180">
                  <c:v>1.6187</c:v>
                </c:pt>
                <c:pt idx="1181">
                  <c:v>1.6201000000000001</c:v>
                </c:pt>
                <c:pt idx="1182">
                  <c:v>1.6183000000000001</c:v>
                </c:pt>
                <c:pt idx="1183">
                  <c:v>1.6194999999999999</c:v>
                </c:pt>
                <c:pt idx="1184">
                  <c:v>1.6093999999999999</c:v>
                </c:pt>
                <c:pt idx="1185">
                  <c:v>1.6123000000000001</c:v>
                </c:pt>
                <c:pt idx="1186">
                  <c:v>1.6122000000000001</c:v>
                </c:pt>
                <c:pt idx="1187">
                  <c:v>1.6214</c:v>
                </c:pt>
                <c:pt idx="1188">
                  <c:v>1.6180000000000001</c:v>
                </c:pt>
                <c:pt idx="1189">
                  <c:v>1.6251</c:v>
                </c:pt>
                <c:pt idx="1190">
                  <c:v>1.6161000000000001</c:v>
                </c:pt>
                <c:pt idx="1191">
                  <c:v>1.6102000000000001</c:v>
                </c:pt>
                <c:pt idx="1192">
                  <c:v>1.6155999999999999</c:v>
                </c:pt>
                <c:pt idx="1193">
                  <c:v>1.6157999999999999</c:v>
                </c:pt>
                <c:pt idx="1194">
                  <c:v>1.6154999999999999</c:v>
                </c:pt>
                <c:pt idx="1195">
                  <c:v>1.6081000000000001</c:v>
                </c:pt>
                <c:pt idx="1196">
                  <c:v>1.6055999999999999</c:v>
                </c:pt>
                <c:pt idx="1197">
                  <c:v>1.6027</c:v>
                </c:pt>
                <c:pt idx="1198">
                  <c:v>1.5875999999999999</c:v>
                </c:pt>
                <c:pt idx="1199">
                  <c:v>1.5953999999999999</c:v>
                </c:pt>
                <c:pt idx="1200">
                  <c:v>1.5986</c:v>
                </c:pt>
                <c:pt idx="1201">
                  <c:v>1.5914999999999999</c:v>
                </c:pt>
                <c:pt idx="1202">
                  <c:v>1.5909</c:v>
                </c:pt>
                <c:pt idx="1203">
                  <c:v>1.5936999999999999</c:v>
                </c:pt>
                <c:pt idx="1204">
                  <c:v>1.6081000000000001</c:v>
                </c:pt>
                <c:pt idx="1205">
                  <c:v>1.5876999999999999</c:v>
                </c:pt>
                <c:pt idx="1206">
                  <c:v>1.5854999999999999</c:v>
                </c:pt>
                <c:pt idx="1207">
                  <c:v>1.5788</c:v>
                </c:pt>
                <c:pt idx="1208">
                  <c:v>1.5848</c:v>
                </c:pt>
                <c:pt idx="1209">
                  <c:v>1.5981000000000001</c:v>
                </c:pt>
                <c:pt idx="1210">
                  <c:v>1.5886</c:v>
                </c:pt>
                <c:pt idx="1211">
                  <c:v>1.5914999999999999</c:v>
                </c:pt>
                <c:pt idx="1212">
                  <c:v>1.5956999999999999</c:v>
                </c:pt>
                <c:pt idx="1213">
                  <c:v>1.5925</c:v>
                </c:pt>
                <c:pt idx="1214">
                  <c:v>1.5931</c:v>
                </c:pt>
                <c:pt idx="1215">
                  <c:v>1.5698000000000001</c:v>
                </c:pt>
                <c:pt idx="1216">
                  <c:v>1.5807</c:v>
                </c:pt>
                <c:pt idx="1217">
                  <c:v>1.5770999999999999</c:v>
                </c:pt>
                <c:pt idx="1218">
                  <c:v>1.5690999999999999</c:v>
                </c:pt>
                <c:pt idx="1219">
                  <c:v>1.5545</c:v>
                </c:pt>
                <c:pt idx="1220">
                  <c:v>1.5486</c:v>
                </c:pt>
                <c:pt idx="1221">
                  <c:v>1.5479000000000001</c:v>
                </c:pt>
                <c:pt idx="1222">
                  <c:v>1.5357000000000001</c:v>
                </c:pt>
                <c:pt idx="1223">
                  <c:v>1.5331999999999999</c:v>
                </c:pt>
                <c:pt idx="1224">
                  <c:v>1.5264</c:v>
                </c:pt>
                <c:pt idx="1225">
                  <c:v>1.5444</c:v>
                </c:pt>
                <c:pt idx="1226">
                  <c:v>1.5479000000000001</c:v>
                </c:pt>
                <c:pt idx="1227">
                  <c:v>1.5256000000000001</c:v>
                </c:pt>
                <c:pt idx="1228">
                  <c:v>1.5296000000000001</c:v>
                </c:pt>
                <c:pt idx="1229">
                  <c:v>1.5242</c:v>
                </c:pt>
                <c:pt idx="1230">
                  <c:v>1.5321</c:v>
                </c:pt>
                <c:pt idx="1231">
                  <c:v>1.5046999999999999</c:v>
                </c:pt>
                <c:pt idx="1232">
                  <c:v>1.4933000000000001</c:v>
                </c:pt>
                <c:pt idx="1233">
                  <c:v>1.5022</c:v>
                </c:pt>
                <c:pt idx="1234">
                  <c:v>1.4726999999999999</c:v>
                </c:pt>
                <c:pt idx="1235">
                  <c:v>1.4417</c:v>
                </c:pt>
                <c:pt idx="1236">
                  <c:v>1.4718</c:v>
                </c:pt>
                <c:pt idx="1237">
                  <c:v>1.4615</c:v>
                </c:pt>
                <c:pt idx="1238">
                  <c:v>1.4726999999999999</c:v>
                </c:pt>
                <c:pt idx="1239">
                  <c:v>1.4736</c:v>
                </c:pt>
                <c:pt idx="1240">
                  <c:v>1.4846999999999999</c:v>
                </c:pt>
                <c:pt idx="1241">
                  <c:v>1.5107999999999999</c:v>
                </c:pt>
                <c:pt idx="1242">
                  <c:v>1.5009999999999999</c:v>
                </c:pt>
                <c:pt idx="1243">
                  <c:v>1.4964</c:v>
                </c:pt>
                <c:pt idx="1244">
                  <c:v>1.5008999999999999</c:v>
                </c:pt>
                <c:pt idx="1245">
                  <c:v>1.5017</c:v>
                </c:pt>
                <c:pt idx="1246">
                  <c:v>1.486</c:v>
                </c:pt>
                <c:pt idx="1247">
                  <c:v>1.4806999999999999</c:v>
                </c:pt>
                <c:pt idx="1248">
                  <c:v>1.5166999999999999</c:v>
                </c:pt>
                <c:pt idx="1249">
                  <c:v>1.5092000000000001</c:v>
                </c:pt>
                <c:pt idx="1250">
                  <c:v>1.5144</c:v>
                </c:pt>
                <c:pt idx="1251">
                  <c:v>1.518</c:v>
                </c:pt>
                <c:pt idx="1252">
                  <c:v>1.5167999999999999</c:v>
                </c:pt>
                <c:pt idx="1253">
                  <c:v>1.5246999999999999</c:v>
                </c:pt>
                <c:pt idx="1254">
                  <c:v>1.5374000000000001</c:v>
                </c:pt>
                <c:pt idx="1255">
                  <c:v>1.5438000000000001</c:v>
                </c:pt>
                <c:pt idx="1256">
                  <c:v>1.5454000000000001</c:v>
                </c:pt>
                <c:pt idx="1257">
                  <c:v>1.5517000000000001</c:v>
                </c:pt>
                <c:pt idx="1258">
                  <c:v>1.5486</c:v>
                </c:pt>
                <c:pt idx="1259">
                  <c:v>1.5407</c:v>
                </c:pt>
                <c:pt idx="1260">
                  <c:v>1.52</c:v>
                </c:pt>
                <c:pt idx="1261">
                  <c:v>1.5333000000000001</c:v>
                </c:pt>
                <c:pt idx="1262">
                  <c:v>1.5374000000000001</c:v>
                </c:pt>
                <c:pt idx="1263">
                  <c:v>1.526</c:v>
                </c:pt>
                <c:pt idx="1264">
                  <c:v>1.5531999999999999</c:v>
                </c:pt>
                <c:pt idx="1265">
                  <c:v>1.5578000000000001</c:v>
                </c:pt>
                <c:pt idx="1266">
                  <c:v>1.5565</c:v>
                </c:pt>
                <c:pt idx="1267">
                  <c:v>1.5592999999999999</c:v>
                </c:pt>
                <c:pt idx="1268">
                  <c:v>1.5808</c:v>
                </c:pt>
                <c:pt idx="1269">
                  <c:v>1.575</c:v>
                </c:pt>
                <c:pt idx="1270">
                  <c:v>1.5875999999999999</c:v>
                </c:pt>
                <c:pt idx="1271">
                  <c:v>1.5777000000000001</c:v>
                </c:pt>
                <c:pt idx="1272">
                  <c:v>1.5450999999999999</c:v>
                </c:pt>
                <c:pt idx="1273">
                  <c:v>1.5417000000000001</c:v>
                </c:pt>
                <c:pt idx="1274">
                  <c:v>1.5327</c:v>
                </c:pt>
                <c:pt idx="1275">
                  <c:v>1.5244</c:v>
                </c:pt>
                <c:pt idx="1276">
                  <c:v>1.5174000000000001</c:v>
                </c:pt>
                <c:pt idx="1277">
                  <c:v>1.5029999999999999</c:v>
                </c:pt>
                <c:pt idx="1278">
                  <c:v>1.4798</c:v>
                </c:pt>
                <c:pt idx="1279">
                  <c:v>1.4876</c:v>
                </c:pt>
                <c:pt idx="1280">
                  <c:v>1.4925999999999999</c:v>
                </c:pt>
                <c:pt idx="1281">
                  <c:v>1.5026999999999999</c:v>
                </c:pt>
                <c:pt idx="1282">
                  <c:v>1.5102</c:v>
                </c:pt>
                <c:pt idx="1283">
                  <c:v>1.5074000000000001</c:v>
                </c:pt>
                <c:pt idx="1284">
                  <c:v>1.5008999999999999</c:v>
                </c:pt>
                <c:pt idx="1285">
                  <c:v>1.4986999999999999</c:v>
                </c:pt>
                <c:pt idx="1286">
                  <c:v>1.4952000000000001</c:v>
                </c:pt>
                <c:pt idx="1287">
                  <c:v>1.4899</c:v>
                </c:pt>
                <c:pt idx="1288">
                  <c:v>1.4751000000000001</c:v>
                </c:pt>
                <c:pt idx="1289">
                  <c:v>1.4705999999999999</c:v>
                </c:pt>
                <c:pt idx="1290">
                  <c:v>1.4769000000000001</c:v>
                </c:pt>
                <c:pt idx="1291">
                  <c:v>1.4844999999999999</c:v>
                </c:pt>
                <c:pt idx="1292">
                  <c:v>1.4843999999999999</c:v>
                </c:pt>
                <c:pt idx="1293">
                  <c:v>1.478</c:v>
                </c:pt>
                <c:pt idx="1294">
                  <c:v>1.5034000000000001</c:v>
                </c:pt>
                <c:pt idx="1295">
                  <c:v>1.4993000000000001</c:v>
                </c:pt>
                <c:pt idx="1296">
                  <c:v>1.5006999999999999</c:v>
                </c:pt>
                <c:pt idx="1297">
                  <c:v>1.498</c:v>
                </c:pt>
                <c:pt idx="1298">
                  <c:v>1.5022</c:v>
                </c:pt>
                <c:pt idx="1299">
                  <c:v>1.5134000000000001</c:v>
                </c:pt>
                <c:pt idx="1300">
                  <c:v>1.4933000000000001</c:v>
                </c:pt>
                <c:pt idx="1301">
                  <c:v>1.4830000000000001</c:v>
                </c:pt>
                <c:pt idx="1302">
                  <c:v>1.4924999999999999</c:v>
                </c:pt>
                <c:pt idx="1303">
                  <c:v>1.4885999999999999</c:v>
                </c:pt>
                <c:pt idx="1304">
                  <c:v>1.4879</c:v>
                </c:pt>
                <c:pt idx="1305">
                  <c:v>1.4954000000000001</c:v>
                </c:pt>
                <c:pt idx="1306">
                  <c:v>1.5036</c:v>
                </c:pt>
                <c:pt idx="1307">
                  <c:v>1.5141</c:v>
                </c:pt>
                <c:pt idx="1308">
                  <c:v>1.4922</c:v>
                </c:pt>
                <c:pt idx="1309">
                  <c:v>1.4941</c:v>
                </c:pt>
                <c:pt idx="1310">
                  <c:v>1.4959</c:v>
                </c:pt>
                <c:pt idx="1311">
                  <c:v>1.4935</c:v>
                </c:pt>
                <c:pt idx="1312">
                  <c:v>1.4831000000000001</c:v>
                </c:pt>
                <c:pt idx="1313">
                  <c:v>1.4709000000000001</c:v>
                </c:pt>
                <c:pt idx="1314">
                  <c:v>1.4757</c:v>
                </c:pt>
                <c:pt idx="1315">
                  <c:v>1.4870000000000001</c:v>
                </c:pt>
                <c:pt idx="1316">
                  <c:v>1.4809000000000001</c:v>
                </c:pt>
                <c:pt idx="1317">
                  <c:v>1.4850000000000001</c:v>
                </c:pt>
                <c:pt idx="1318">
                  <c:v>1.4899</c:v>
                </c:pt>
                <c:pt idx="1319">
                  <c:v>1.4875</c:v>
                </c:pt>
                <c:pt idx="1320">
                  <c:v>1.4826999999999999</c:v>
                </c:pt>
                <c:pt idx="1321">
                  <c:v>1.4824999999999999</c:v>
                </c:pt>
                <c:pt idx="1322">
                  <c:v>1.478</c:v>
                </c:pt>
                <c:pt idx="1323">
                  <c:v>1.4770000000000001</c:v>
                </c:pt>
                <c:pt idx="1324">
                  <c:v>1.4794</c:v>
                </c:pt>
                <c:pt idx="1325">
                  <c:v>1.4683999999999999</c:v>
                </c:pt>
                <c:pt idx="1326">
                  <c:v>1.4656</c:v>
                </c:pt>
                <c:pt idx="1327">
                  <c:v>1.4609000000000001</c:v>
                </c:pt>
                <c:pt idx="1328">
                  <c:v>1.4702</c:v>
                </c:pt>
                <c:pt idx="1329">
                  <c:v>1.4805999999999999</c:v>
                </c:pt>
                <c:pt idx="1330">
                  <c:v>1.5308999999999999</c:v>
                </c:pt>
                <c:pt idx="1331">
                  <c:v>1.5314000000000001</c:v>
                </c:pt>
                <c:pt idx="1332">
                  <c:v>1.5348999999999999</c:v>
                </c:pt>
                <c:pt idx="1333">
                  <c:v>1.5378000000000001</c:v>
                </c:pt>
                <c:pt idx="1334">
                  <c:v>1.5399</c:v>
                </c:pt>
                <c:pt idx="1335">
                  <c:v>1.5345</c:v>
                </c:pt>
                <c:pt idx="1336">
                  <c:v>1.5299</c:v>
                </c:pt>
                <c:pt idx="1337">
                  <c:v>1.5323</c:v>
                </c:pt>
                <c:pt idx="1338">
                  <c:v>1.5224</c:v>
                </c:pt>
                <c:pt idx="1339">
                  <c:v>1.5224</c:v>
                </c:pt>
                <c:pt idx="1340">
                  <c:v>1.5245</c:v>
                </c:pt>
                <c:pt idx="1341">
                  <c:v>1.5217000000000001</c:v>
                </c:pt>
                <c:pt idx="1342">
                  <c:v>1.5154000000000001</c:v>
                </c:pt>
                <c:pt idx="1343">
                  <c:v>1.5098</c:v>
                </c:pt>
                <c:pt idx="1344">
                  <c:v>1.5169999999999999</c:v>
                </c:pt>
                <c:pt idx="1345">
                  <c:v>1.5257000000000001</c:v>
                </c:pt>
                <c:pt idx="1346">
                  <c:v>1.5239</c:v>
                </c:pt>
                <c:pt idx="1347">
                  <c:v>1.5226999999999999</c:v>
                </c:pt>
                <c:pt idx="1348">
                  <c:v>1.5158</c:v>
                </c:pt>
                <c:pt idx="1349">
                  <c:v>1.5218</c:v>
                </c:pt>
                <c:pt idx="1350">
                  <c:v>1.5216000000000001</c:v>
                </c:pt>
                <c:pt idx="1351">
                  <c:v>1.5078</c:v>
                </c:pt>
                <c:pt idx="1352">
                  <c:v>1.5103</c:v>
                </c:pt>
                <c:pt idx="1353">
                  <c:v>1.5113000000000001</c:v>
                </c:pt>
                <c:pt idx="1354">
                  <c:v>1.5188999999999999</c:v>
                </c:pt>
                <c:pt idx="1355">
                  <c:v>1.51</c:v>
                </c:pt>
                <c:pt idx="1356">
                  <c:v>1.5112000000000001</c:v>
                </c:pt>
                <c:pt idx="1357">
                  <c:v>1.5128999999999999</c:v>
                </c:pt>
                <c:pt idx="1358">
                  <c:v>1.5121</c:v>
                </c:pt>
                <c:pt idx="1359">
                  <c:v>1.5094000000000001</c:v>
                </c:pt>
                <c:pt idx="1360">
                  <c:v>1.5051000000000001</c:v>
                </c:pt>
                <c:pt idx="1361">
                  <c:v>1.5026999999999999</c:v>
                </c:pt>
                <c:pt idx="1362">
                  <c:v>1.5061</c:v>
                </c:pt>
                <c:pt idx="1363">
                  <c:v>1.5087999999999999</c:v>
                </c:pt>
                <c:pt idx="1364">
                  <c:v>1.5097</c:v>
                </c:pt>
                <c:pt idx="1365">
                  <c:v>1.5086999999999999</c:v>
                </c:pt>
                <c:pt idx="1366">
                  <c:v>1.5077</c:v>
                </c:pt>
                <c:pt idx="1367">
                  <c:v>1.5130999999999999</c:v>
                </c:pt>
                <c:pt idx="1368">
                  <c:v>1.5083</c:v>
                </c:pt>
                <c:pt idx="1369">
                  <c:v>1.5065999999999999</c:v>
                </c:pt>
                <c:pt idx="1370">
                  <c:v>1.508</c:v>
                </c:pt>
                <c:pt idx="1371">
                  <c:v>1.5053000000000001</c:v>
                </c:pt>
                <c:pt idx="1372">
                  <c:v>1.5056</c:v>
                </c:pt>
                <c:pt idx="1373">
                  <c:v>1.5123</c:v>
                </c:pt>
                <c:pt idx="1374">
                  <c:v>1.5105</c:v>
                </c:pt>
                <c:pt idx="1375">
                  <c:v>1.5112000000000001</c:v>
                </c:pt>
                <c:pt idx="1376">
                  <c:v>1.5150999999999999</c:v>
                </c:pt>
                <c:pt idx="1377">
                  <c:v>1.5188999999999999</c:v>
                </c:pt>
                <c:pt idx="1378">
                  <c:v>1.5176000000000001</c:v>
                </c:pt>
                <c:pt idx="1379">
                  <c:v>1.5167999999999999</c:v>
                </c:pt>
                <c:pt idx="1380">
                  <c:v>1.5154000000000001</c:v>
                </c:pt>
                <c:pt idx="1381">
                  <c:v>1.5115000000000001</c:v>
                </c:pt>
                <c:pt idx="1382">
                  <c:v>1.5115000000000001</c:v>
                </c:pt>
                <c:pt idx="1383">
                  <c:v>1.5088999999999999</c:v>
                </c:pt>
                <c:pt idx="1384">
                  <c:v>1.5152000000000001</c:v>
                </c:pt>
                <c:pt idx="1385">
                  <c:v>1.5185999999999999</c:v>
                </c:pt>
                <c:pt idx="1386">
                  <c:v>1.5145</c:v>
                </c:pt>
                <c:pt idx="1387">
                  <c:v>1.5158</c:v>
                </c:pt>
                <c:pt idx="1388">
                  <c:v>1.5165</c:v>
                </c:pt>
                <c:pt idx="1389">
                  <c:v>1.5166999999999999</c:v>
                </c:pt>
                <c:pt idx="1390">
                  <c:v>1.5166999999999999</c:v>
                </c:pt>
                <c:pt idx="1391">
                  <c:v>1.51</c:v>
                </c:pt>
                <c:pt idx="1392">
                  <c:v>1.5089999999999999</c:v>
                </c:pt>
                <c:pt idx="1393">
                  <c:v>1.5126999999999999</c:v>
                </c:pt>
                <c:pt idx="1394">
                  <c:v>1.506</c:v>
                </c:pt>
                <c:pt idx="1395">
                  <c:v>1.5058</c:v>
                </c:pt>
                <c:pt idx="1396">
                  <c:v>1.5051000000000001</c:v>
                </c:pt>
                <c:pt idx="1397">
                  <c:v>1.5098</c:v>
                </c:pt>
                <c:pt idx="1398">
                  <c:v>1.5064</c:v>
                </c:pt>
                <c:pt idx="1399">
                  <c:v>1.5054000000000001</c:v>
                </c:pt>
                <c:pt idx="1400">
                  <c:v>1.5018</c:v>
                </c:pt>
                <c:pt idx="1401">
                  <c:v>1.5287999999999999</c:v>
                </c:pt>
                <c:pt idx="1402">
                  <c:v>1.5301</c:v>
                </c:pt>
                <c:pt idx="1403">
                  <c:v>1.5228999999999999</c:v>
                </c:pt>
                <c:pt idx="1404">
                  <c:v>1.5241</c:v>
                </c:pt>
                <c:pt idx="1405">
                  <c:v>1.5230999999999999</c:v>
                </c:pt>
                <c:pt idx="1406">
                  <c:v>1.5234000000000001</c:v>
                </c:pt>
                <c:pt idx="1407">
                  <c:v>1.5181</c:v>
                </c:pt>
                <c:pt idx="1408">
                  <c:v>1.5165999999999999</c:v>
                </c:pt>
                <c:pt idx="1409">
                  <c:v>1.5161</c:v>
                </c:pt>
                <c:pt idx="1410">
                  <c:v>1.5152000000000001</c:v>
                </c:pt>
                <c:pt idx="1411">
                  <c:v>1.5128999999999999</c:v>
                </c:pt>
                <c:pt idx="1412">
                  <c:v>1.5117</c:v>
                </c:pt>
                <c:pt idx="1413">
                  <c:v>1.5132000000000001</c:v>
                </c:pt>
                <c:pt idx="1414">
                  <c:v>1.5132000000000001</c:v>
                </c:pt>
                <c:pt idx="1415">
                  <c:v>1.5199</c:v>
                </c:pt>
                <c:pt idx="1416">
                  <c:v>1.5153000000000001</c:v>
                </c:pt>
                <c:pt idx="1417">
                  <c:v>1.5174000000000001</c:v>
                </c:pt>
                <c:pt idx="1418">
                  <c:v>1.5168999999999999</c:v>
                </c:pt>
                <c:pt idx="1419">
                  <c:v>1.5190999999999999</c:v>
                </c:pt>
                <c:pt idx="1420">
                  <c:v>1.5157</c:v>
                </c:pt>
                <c:pt idx="1421">
                  <c:v>1.5149999999999999</c:v>
                </c:pt>
                <c:pt idx="1422">
                  <c:v>1.52</c:v>
                </c:pt>
                <c:pt idx="1423">
                  <c:v>1.5216000000000001</c:v>
                </c:pt>
                <c:pt idx="1424">
                  <c:v>1.5233000000000001</c:v>
                </c:pt>
                <c:pt idx="1425">
                  <c:v>1.5232000000000001</c:v>
                </c:pt>
                <c:pt idx="1426">
                  <c:v>1.5264</c:v>
                </c:pt>
                <c:pt idx="1427">
                  <c:v>1.5303</c:v>
                </c:pt>
                <c:pt idx="1428">
                  <c:v>1.522</c:v>
                </c:pt>
                <c:pt idx="1429">
                  <c:v>1.5264</c:v>
                </c:pt>
                <c:pt idx="1430">
                  <c:v>1.5269999999999999</c:v>
                </c:pt>
                <c:pt idx="1431">
                  <c:v>1.5291999999999999</c:v>
                </c:pt>
                <c:pt idx="1432">
                  <c:v>1.528</c:v>
                </c:pt>
                <c:pt idx="1433">
                  <c:v>1.5330999999999999</c:v>
                </c:pt>
                <c:pt idx="1434">
                  <c:v>1.5346</c:v>
                </c:pt>
                <c:pt idx="1435">
                  <c:v>1.5301</c:v>
                </c:pt>
                <c:pt idx="1436">
                  <c:v>1.5286</c:v>
                </c:pt>
                <c:pt idx="1437">
                  <c:v>1.5285</c:v>
                </c:pt>
                <c:pt idx="1438">
                  <c:v>1.522</c:v>
                </c:pt>
                <c:pt idx="1439">
                  <c:v>1.5172000000000001</c:v>
                </c:pt>
                <c:pt idx="1440">
                  <c:v>1.5198</c:v>
                </c:pt>
                <c:pt idx="1441">
                  <c:v>1.5182</c:v>
                </c:pt>
                <c:pt idx="1442">
                  <c:v>1.5149999999999999</c:v>
                </c:pt>
                <c:pt idx="1443">
                  <c:v>1.5150999999999999</c:v>
                </c:pt>
                <c:pt idx="1444">
                  <c:v>1.5168999999999999</c:v>
                </c:pt>
                <c:pt idx="1445">
                  <c:v>1.5169999999999999</c:v>
                </c:pt>
                <c:pt idx="1446">
                  <c:v>1.5209999999999999</c:v>
                </c:pt>
                <c:pt idx="1447">
                  <c:v>1.5187999999999999</c:v>
                </c:pt>
                <c:pt idx="1448">
                  <c:v>1.5145</c:v>
                </c:pt>
                <c:pt idx="1449">
                  <c:v>1.5177</c:v>
                </c:pt>
                <c:pt idx="1450">
                  <c:v>1.5148999999999999</c:v>
                </c:pt>
                <c:pt idx="1451">
                  <c:v>1.5128999999999999</c:v>
                </c:pt>
                <c:pt idx="1452">
                  <c:v>1.5137</c:v>
                </c:pt>
                <c:pt idx="1453">
                  <c:v>1.5146999999999999</c:v>
                </c:pt>
                <c:pt idx="1454">
                  <c:v>1.5185999999999999</c:v>
                </c:pt>
                <c:pt idx="1455">
                  <c:v>1.5164</c:v>
                </c:pt>
                <c:pt idx="1456">
                  <c:v>1.5153000000000001</c:v>
                </c:pt>
                <c:pt idx="1457">
                  <c:v>1.5138</c:v>
                </c:pt>
                <c:pt idx="1458">
                  <c:v>1.5118</c:v>
                </c:pt>
                <c:pt idx="1459">
                  <c:v>1.5122</c:v>
                </c:pt>
                <c:pt idx="1460">
                  <c:v>1.5165999999999999</c:v>
                </c:pt>
                <c:pt idx="1461">
                  <c:v>1.5174000000000001</c:v>
                </c:pt>
                <c:pt idx="1462">
                  <c:v>1.5147999999999999</c:v>
                </c:pt>
                <c:pt idx="1463">
                  <c:v>1.5141</c:v>
                </c:pt>
                <c:pt idx="1464">
                  <c:v>1.5148999999999999</c:v>
                </c:pt>
                <c:pt idx="1465">
                  <c:v>1.5135000000000001</c:v>
                </c:pt>
                <c:pt idx="1466">
                  <c:v>1.5122</c:v>
                </c:pt>
                <c:pt idx="1467">
                  <c:v>1.5083</c:v>
                </c:pt>
                <c:pt idx="1468">
                  <c:v>1.5083</c:v>
                </c:pt>
                <c:pt idx="1469">
                  <c:v>1.5093000000000001</c:v>
                </c:pt>
                <c:pt idx="1470">
                  <c:v>1.5111000000000001</c:v>
                </c:pt>
                <c:pt idx="1471">
                  <c:v>1.5157</c:v>
                </c:pt>
                <c:pt idx="1472">
                  <c:v>1.5130999999999999</c:v>
                </c:pt>
                <c:pt idx="1473">
                  <c:v>1.5079</c:v>
                </c:pt>
                <c:pt idx="1474">
                  <c:v>1.5115000000000001</c:v>
                </c:pt>
                <c:pt idx="1475">
                  <c:v>1.5114000000000001</c:v>
                </c:pt>
                <c:pt idx="1476">
                  <c:v>1.5165999999999999</c:v>
                </c:pt>
                <c:pt idx="1477">
                  <c:v>1.5166999999999999</c:v>
                </c:pt>
                <c:pt idx="1478">
                  <c:v>1.5188999999999999</c:v>
                </c:pt>
                <c:pt idx="1479">
                  <c:v>1.5165999999999999</c:v>
                </c:pt>
                <c:pt idx="1480">
                  <c:v>1.5174000000000001</c:v>
                </c:pt>
                <c:pt idx="1481">
                  <c:v>1.5141</c:v>
                </c:pt>
                <c:pt idx="1482">
                  <c:v>1.516</c:v>
                </c:pt>
                <c:pt idx="1483">
                  <c:v>1.5173000000000001</c:v>
                </c:pt>
                <c:pt idx="1484">
                  <c:v>1.5126999999999999</c:v>
                </c:pt>
                <c:pt idx="1485">
                  <c:v>1.5111000000000001</c:v>
                </c:pt>
                <c:pt idx="1486">
                  <c:v>1.5097</c:v>
                </c:pt>
                <c:pt idx="1487">
                  <c:v>1.5097</c:v>
                </c:pt>
                <c:pt idx="1488">
                  <c:v>1.5127999999999999</c:v>
                </c:pt>
                <c:pt idx="1489">
                  <c:v>1.5145</c:v>
                </c:pt>
                <c:pt idx="1490">
                  <c:v>1.5124</c:v>
                </c:pt>
                <c:pt idx="1491">
                  <c:v>1.5098</c:v>
                </c:pt>
                <c:pt idx="1492">
                  <c:v>1.5101</c:v>
                </c:pt>
                <c:pt idx="1493">
                  <c:v>1.5098</c:v>
                </c:pt>
                <c:pt idx="1494">
                  <c:v>1.5089999999999999</c:v>
                </c:pt>
                <c:pt idx="1495">
                  <c:v>1.5101</c:v>
                </c:pt>
                <c:pt idx="1496">
                  <c:v>1.5093000000000001</c:v>
                </c:pt>
                <c:pt idx="1497">
                  <c:v>1.5111000000000001</c:v>
                </c:pt>
                <c:pt idx="1498">
                  <c:v>1.5096000000000001</c:v>
                </c:pt>
                <c:pt idx="1499">
                  <c:v>1.5115000000000001</c:v>
                </c:pt>
                <c:pt idx="1500">
                  <c:v>1.5099</c:v>
                </c:pt>
                <c:pt idx="1501">
                  <c:v>1.5101</c:v>
                </c:pt>
                <c:pt idx="1502">
                  <c:v>1.51</c:v>
                </c:pt>
                <c:pt idx="1503">
                  <c:v>1.5087999999999999</c:v>
                </c:pt>
                <c:pt idx="1504">
                  <c:v>1.5081</c:v>
                </c:pt>
                <c:pt idx="1505">
                  <c:v>1.5106999999999999</c:v>
                </c:pt>
                <c:pt idx="1506">
                  <c:v>1.5108999999999999</c:v>
                </c:pt>
                <c:pt idx="1507">
                  <c:v>1.5111000000000001</c:v>
                </c:pt>
                <c:pt idx="1508">
                  <c:v>1.512</c:v>
                </c:pt>
                <c:pt idx="1509">
                  <c:v>1.5105999999999999</c:v>
                </c:pt>
                <c:pt idx="1510">
                  <c:v>1.5096000000000001</c:v>
                </c:pt>
                <c:pt idx="1511">
                  <c:v>1.5079</c:v>
                </c:pt>
                <c:pt idx="1512">
                  <c:v>1.5048999999999999</c:v>
                </c:pt>
                <c:pt idx="1513">
                  <c:v>1.504</c:v>
                </c:pt>
                <c:pt idx="1514">
                  <c:v>1.5082</c:v>
                </c:pt>
                <c:pt idx="1515">
                  <c:v>1.5066999999999999</c:v>
                </c:pt>
                <c:pt idx="1516">
                  <c:v>1.5065999999999999</c:v>
                </c:pt>
                <c:pt idx="1517">
                  <c:v>1.5064</c:v>
                </c:pt>
                <c:pt idx="1518">
                  <c:v>1.5088999999999999</c:v>
                </c:pt>
                <c:pt idx="1519">
                  <c:v>1.5106999999999999</c:v>
                </c:pt>
                <c:pt idx="1520">
                  <c:v>1.51</c:v>
                </c:pt>
                <c:pt idx="1521">
                  <c:v>1.5115000000000001</c:v>
                </c:pt>
                <c:pt idx="1522">
                  <c:v>1.5109999999999999</c:v>
                </c:pt>
                <c:pt idx="1523">
                  <c:v>1.5124</c:v>
                </c:pt>
                <c:pt idx="1524">
                  <c:v>1.5113000000000001</c:v>
                </c:pt>
                <c:pt idx="1525">
                  <c:v>1.5119</c:v>
                </c:pt>
                <c:pt idx="1526">
                  <c:v>1.5093000000000001</c:v>
                </c:pt>
                <c:pt idx="1527">
                  <c:v>1.5013000000000001</c:v>
                </c:pt>
                <c:pt idx="1528">
                  <c:v>1.4944</c:v>
                </c:pt>
                <c:pt idx="1529">
                  <c:v>1.4937</c:v>
                </c:pt>
                <c:pt idx="1530">
                  <c:v>1.4944999999999999</c:v>
                </c:pt>
                <c:pt idx="1531">
                  <c:v>1.4890000000000001</c:v>
                </c:pt>
                <c:pt idx="1532">
                  <c:v>1.4913000000000001</c:v>
                </c:pt>
                <c:pt idx="1533">
                  <c:v>1.4873000000000001</c:v>
                </c:pt>
                <c:pt idx="1534">
                  <c:v>1.4877</c:v>
                </c:pt>
                <c:pt idx="1535">
                  <c:v>1.4859</c:v>
                </c:pt>
                <c:pt idx="1536">
                  <c:v>1.4823</c:v>
                </c:pt>
                <c:pt idx="1537">
                  <c:v>1.484</c:v>
                </c:pt>
                <c:pt idx="1538">
                  <c:v>1.4852000000000001</c:v>
                </c:pt>
                <c:pt idx="1539">
                  <c:v>1.4802999999999999</c:v>
                </c:pt>
                <c:pt idx="1540">
                  <c:v>1.4793000000000001</c:v>
                </c:pt>
                <c:pt idx="1541">
                  <c:v>1.4748000000000001</c:v>
                </c:pt>
                <c:pt idx="1542">
                  <c:v>1.4745999999999999</c:v>
                </c:pt>
                <c:pt idx="1543">
                  <c:v>1.4753000000000001</c:v>
                </c:pt>
                <c:pt idx="1544">
                  <c:v>1.4770000000000001</c:v>
                </c:pt>
                <c:pt idx="1545">
                  <c:v>1.4766999999999999</c:v>
                </c:pt>
                <c:pt idx="1546">
                  <c:v>1.4762999999999999</c:v>
                </c:pt>
                <c:pt idx="1547">
                  <c:v>1.4736</c:v>
                </c:pt>
                <c:pt idx="1548">
                  <c:v>1.4756</c:v>
                </c:pt>
                <c:pt idx="1549">
                  <c:v>1.4722999999999999</c:v>
                </c:pt>
                <c:pt idx="1550">
                  <c:v>1.4688000000000001</c:v>
                </c:pt>
                <c:pt idx="1551">
                  <c:v>1.4721</c:v>
                </c:pt>
                <c:pt idx="1552">
                  <c:v>1.4709000000000001</c:v>
                </c:pt>
                <c:pt idx="1553">
                  <c:v>1.4724999999999999</c:v>
                </c:pt>
                <c:pt idx="1554">
                  <c:v>1.4713000000000001</c:v>
                </c:pt>
                <c:pt idx="1555">
                  <c:v>1.4690000000000001</c:v>
                </c:pt>
                <c:pt idx="1556">
                  <c:v>1.4702</c:v>
                </c:pt>
                <c:pt idx="1557">
                  <c:v>1.4702999999999999</c:v>
                </c:pt>
                <c:pt idx="1558">
                  <c:v>1.4729000000000001</c:v>
                </c:pt>
                <c:pt idx="1559">
                  <c:v>1.4716</c:v>
                </c:pt>
                <c:pt idx="1560">
                  <c:v>1.464</c:v>
                </c:pt>
                <c:pt idx="1561">
                  <c:v>1.4659</c:v>
                </c:pt>
                <c:pt idx="1562">
                  <c:v>1.4649000000000001</c:v>
                </c:pt>
                <c:pt idx="1563">
                  <c:v>1.4669000000000001</c:v>
                </c:pt>
                <c:pt idx="1564">
                  <c:v>1.4656</c:v>
                </c:pt>
                <c:pt idx="1565">
                  <c:v>1.4652000000000001</c:v>
                </c:pt>
                <c:pt idx="1566">
                  <c:v>1.4655</c:v>
                </c:pt>
                <c:pt idx="1567">
                  <c:v>1.4648000000000001</c:v>
                </c:pt>
                <c:pt idx="1568">
                  <c:v>1.4651000000000001</c:v>
                </c:pt>
                <c:pt idx="1569">
                  <c:v>1.4666999999999999</c:v>
                </c:pt>
                <c:pt idx="1570">
                  <c:v>1.4666999999999999</c:v>
                </c:pt>
                <c:pt idx="1571">
                  <c:v>1.464</c:v>
                </c:pt>
                <c:pt idx="1572">
                  <c:v>1.4628000000000001</c:v>
                </c:pt>
                <c:pt idx="1573">
                  <c:v>1.4636</c:v>
                </c:pt>
                <c:pt idx="1574">
                  <c:v>1.4628000000000001</c:v>
                </c:pt>
                <c:pt idx="1575">
                  <c:v>1.4630000000000001</c:v>
                </c:pt>
                <c:pt idx="1576">
                  <c:v>1.4624999999999999</c:v>
                </c:pt>
                <c:pt idx="1577">
                  <c:v>1.4629000000000001</c:v>
                </c:pt>
                <c:pt idx="1578">
                  <c:v>1.4628000000000001</c:v>
                </c:pt>
                <c:pt idx="1579">
                  <c:v>1.4615</c:v>
                </c:pt>
                <c:pt idx="1580">
                  <c:v>1.4622999999999999</c:v>
                </c:pt>
                <c:pt idx="1581">
                  <c:v>1.4628000000000001</c:v>
                </c:pt>
                <c:pt idx="1582">
                  <c:v>1.4631000000000001</c:v>
                </c:pt>
                <c:pt idx="1583">
                  <c:v>1.4617</c:v>
                </c:pt>
                <c:pt idx="1584">
                  <c:v>1.4612000000000001</c:v>
                </c:pt>
                <c:pt idx="1585">
                  <c:v>1.4612000000000001</c:v>
                </c:pt>
                <c:pt idx="1586">
                  <c:v>1.4561999999999999</c:v>
                </c:pt>
                <c:pt idx="1587">
                  <c:v>1.4518</c:v>
                </c:pt>
                <c:pt idx="1588">
                  <c:v>1.4517</c:v>
                </c:pt>
                <c:pt idx="1589">
                  <c:v>1.4474</c:v>
                </c:pt>
                <c:pt idx="1590">
                  <c:v>1.4387000000000001</c:v>
                </c:pt>
                <c:pt idx="1591">
                  <c:v>1.4355</c:v>
                </c:pt>
                <c:pt idx="1592">
                  <c:v>1.4339999999999999</c:v>
                </c:pt>
                <c:pt idx="1593">
                  <c:v>1.4269000000000001</c:v>
                </c:pt>
                <c:pt idx="1594">
                  <c:v>1.4286000000000001</c:v>
                </c:pt>
                <c:pt idx="1595">
                  <c:v>1.4258</c:v>
                </c:pt>
                <c:pt idx="1596">
                  <c:v>1.4275</c:v>
                </c:pt>
                <c:pt idx="1597">
                  <c:v>1.4314</c:v>
                </c:pt>
                <c:pt idx="1598">
                  <c:v>1.4301999999999999</c:v>
                </c:pt>
                <c:pt idx="1599">
                  <c:v>1.4236</c:v>
                </c:pt>
                <c:pt idx="1600">
                  <c:v>1.4312</c:v>
                </c:pt>
                <c:pt idx="1601">
                  <c:v>1.4317</c:v>
                </c:pt>
                <c:pt idx="1602">
                  <c:v>1.4323999999999999</c:v>
                </c:pt>
                <c:pt idx="1603">
                  <c:v>1.4327000000000001</c:v>
                </c:pt>
                <c:pt idx="1604">
                  <c:v>1.4375</c:v>
                </c:pt>
                <c:pt idx="1605">
                  <c:v>1.4395</c:v>
                </c:pt>
                <c:pt idx="1606">
                  <c:v>1.4347000000000001</c:v>
                </c:pt>
                <c:pt idx="1607">
                  <c:v>1.4358</c:v>
                </c:pt>
                <c:pt idx="1608">
                  <c:v>1.4336</c:v>
                </c:pt>
                <c:pt idx="1609">
                  <c:v>1.4317</c:v>
                </c:pt>
                <c:pt idx="1610">
                  <c:v>1.4332</c:v>
                </c:pt>
                <c:pt idx="1611">
                  <c:v>1.4355</c:v>
                </c:pt>
                <c:pt idx="1612">
                  <c:v>1.4327000000000001</c:v>
                </c:pt>
                <c:pt idx="1613">
                  <c:v>1.4330000000000001</c:v>
                </c:pt>
                <c:pt idx="1614">
                  <c:v>1.4352</c:v>
                </c:pt>
                <c:pt idx="1615">
                  <c:v>1.4358</c:v>
                </c:pt>
                <c:pt idx="1616">
                  <c:v>1.4328000000000001</c:v>
                </c:pt>
                <c:pt idx="1617">
                  <c:v>1.4335</c:v>
                </c:pt>
                <c:pt idx="1618">
                  <c:v>1.4332</c:v>
                </c:pt>
                <c:pt idx="1619">
                  <c:v>1.4322999999999999</c:v>
                </c:pt>
                <c:pt idx="1620">
                  <c:v>1.4323999999999999</c:v>
                </c:pt>
                <c:pt idx="1621">
                  <c:v>1.4319999999999999</c:v>
                </c:pt>
                <c:pt idx="1622">
                  <c:v>1.4325000000000001</c:v>
                </c:pt>
                <c:pt idx="1623">
                  <c:v>1.4061999999999999</c:v>
                </c:pt>
                <c:pt idx="1624">
                  <c:v>1.4131</c:v>
                </c:pt>
                <c:pt idx="1625">
                  <c:v>1.4188000000000001</c:v>
                </c:pt>
                <c:pt idx="1626">
                  <c:v>1.4060999999999999</c:v>
                </c:pt>
                <c:pt idx="1627">
                  <c:v>1.4016999999999999</c:v>
                </c:pt>
                <c:pt idx="1628">
                  <c:v>1.4006000000000001</c:v>
                </c:pt>
                <c:pt idx="1629">
                  <c:v>1.4005000000000001</c:v>
                </c:pt>
                <c:pt idx="1630">
                  <c:v>1.4016</c:v>
                </c:pt>
                <c:pt idx="1631">
                  <c:v>1.4000999999999999</c:v>
                </c:pt>
                <c:pt idx="1632">
                  <c:v>1.4281999999999999</c:v>
                </c:pt>
                <c:pt idx="1633">
                  <c:v>1.4360999999999999</c:v>
                </c:pt>
                <c:pt idx="1634">
                  <c:v>1.4447000000000001</c:v>
                </c:pt>
                <c:pt idx="1635">
                  <c:v>1.4325000000000001</c:v>
                </c:pt>
                <c:pt idx="1636">
                  <c:v>1.4278</c:v>
                </c:pt>
                <c:pt idx="1637">
                  <c:v>1.4113</c:v>
                </c:pt>
                <c:pt idx="1638">
                  <c:v>1.4222999999999999</c:v>
                </c:pt>
                <c:pt idx="1639">
                  <c:v>1.4215</c:v>
                </c:pt>
                <c:pt idx="1640">
                  <c:v>1.4209000000000001</c:v>
                </c:pt>
                <c:pt idx="1641">
                  <c:v>1.4134</c:v>
                </c:pt>
                <c:pt idx="1642">
                  <c:v>1.4133</c:v>
                </c:pt>
                <c:pt idx="1643">
                  <c:v>1.4057999999999999</c:v>
                </c:pt>
                <c:pt idx="1644">
                  <c:v>1.3920999999999999</c:v>
                </c:pt>
                <c:pt idx="1645">
                  <c:v>1.3861000000000001</c:v>
                </c:pt>
                <c:pt idx="1646">
                  <c:v>1.3785000000000001</c:v>
                </c:pt>
                <c:pt idx="1647">
                  <c:v>1.3762000000000001</c:v>
                </c:pt>
                <c:pt idx="1648">
                  <c:v>1.3833</c:v>
                </c:pt>
                <c:pt idx="1649">
                  <c:v>1.3911</c:v>
                </c:pt>
                <c:pt idx="1650">
                  <c:v>1.3954</c:v>
                </c:pt>
                <c:pt idx="1651">
                  <c:v>1.3964000000000001</c:v>
                </c:pt>
                <c:pt idx="1652">
                  <c:v>1.3918999999999999</c:v>
                </c:pt>
                <c:pt idx="1653">
                  <c:v>1.3764000000000001</c:v>
                </c:pt>
                <c:pt idx="1654">
                  <c:v>1.3724000000000001</c:v>
                </c:pt>
                <c:pt idx="1655">
                  <c:v>1.3677999999999999</c:v>
                </c:pt>
                <c:pt idx="1656">
                  <c:v>1.3582000000000001</c:v>
                </c:pt>
                <c:pt idx="1657">
                  <c:v>1.3594999999999999</c:v>
                </c:pt>
                <c:pt idx="1658">
                  <c:v>1.359</c:v>
                </c:pt>
                <c:pt idx="1659">
                  <c:v>1.3520000000000001</c:v>
                </c:pt>
                <c:pt idx="1660">
                  <c:v>1.3343</c:v>
                </c:pt>
                <c:pt idx="1661">
                  <c:v>1.3183</c:v>
                </c:pt>
                <c:pt idx="1662">
                  <c:v>1.3177000000000001</c:v>
                </c:pt>
                <c:pt idx="1663">
                  <c:v>1.3259000000000001</c:v>
                </c:pt>
                <c:pt idx="1664">
                  <c:v>1.3341000000000001</c:v>
                </c:pt>
                <c:pt idx="1665">
                  <c:v>1.335</c:v>
                </c:pt>
                <c:pt idx="1666">
                  <c:v>1.3366</c:v>
                </c:pt>
                <c:pt idx="1667">
                  <c:v>1.3288</c:v>
                </c:pt>
                <c:pt idx="1668">
                  <c:v>1.3315999999999999</c:v>
                </c:pt>
                <c:pt idx="1669">
                  <c:v>1.3362000000000001</c:v>
                </c:pt>
                <c:pt idx="1670">
                  <c:v>1.3351</c:v>
                </c:pt>
                <c:pt idx="1671">
                  <c:v>1.3415999999999999</c:v>
                </c:pt>
                <c:pt idx="1672">
                  <c:v>1.3406</c:v>
                </c:pt>
                <c:pt idx="1673">
                  <c:v>1.347</c:v>
                </c:pt>
                <c:pt idx="1674">
                  <c:v>1.3580000000000001</c:v>
                </c:pt>
                <c:pt idx="1675">
                  <c:v>1.365</c:v>
                </c:pt>
                <c:pt idx="1676">
                  <c:v>1.3556999999999999</c:v>
                </c:pt>
                <c:pt idx="1677">
                  <c:v>1.3395999999999999</c:v>
                </c:pt>
                <c:pt idx="1678">
                  <c:v>1.3442000000000001</c:v>
                </c:pt>
                <c:pt idx="1679">
                  <c:v>1.3607</c:v>
                </c:pt>
                <c:pt idx="1680">
                  <c:v>1.3620000000000001</c:v>
                </c:pt>
                <c:pt idx="1681">
                  <c:v>1.3774</c:v>
                </c:pt>
                <c:pt idx="1682">
                  <c:v>1.3725000000000001</c:v>
                </c:pt>
                <c:pt idx="1683">
                  <c:v>1.3609</c:v>
                </c:pt>
                <c:pt idx="1684">
                  <c:v>1.3584000000000001</c:v>
                </c:pt>
                <c:pt idx="1685">
                  <c:v>1.369</c:v>
                </c:pt>
                <c:pt idx="1686">
                  <c:v>1.3744000000000001</c:v>
                </c:pt>
                <c:pt idx="1687">
                  <c:v>1.3851</c:v>
                </c:pt>
                <c:pt idx="1688">
                  <c:v>1.3794999999999999</c:v>
                </c:pt>
                <c:pt idx="1689">
                  <c:v>1.3796999999999999</c:v>
                </c:pt>
                <c:pt idx="1690">
                  <c:v>1.3875999999999999</c:v>
                </c:pt>
                <c:pt idx="1691">
                  <c:v>1.3811</c:v>
                </c:pt>
                <c:pt idx="1692">
                  <c:v>1.3617999999999999</c:v>
                </c:pt>
                <c:pt idx="1693">
                  <c:v>1.3461000000000001</c:v>
                </c:pt>
                <c:pt idx="1694">
                  <c:v>1.3396999999999999</c:v>
                </c:pt>
                <c:pt idx="1695">
                  <c:v>1.3323</c:v>
                </c:pt>
                <c:pt idx="1696">
                  <c:v>1.3431999999999999</c:v>
                </c:pt>
                <c:pt idx="1697">
                  <c:v>1.3391999999999999</c:v>
                </c:pt>
                <c:pt idx="1698">
                  <c:v>1.3225</c:v>
                </c:pt>
                <c:pt idx="1699">
                  <c:v>1.3136000000000001</c:v>
                </c:pt>
                <c:pt idx="1700">
                  <c:v>1.3166</c:v>
                </c:pt>
                <c:pt idx="1701">
                  <c:v>1.302</c:v>
                </c:pt>
                <c:pt idx="1702">
                  <c:v>1.3033999999999999</c:v>
                </c:pt>
                <c:pt idx="1703">
                  <c:v>1.3017000000000001</c:v>
                </c:pt>
                <c:pt idx="1704">
                  <c:v>1.3113999999999999</c:v>
                </c:pt>
                <c:pt idx="1705">
                  <c:v>1.2990999999999999</c:v>
                </c:pt>
                <c:pt idx="1706">
                  <c:v>1.2870999999999999</c:v>
                </c:pt>
                <c:pt idx="1707">
                  <c:v>1.3006</c:v>
                </c:pt>
                <c:pt idx="1708">
                  <c:v>1.2985</c:v>
                </c:pt>
                <c:pt idx="1709">
                  <c:v>1.3103</c:v>
                </c:pt>
                <c:pt idx="1710">
                  <c:v>1.3025</c:v>
                </c:pt>
                <c:pt idx="1711">
                  <c:v>1.2823</c:v>
                </c:pt>
                <c:pt idx="1712">
                  <c:v>1.286</c:v>
                </c:pt>
                <c:pt idx="1713">
                  <c:v>1.2876000000000001</c:v>
                </c:pt>
                <c:pt idx="1714">
                  <c:v>1.2922</c:v>
                </c:pt>
                <c:pt idx="1715">
                  <c:v>1.2975000000000001</c:v>
                </c:pt>
                <c:pt idx="1716">
                  <c:v>1.2975000000000001</c:v>
                </c:pt>
                <c:pt idx="1717">
                  <c:v>1.2938000000000001</c:v>
                </c:pt>
                <c:pt idx="1718">
                  <c:v>1.3048</c:v>
                </c:pt>
                <c:pt idx="1719">
                  <c:v>1.3274999999999999</c:v>
                </c:pt>
                <c:pt idx="1720">
                  <c:v>1.3169</c:v>
                </c:pt>
                <c:pt idx="1721">
                  <c:v>1.3125</c:v>
                </c:pt>
                <c:pt idx="1722">
                  <c:v>1.3208</c:v>
                </c:pt>
                <c:pt idx="1723">
                  <c:v>1.3218000000000001</c:v>
                </c:pt>
                <c:pt idx="1724">
                  <c:v>1.3116000000000001</c:v>
                </c:pt>
                <c:pt idx="1725">
                  <c:v>1.3254999999999999</c:v>
                </c:pt>
                <c:pt idx="1726">
                  <c:v>1.3253999999999999</c:v>
                </c:pt>
                <c:pt idx="1727">
                  <c:v>1.3249</c:v>
                </c:pt>
                <c:pt idx="1728">
                  <c:v>1.3308</c:v>
                </c:pt>
                <c:pt idx="1729">
                  <c:v>1.3387</c:v>
                </c:pt>
                <c:pt idx="1730">
                  <c:v>1.3422000000000001</c:v>
                </c:pt>
                <c:pt idx="1731">
                  <c:v>1.329</c:v>
                </c:pt>
                <c:pt idx="1732">
                  <c:v>1.3362000000000001</c:v>
                </c:pt>
                <c:pt idx="1733">
                  <c:v>1.3391</c:v>
                </c:pt>
                <c:pt idx="1734">
                  <c:v>1.345</c:v>
                </c:pt>
                <c:pt idx="1735">
                  <c:v>1.3412999999999999</c:v>
                </c:pt>
                <c:pt idx="1736">
                  <c:v>1.3381000000000001</c:v>
                </c:pt>
                <c:pt idx="1737">
                  <c:v>1.3315999999999999</c:v>
                </c:pt>
                <c:pt idx="1738">
                  <c:v>1.3371999999999999</c:v>
                </c:pt>
                <c:pt idx="1739">
                  <c:v>1.3414999999999999</c:v>
                </c:pt>
                <c:pt idx="1740">
                  <c:v>1.3396999999999999</c:v>
                </c:pt>
                <c:pt idx="1741">
                  <c:v>1.3371</c:v>
                </c:pt>
                <c:pt idx="1742">
                  <c:v>1.3333999999999999</c:v>
                </c:pt>
                <c:pt idx="1743">
                  <c:v>1.343</c:v>
                </c:pt>
                <c:pt idx="1744">
                  <c:v>1.3465</c:v>
                </c:pt>
                <c:pt idx="1745">
                  <c:v>1.3621000000000001</c:v>
                </c:pt>
                <c:pt idx="1746">
                  <c:v>1.3553999999999999</c:v>
                </c:pt>
                <c:pt idx="1747">
                  <c:v>1.3641000000000001</c:v>
                </c:pt>
                <c:pt idx="1748">
                  <c:v>1.363</c:v>
                </c:pt>
                <c:pt idx="1749">
                  <c:v>1.3694999999999999</c:v>
                </c:pt>
                <c:pt idx="1750">
                  <c:v>1.3695999999999999</c:v>
                </c:pt>
                <c:pt idx="1751">
                  <c:v>1.3773</c:v>
                </c:pt>
                <c:pt idx="1752">
                  <c:v>1.3728</c:v>
                </c:pt>
                <c:pt idx="1753">
                  <c:v>1.3716999999999999</c:v>
                </c:pt>
                <c:pt idx="1754">
                  <c:v>1.3613999999999999</c:v>
                </c:pt>
                <c:pt idx="1755">
                  <c:v>1.3485</c:v>
                </c:pt>
                <c:pt idx="1756">
                  <c:v>1.3442000000000001</c:v>
                </c:pt>
                <c:pt idx="1757">
                  <c:v>1.3323</c:v>
                </c:pt>
                <c:pt idx="1758">
                  <c:v>1.3382000000000001</c:v>
                </c:pt>
                <c:pt idx="1759">
                  <c:v>1.3311999999999999</c:v>
                </c:pt>
                <c:pt idx="1760">
                  <c:v>1.3424</c:v>
                </c:pt>
                <c:pt idx="1761">
                  <c:v>1.3373999999999999</c:v>
                </c:pt>
                <c:pt idx="1762">
                  <c:v>1.3431</c:v>
                </c:pt>
                <c:pt idx="1763">
                  <c:v>1.3412999999999999</c:v>
                </c:pt>
                <c:pt idx="1764">
                  <c:v>1.3585</c:v>
                </c:pt>
                <c:pt idx="1765">
                  <c:v>1.3557999999999999</c:v>
                </c:pt>
                <c:pt idx="1766">
                  <c:v>1.3483000000000001</c:v>
                </c:pt>
                <c:pt idx="1767">
                  <c:v>1.3327</c:v>
                </c:pt>
                <c:pt idx="1768">
                  <c:v>1.3275999999999999</c:v>
                </c:pt>
                <c:pt idx="1769">
                  <c:v>1.3364</c:v>
                </c:pt>
                <c:pt idx="1770">
                  <c:v>1.3272999999999999</c:v>
                </c:pt>
                <c:pt idx="1771">
                  <c:v>1.3108</c:v>
                </c:pt>
                <c:pt idx="1772">
                  <c:v>1.3028</c:v>
                </c:pt>
                <c:pt idx="1773">
                  <c:v>1.3170999999999999</c:v>
                </c:pt>
                <c:pt idx="1774">
                  <c:v>1.3123</c:v>
                </c:pt>
                <c:pt idx="1775">
                  <c:v>1.3077000000000001</c:v>
                </c:pt>
                <c:pt idx="1776">
                  <c:v>1.3049999999999999</c:v>
                </c:pt>
                <c:pt idx="1777">
                  <c:v>1.3102</c:v>
                </c:pt>
                <c:pt idx="1778">
                  <c:v>1.3078000000000001</c:v>
                </c:pt>
                <c:pt idx="1779">
                  <c:v>1.3018000000000001</c:v>
                </c:pt>
                <c:pt idx="1780">
                  <c:v>1.2969999999999999</c:v>
                </c:pt>
                <c:pt idx="1781">
                  <c:v>1.2954000000000001</c:v>
                </c:pt>
                <c:pt idx="1782">
                  <c:v>1.2826</c:v>
                </c:pt>
                <c:pt idx="1783">
                  <c:v>1.2779</c:v>
                </c:pt>
                <c:pt idx="1784">
                  <c:v>1.2762</c:v>
                </c:pt>
                <c:pt idx="1785">
                  <c:v>1.2787999999999999</c:v>
                </c:pt>
                <c:pt idx="1786">
                  <c:v>1.2662</c:v>
                </c:pt>
                <c:pt idx="1787">
                  <c:v>1.2551000000000001</c:v>
                </c:pt>
                <c:pt idx="1788">
                  <c:v>1.2465999999999999</c:v>
                </c:pt>
                <c:pt idx="1789">
                  <c:v>1.2568999999999999</c:v>
                </c:pt>
                <c:pt idx="1790">
                  <c:v>1.2624</c:v>
                </c:pt>
                <c:pt idx="1791">
                  <c:v>1.2636000000000001</c:v>
                </c:pt>
                <c:pt idx="1792">
                  <c:v>1.2483</c:v>
                </c:pt>
                <c:pt idx="1793">
                  <c:v>1.2503</c:v>
                </c:pt>
                <c:pt idx="1794">
                  <c:v>1.2419</c:v>
                </c:pt>
                <c:pt idx="1795">
                  <c:v>1.2485999999999999</c:v>
                </c:pt>
                <c:pt idx="1796">
                  <c:v>1.2467999999999999</c:v>
                </c:pt>
                <c:pt idx="1797">
                  <c:v>1.2609999999999999</c:v>
                </c:pt>
                <c:pt idx="1798">
                  <c:v>1.2699</c:v>
                </c:pt>
                <c:pt idx="1799">
                  <c:v>1.2559</c:v>
                </c:pt>
                <c:pt idx="1800">
                  <c:v>1.2479</c:v>
                </c:pt>
                <c:pt idx="1801">
                  <c:v>1.2523</c:v>
                </c:pt>
                <c:pt idx="1802">
                  <c:v>1.2626999999999999</c:v>
                </c:pt>
                <c:pt idx="1803">
                  <c:v>1.2687999999999999</c:v>
                </c:pt>
                <c:pt idx="1804">
                  <c:v>1.2870999999999999</c:v>
                </c:pt>
                <c:pt idx="1805">
                  <c:v>1.2892999999999999</c:v>
                </c:pt>
                <c:pt idx="1806">
                  <c:v>1.2816000000000001</c:v>
                </c:pt>
                <c:pt idx="1807">
                  <c:v>1.29</c:v>
                </c:pt>
                <c:pt idx="1808">
                  <c:v>1.2861</c:v>
                </c:pt>
                <c:pt idx="1809">
                  <c:v>1.3024</c:v>
                </c:pt>
                <c:pt idx="1810">
                  <c:v>1.3048</c:v>
                </c:pt>
                <c:pt idx="1811">
                  <c:v>1.294</c:v>
                </c:pt>
                <c:pt idx="1812">
                  <c:v>1.2887</c:v>
                </c:pt>
                <c:pt idx="1813">
                  <c:v>1.2910999999999999</c:v>
                </c:pt>
                <c:pt idx="1814">
                  <c:v>1.2976000000000001</c:v>
                </c:pt>
                <c:pt idx="1815">
                  <c:v>1.2819</c:v>
                </c:pt>
                <c:pt idx="1816">
                  <c:v>1.2916000000000001</c:v>
                </c:pt>
                <c:pt idx="1817">
                  <c:v>1.2934000000000001</c:v>
                </c:pt>
                <c:pt idx="1818">
                  <c:v>1.2979000000000001</c:v>
                </c:pt>
                <c:pt idx="1819">
                  <c:v>1.2889999999999999</c:v>
                </c:pt>
                <c:pt idx="1820">
                  <c:v>1.2967</c:v>
                </c:pt>
                <c:pt idx="1821">
                  <c:v>1.2976000000000001</c:v>
                </c:pt>
                <c:pt idx="1822">
                  <c:v>1.3123</c:v>
                </c:pt>
                <c:pt idx="1823">
                  <c:v>1.3151999999999999</c:v>
                </c:pt>
                <c:pt idx="1824">
                  <c:v>1.3176000000000001</c:v>
                </c:pt>
                <c:pt idx="1825">
                  <c:v>1.3174999999999999</c:v>
                </c:pt>
                <c:pt idx="1826">
                  <c:v>1.3079000000000001</c:v>
                </c:pt>
                <c:pt idx="1827">
                  <c:v>1.3038000000000001</c:v>
                </c:pt>
                <c:pt idx="1828">
                  <c:v>1.3013999999999999</c:v>
                </c:pt>
                <c:pt idx="1829">
                  <c:v>1.2918000000000001</c:v>
                </c:pt>
                <c:pt idx="1830">
                  <c:v>1.2941</c:v>
                </c:pt>
                <c:pt idx="1831">
                  <c:v>1.2943</c:v>
                </c:pt>
                <c:pt idx="1832">
                  <c:v>1.2811999999999999</c:v>
                </c:pt>
                <c:pt idx="1833">
                  <c:v>1.282</c:v>
                </c:pt>
                <c:pt idx="1834">
                  <c:v>1.2782</c:v>
                </c:pt>
                <c:pt idx="1835">
                  <c:v>1.2763</c:v>
                </c:pt>
                <c:pt idx="1836">
                  <c:v>1.2818000000000001</c:v>
                </c:pt>
                <c:pt idx="1837">
                  <c:v>1.2797000000000001</c:v>
                </c:pt>
                <c:pt idx="1838">
                  <c:v>1.2805</c:v>
                </c:pt>
                <c:pt idx="1839">
                  <c:v>1.3007</c:v>
                </c:pt>
                <c:pt idx="1840">
                  <c:v>1.2937000000000001</c:v>
                </c:pt>
                <c:pt idx="1841">
                  <c:v>1.2936000000000001</c:v>
                </c:pt>
                <c:pt idx="1842">
                  <c:v>1.3002</c:v>
                </c:pt>
                <c:pt idx="1843">
                  <c:v>1.2925</c:v>
                </c:pt>
                <c:pt idx="1844">
                  <c:v>1.2848999999999999</c:v>
                </c:pt>
                <c:pt idx="1845">
                  <c:v>1.2921</c:v>
                </c:pt>
                <c:pt idx="1846">
                  <c:v>1.2923</c:v>
                </c:pt>
                <c:pt idx="1847">
                  <c:v>1.2823</c:v>
                </c:pt>
                <c:pt idx="1848">
                  <c:v>1.2541</c:v>
                </c:pt>
                <c:pt idx="1849">
                  <c:v>1.2587999999999999</c:v>
                </c:pt>
                <c:pt idx="1850">
                  <c:v>1.2766999999999999</c:v>
                </c:pt>
                <c:pt idx="1851">
                  <c:v>1.2870999999999999</c:v>
                </c:pt>
                <c:pt idx="1852">
                  <c:v>1.2818000000000001</c:v>
                </c:pt>
                <c:pt idx="1853">
                  <c:v>1.2790999999999999</c:v>
                </c:pt>
                <c:pt idx="1854">
                  <c:v>1.2875000000000001</c:v>
                </c:pt>
                <c:pt idx="1855">
                  <c:v>1.2949999999999999</c:v>
                </c:pt>
                <c:pt idx="1856">
                  <c:v>1.2907</c:v>
                </c:pt>
                <c:pt idx="1857">
                  <c:v>1.2985</c:v>
                </c:pt>
                <c:pt idx="1858">
                  <c:v>1.2972999999999999</c:v>
                </c:pt>
                <c:pt idx="1859">
                  <c:v>1.3008999999999999</c:v>
                </c:pt>
                <c:pt idx="1860">
                  <c:v>1.3140000000000001</c:v>
                </c:pt>
                <c:pt idx="1861">
                  <c:v>1.3119000000000001</c:v>
                </c:pt>
                <c:pt idx="1862">
                  <c:v>1.3154999999999999</c:v>
                </c:pt>
                <c:pt idx="1863">
                  <c:v>1.3163</c:v>
                </c:pt>
                <c:pt idx="1864">
                  <c:v>1.31</c:v>
                </c:pt>
                <c:pt idx="1865">
                  <c:v>1.3113999999999999</c:v>
                </c:pt>
                <c:pt idx="1866">
                  <c:v>1.3085</c:v>
                </c:pt>
                <c:pt idx="1867">
                  <c:v>1.2981</c:v>
                </c:pt>
                <c:pt idx="1868">
                  <c:v>1.294</c:v>
                </c:pt>
                <c:pt idx="1869">
                  <c:v>1.2923</c:v>
                </c:pt>
                <c:pt idx="1870">
                  <c:v>1.2868999999999999</c:v>
                </c:pt>
                <c:pt idx="1871">
                  <c:v>1.2756000000000001</c:v>
                </c:pt>
                <c:pt idx="1872">
                  <c:v>1.2902</c:v>
                </c:pt>
                <c:pt idx="1873">
                  <c:v>1.2895000000000001</c:v>
                </c:pt>
                <c:pt idx="1874">
                  <c:v>1.2890999999999999</c:v>
                </c:pt>
                <c:pt idx="1875">
                  <c:v>1.2803</c:v>
                </c:pt>
                <c:pt idx="1876">
                  <c:v>1.2930999999999999</c:v>
                </c:pt>
                <c:pt idx="1877">
                  <c:v>1.2943</c:v>
                </c:pt>
                <c:pt idx="1878">
                  <c:v>1.2801</c:v>
                </c:pt>
                <c:pt idx="1879">
                  <c:v>1.2827</c:v>
                </c:pt>
                <c:pt idx="1880">
                  <c:v>1.2761</c:v>
                </c:pt>
                <c:pt idx="1881">
                  <c:v>1.2770999999999999</c:v>
                </c:pt>
                <c:pt idx="1882">
                  <c:v>1.2643</c:v>
                </c:pt>
                <c:pt idx="1883">
                  <c:v>1.2566999999999999</c:v>
                </c:pt>
                <c:pt idx="1884">
                  <c:v>1.2521</c:v>
                </c:pt>
                <c:pt idx="1885">
                  <c:v>1.2673000000000001</c:v>
                </c:pt>
                <c:pt idx="1886">
                  <c:v>1.2598</c:v>
                </c:pt>
                <c:pt idx="1887">
                  <c:v>1.2583</c:v>
                </c:pt>
                <c:pt idx="1888">
                  <c:v>1.2597</c:v>
                </c:pt>
                <c:pt idx="1889">
                  <c:v>1.2518</c:v>
                </c:pt>
                <c:pt idx="1890">
                  <c:v>1.2531000000000001</c:v>
                </c:pt>
                <c:pt idx="1891">
                  <c:v>1.2552000000000001</c:v>
                </c:pt>
                <c:pt idx="1892">
                  <c:v>1.26</c:v>
                </c:pt>
                <c:pt idx="1893">
                  <c:v>1.2411000000000001</c:v>
                </c:pt>
                <c:pt idx="1894">
                  <c:v>1.2405999999999999</c:v>
                </c:pt>
                <c:pt idx="1895">
                  <c:v>1.2399</c:v>
                </c:pt>
                <c:pt idx="1896">
                  <c:v>1.2293000000000001</c:v>
                </c:pt>
                <c:pt idx="1897">
                  <c:v>1.2225999999999999</c:v>
                </c:pt>
                <c:pt idx="1898">
                  <c:v>1.216</c:v>
                </c:pt>
                <c:pt idx="1899">
                  <c:v>1.2170000000000001</c:v>
                </c:pt>
                <c:pt idx="1900">
                  <c:v>1.2284999999999999</c:v>
                </c:pt>
                <c:pt idx="1901">
                  <c:v>1.2051000000000001</c:v>
                </c:pt>
                <c:pt idx="1902">
                  <c:v>1.2205999999999999</c:v>
                </c:pt>
                <c:pt idx="1903">
                  <c:v>1.2193000000000001</c:v>
                </c:pt>
                <c:pt idx="1904">
                  <c:v>1.2161</c:v>
                </c:pt>
                <c:pt idx="1905">
                  <c:v>1.2281</c:v>
                </c:pt>
                <c:pt idx="1906">
                  <c:v>1.2183999999999999</c:v>
                </c:pt>
                <c:pt idx="1907">
                  <c:v>1.2202</c:v>
                </c:pt>
                <c:pt idx="1908">
                  <c:v>1.2091000000000001</c:v>
                </c:pt>
                <c:pt idx="1909">
                  <c:v>1.2064999999999999</c:v>
                </c:pt>
                <c:pt idx="1910">
                  <c:v>1.2204999999999999</c:v>
                </c:pt>
                <c:pt idx="1911">
                  <c:v>1.2081999999999999</c:v>
                </c:pt>
                <c:pt idx="1912">
                  <c:v>1.2043999999999999</c:v>
                </c:pt>
                <c:pt idx="1913">
                  <c:v>1.2144999999999999</c:v>
                </c:pt>
                <c:pt idx="1914">
                  <c:v>1.2098</c:v>
                </c:pt>
                <c:pt idx="1915">
                  <c:v>1.2110000000000001</c:v>
                </c:pt>
                <c:pt idx="1916">
                  <c:v>1.2034</c:v>
                </c:pt>
                <c:pt idx="1917">
                  <c:v>1.1953</c:v>
                </c:pt>
                <c:pt idx="1918">
                  <c:v>1.1819</c:v>
                </c:pt>
                <c:pt idx="1919">
                  <c:v>1.1923999999999999</c:v>
                </c:pt>
                <c:pt idx="1920">
                  <c:v>1.1948000000000001</c:v>
                </c:pt>
                <c:pt idx="1921">
                  <c:v>1.2041999999999999</c:v>
                </c:pt>
                <c:pt idx="1922">
                  <c:v>1.2184999999999999</c:v>
                </c:pt>
                <c:pt idx="1923">
                  <c:v>1.2309000000000001</c:v>
                </c:pt>
                <c:pt idx="1924">
                  <c:v>1.2327999999999999</c:v>
                </c:pt>
                <c:pt idx="1925">
                  <c:v>1.2126999999999999</c:v>
                </c:pt>
                <c:pt idx="1926">
                  <c:v>1.2014</c:v>
                </c:pt>
                <c:pt idx="1927">
                  <c:v>1.2121</c:v>
                </c:pt>
                <c:pt idx="1928">
                  <c:v>1.1929000000000001</c:v>
                </c:pt>
                <c:pt idx="1929">
                  <c:v>1.1722999999999999</c:v>
                </c:pt>
                <c:pt idx="1930">
                  <c:v>1.1583000000000001</c:v>
                </c:pt>
                <c:pt idx="1931">
                  <c:v>1.1553</c:v>
                </c:pt>
                <c:pt idx="1932">
                  <c:v>1.1534</c:v>
                </c:pt>
                <c:pt idx="1933">
                  <c:v>1.1525000000000001</c:v>
                </c:pt>
                <c:pt idx="1934">
                  <c:v>1.1534</c:v>
                </c:pt>
                <c:pt idx="1935">
                  <c:v>1.1664000000000001</c:v>
                </c:pt>
                <c:pt idx="1936">
                  <c:v>1.1654</c:v>
                </c:pt>
                <c:pt idx="1937">
                  <c:v>1.1758</c:v>
                </c:pt>
                <c:pt idx="1938">
                  <c:v>1.1746000000000001</c:v>
                </c:pt>
                <c:pt idx="1939">
                  <c:v>1.1585000000000001</c:v>
                </c:pt>
                <c:pt idx="1940">
                  <c:v>1.1625000000000001</c:v>
                </c:pt>
                <c:pt idx="1941">
                  <c:v>1.1508</c:v>
                </c:pt>
                <c:pt idx="1942">
                  <c:v>1.1487000000000001</c:v>
                </c:pt>
                <c:pt idx="1943">
                  <c:v>1.1303000000000001</c:v>
                </c:pt>
                <c:pt idx="1944">
                  <c:v>1.1167</c:v>
                </c:pt>
                <c:pt idx="1945">
                  <c:v>1.0829</c:v>
                </c:pt>
                <c:pt idx="1946">
                  <c:v>1.1020000000000001</c:v>
                </c:pt>
                <c:pt idx="1947">
                  <c:v>1.0787</c:v>
                </c:pt>
                <c:pt idx="1948">
                  <c:v>1.0953999999999999</c:v>
                </c:pt>
                <c:pt idx="1949">
                  <c:v>1.07</c:v>
                </c:pt>
                <c:pt idx="1950">
                  <c:v>1.038</c:v>
                </c:pt>
                <c:pt idx="1951">
                  <c:v>1.0293000000000001</c:v>
                </c:pt>
                <c:pt idx="1952">
                  <c:v>1.0857000000000001</c:v>
                </c:pt>
                <c:pt idx="1953">
                  <c:v>1.1081000000000001</c:v>
                </c:pt>
                <c:pt idx="1954">
                  <c:v>1.1323000000000001</c:v>
                </c:pt>
                <c:pt idx="1955">
                  <c:v>1.1458999999999999</c:v>
                </c:pt>
                <c:pt idx="1956">
                  <c:v>1.1404000000000001</c:v>
                </c:pt>
                <c:pt idx="1957">
                  <c:v>1.1371</c:v>
                </c:pt>
                <c:pt idx="1958">
                  <c:v>1.1298999999999999</c:v>
                </c:pt>
                <c:pt idx="1959">
                  <c:v>1.1345000000000001</c:v>
                </c:pt>
                <c:pt idx="1960">
                  <c:v>1.1435999999999999</c:v>
                </c:pt>
                <c:pt idx="1961">
                  <c:v>1.1469</c:v>
                </c:pt>
                <c:pt idx="1962">
                  <c:v>1.1399999999999999</c:v>
                </c:pt>
                <c:pt idx="1963">
                  <c:v>1.1685000000000001</c:v>
                </c:pt>
                <c:pt idx="1964">
                  <c:v>1.1834</c:v>
                </c:pt>
                <c:pt idx="1965">
                  <c:v>1.1841999999999999</c:v>
                </c:pt>
                <c:pt idx="1966">
                  <c:v>1.1585000000000001</c:v>
                </c:pt>
                <c:pt idx="1967">
                  <c:v>1.1345000000000001</c:v>
                </c:pt>
                <c:pt idx="1968">
                  <c:v>1.1192</c:v>
                </c:pt>
                <c:pt idx="1969">
                  <c:v>1.1086</c:v>
                </c:pt>
                <c:pt idx="1970">
                  <c:v>1.2060999999999999</c:v>
                </c:pt>
                <c:pt idx="1971">
                  <c:v>1.2085999999999999</c:v>
                </c:pt>
                <c:pt idx="1972">
                  <c:v>1.2152000000000001</c:v>
                </c:pt>
                <c:pt idx="1973">
                  <c:v>1.2060999999999999</c:v>
                </c:pt>
                <c:pt idx="1974">
                  <c:v>1.2039</c:v>
                </c:pt>
                <c:pt idx="1975">
                  <c:v>1.2033</c:v>
                </c:pt>
                <c:pt idx="1976">
                  <c:v>1.2039</c:v>
                </c:pt>
                <c:pt idx="1977">
                  <c:v>1.2070000000000001</c:v>
                </c:pt>
                <c:pt idx="1978">
                  <c:v>1.2078</c:v>
                </c:pt>
                <c:pt idx="1979">
                  <c:v>1.2063999999999999</c:v>
                </c:pt>
                <c:pt idx="1980">
                  <c:v>1.2155</c:v>
                </c:pt>
                <c:pt idx="1981">
                  <c:v>1.2217</c:v>
                </c:pt>
                <c:pt idx="1982">
                  <c:v>1.2222</c:v>
                </c:pt>
                <c:pt idx="1983">
                  <c:v>1.2222999999999999</c:v>
                </c:pt>
                <c:pt idx="1984">
                  <c:v>1.2195</c:v>
                </c:pt>
                <c:pt idx="1985">
                  <c:v>1.2173</c:v>
                </c:pt>
                <c:pt idx="1986">
                  <c:v>1.2181</c:v>
                </c:pt>
                <c:pt idx="1987">
                  <c:v>1.2196</c:v>
                </c:pt>
                <c:pt idx="1988">
                  <c:v>1.2151000000000001</c:v>
                </c:pt>
                <c:pt idx="1989">
                  <c:v>1.2126999999999999</c:v>
                </c:pt>
                <c:pt idx="1990">
                  <c:v>1.2233000000000001</c:v>
                </c:pt>
                <c:pt idx="1991">
                  <c:v>1.2319</c:v>
                </c:pt>
                <c:pt idx="1992">
                  <c:v>1.2363999999999999</c:v>
                </c:pt>
                <c:pt idx="1993">
                  <c:v>1.2396</c:v>
                </c:pt>
                <c:pt idx="1994">
                  <c:v>1.2326999999999999</c:v>
                </c:pt>
                <c:pt idx="1995">
                  <c:v>1.2387999999999999</c:v>
                </c:pt>
                <c:pt idx="1996">
                  <c:v>1.2341</c:v>
                </c:pt>
                <c:pt idx="1997">
                  <c:v>1.2363999999999999</c:v>
                </c:pt>
                <c:pt idx="1998">
                  <c:v>1.2370000000000001</c:v>
                </c:pt>
                <c:pt idx="1999">
                  <c:v>1.2346999999999999</c:v>
                </c:pt>
                <c:pt idx="2000">
                  <c:v>1.2353000000000001</c:v>
                </c:pt>
                <c:pt idx="2001">
                  <c:v>1.2416</c:v>
                </c:pt>
                <c:pt idx="2002">
                  <c:v>1.2324999999999999</c:v>
                </c:pt>
                <c:pt idx="2003">
                  <c:v>1.2263999999999999</c:v>
                </c:pt>
                <c:pt idx="2004">
                  <c:v>1.2263999999999999</c:v>
                </c:pt>
                <c:pt idx="2005">
                  <c:v>1.2205999999999999</c:v>
                </c:pt>
                <c:pt idx="2006">
                  <c:v>1.2242999999999999</c:v>
                </c:pt>
                <c:pt idx="2007">
                  <c:v>1.2196</c:v>
                </c:pt>
                <c:pt idx="2008">
                  <c:v>1.2209000000000001</c:v>
                </c:pt>
                <c:pt idx="2009">
                  <c:v>1.2153</c:v>
                </c:pt>
                <c:pt idx="2010">
                  <c:v>1.2144999999999999</c:v>
                </c:pt>
                <c:pt idx="2011">
                  <c:v>1.2145999999999999</c:v>
                </c:pt>
                <c:pt idx="2012">
                  <c:v>1.2135</c:v>
                </c:pt>
                <c:pt idx="2013">
                  <c:v>1.2202</c:v>
                </c:pt>
                <c:pt idx="2014">
                  <c:v>1.2407999999999999</c:v>
                </c:pt>
                <c:pt idx="2015">
                  <c:v>1.2377</c:v>
                </c:pt>
                <c:pt idx="2016">
                  <c:v>1.2313000000000001</c:v>
                </c:pt>
                <c:pt idx="2017">
                  <c:v>1.2327999999999999</c:v>
                </c:pt>
                <c:pt idx="2018">
                  <c:v>1.2385999999999999</c:v>
                </c:pt>
                <c:pt idx="2019">
                  <c:v>1.2363999999999999</c:v>
                </c:pt>
                <c:pt idx="2020">
                  <c:v>1.2385999999999999</c:v>
                </c:pt>
                <c:pt idx="2021">
                  <c:v>1.2381</c:v>
                </c:pt>
                <c:pt idx="2022">
                  <c:v>1.2402</c:v>
                </c:pt>
                <c:pt idx="2023">
                  <c:v>1.2385999999999999</c:v>
                </c:pt>
                <c:pt idx="2024">
                  <c:v>1.2373000000000001</c:v>
                </c:pt>
                <c:pt idx="2025">
                  <c:v>1.2344999999999999</c:v>
                </c:pt>
                <c:pt idx="2026">
                  <c:v>1.2269000000000001</c:v>
                </c:pt>
                <c:pt idx="2027">
                  <c:v>1.2265999999999999</c:v>
                </c:pt>
                <c:pt idx="2028">
                  <c:v>1.2314000000000001</c:v>
                </c:pt>
                <c:pt idx="2029">
                  <c:v>1.2283999999999999</c:v>
                </c:pt>
                <c:pt idx="2030">
                  <c:v>1.2256</c:v>
                </c:pt>
                <c:pt idx="2031">
                  <c:v>1.2277</c:v>
                </c:pt>
                <c:pt idx="2032">
                  <c:v>1.232</c:v>
                </c:pt>
                <c:pt idx="2033">
                  <c:v>1.2338</c:v>
                </c:pt>
                <c:pt idx="2034">
                  <c:v>1.2327999999999999</c:v>
                </c:pt>
                <c:pt idx="2035">
                  <c:v>1.2413000000000001</c:v>
                </c:pt>
                <c:pt idx="2036">
                  <c:v>1.238</c:v>
                </c:pt>
                <c:pt idx="2037">
                  <c:v>1.2349000000000001</c:v>
                </c:pt>
                <c:pt idx="2038">
                  <c:v>1.2361</c:v>
                </c:pt>
                <c:pt idx="2039">
                  <c:v>1.2355</c:v>
                </c:pt>
                <c:pt idx="2040">
                  <c:v>1.2322</c:v>
                </c:pt>
                <c:pt idx="2041">
                  <c:v>1.2369000000000001</c:v>
                </c:pt>
                <c:pt idx="2042">
                  <c:v>1.2236</c:v>
                </c:pt>
                <c:pt idx="2043">
                  <c:v>1.2199</c:v>
                </c:pt>
                <c:pt idx="2044">
                  <c:v>1.2178</c:v>
                </c:pt>
                <c:pt idx="2045">
                  <c:v>1.2181999999999999</c:v>
                </c:pt>
                <c:pt idx="2046">
                  <c:v>1.2205999999999999</c:v>
                </c:pt>
                <c:pt idx="2047">
                  <c:v>1.2216</c:v>
                </c:pt>
                <c:pt idx="2048">
                  <c:v>1.222</c:v>
                </c:pt>
                <c:pt idx="2049">
                  <c:v>1.2214</c:v>
                </c:pt>
                <c:pt idx="2050">
                  <c:v>1.2208000000000001</c:v>
                </c:pt>
                <c:pt idx="2051">
                  <c:v>1.2186999999999999</c:v>
                </c:pt>
                <c:pt idx="2052">
                  <c:v>1.2181</c:v>
                </c:pt>
                <c:pt idx="2053">
                  <c:v>1.2133</c:v>
                </c:pt>
                <c:pt idx="2054">
                  <c:v>1.2149000000000001</c:v>
                </c:pt>
                <c:pt idx="2055">
                  <c:v>1.2163999999999999</c:v>
                </c:pt>
                <c:pt idx="2056">
                  <c:v>1.2185999999999999</c:v>
                </c:pt>
                <c:pt idx="2057">
                  <c:v>1.218</c:v>
                </c:pt>
                <c:pt idx="2058">
                  <c:v>1.2146999999999999</c:v>
                </c:pt>
                <c:pt idx="2059">
                  <c:v>1.2115</c:v>
                </c:pt>
                <c:pt idx="2060">
                  <c:v>1.2119</c:v>
                </c:pt>
                <c:pt idx="2061">
                  <c:v>1.2117</c:v>
                </c:pt>
                <c:pt idx="2062">
                  <c:v>1.2103999999999999</c:v>
                </c:pt>
                <c:pt idx="2063">
                  <c:v>1.2072000000000001</c:v>
                </c:pt>
                <c:pt idx="2064">
                  <c:v>1.2081999999999999</c:v>
                </c:pt>
                <c:pt idx="2065">
                  <c:v>1.2090000000000001</c:v>
                </c:pt>
                <c:pt idx="2066">
                  <c:v>1.2077</c:v>
                </c:pt>
                <c:pt idx="2067">
                  <c:v>1.2081999999999999</c:v>
                </c:pt>
                <c:pt idx="2068">
                  <c:v>1.2077</c:v>
                </c:pt>
                <c:pt idx="2069">
                  <c:v>1.2072000000000001</c:v>
                </c:pt>
                <c:pt idx="2070">
                  <c:v>1.2082999999999999</c:v>
                </c:pt>
                <c:pt idx="2071">
                  <c:v>1.2075</c:v>
                </c:pt>
                <c:pt idx="2072">
                  <c:v>1.2057</c:v>
                </c:pt>
                <c:pt idx="2073">
                  <c:v>1.206</c:v>
                </c:pt>
                <c:pt idx="2074">
                  <c:v>1.2052</c:v>
                </c:pt>
                <c:pt idx="2075">
                  <c:v>1.2033</c:v>
                </c:pt>
                <c:pt idx="2076">
                  <c:v>1.2041999999999999</c:v>
                </c:pt>
                <c:pt idx="2077">
                  <c:v>1.2042999999999999</c:v>
                </c:pt>
                <c:pt idx="2078">
                  <c:v>1.2073</c:v>
                </c:pt>
                <c:pt idx="2079">
                  <c:v>1.2059</c:v>
                </c:pt>
                <c:pt idx="2080">
                  <c:v>1.2088000000000001</c:v>
                </c:pt>
                <c:pt idx="2081">
                  <c:v>1.2095</c:v>
                </c:pt>
                <c:pt idx="2082">
                  <c:v>1.2112000000000001</c:v>
                </c:pt>
                <c:pt idx="2083">
                  <c:v>1.2084999999999999</c:v>
                </c:pt>
                <c:pt idx="2084">
                  <c:v>1.2082999999999999</c:v>
                </c:pt>
                <c:pt idx="2085">
                  <c:v>1.2070000000000001</c:v>
                </c:pt>
                <c:pt idx="2086">
                  <c:v>1.2060999999999999</c:v>
                </c:pt>
                <c:pt idx="2087">
                  <c:v>1.2062999999999999</c:v>
                </c:pt>
                <c:pt idx="2088">
                  <c:v>1.2079</c:v>
                </c:pt>
                <c:pt idx="2089">
                  <c:v>1.2068000000000001</c:v>
                </c:pt>
                <c:pt idx="2090">
                  <c:v>1.2071000000000001</c:v>
                </c:pt>
                <c:pt idx="2091">
                  <c:v>1.2056</c:v>
                </c:pt>
                <c:pt idx="2092">
                  <c:v>1.2050000000000001</c:v>
                </c:pt>
                <c:pt idx="2093">
                  <c:v>1.204</c:v>
                </c:pt>
                <c:pt idx="2094">
                  <c:v>1.2052</c:v>
                </c:pt>
                <c:pt idx="2095">
                  <c:v>1.2045999999999999</c:v>
                </c:pt>
                <c:pt idx="2096">
                  <c:v>1.2045999999999999</c:v>
                </c:pt>
                <c:pt idx="2097">
                  <c:v>1.2064999999999999</c:v>
                </c:pt>
                <c:pt idx="2098">
                  <c:v>1.2063999999999999</c:v>
                </c:pt>
                <c:pt idx="2099">
                  <c:v>1.2051000000000001</c:v>
                </c:pt>
                <c:pt idx="2100">
                  <c:v>1.2045999999999999</c:v>
                </c:pt>
                <c:pt idx="2101">
                  <c:v>1.2056</c:v>
                </c:pt>
                <c:pt idx="2102">
                  <c:v>1.2058</c:v>
                </c:pt>
                <c:pt idx="2103">
                  <c:v>1.2055</c:v>
                </c:pt>
                <c:pt idx="2104">
                  <c:v>1.2052</c:v>
                </c:pt>
                <c:pt idx="2105">
                  <c:v>1.2075</c:v>
                </c:pt>
                <c:pt idx="2106">
                  <c:v>1.2118</c:v>
                </c:pt>
                <c:pt idx="2107">
                  <c:v>1.2069000000000001</c:v>
                </c:pt>
                <c:pt idx="2108">
                  <c:v>1.2057</c:v>
                </c:pt>
                <c:pt idx="2109">
                  <c:v>1.2061999999999999</c:v>
                </c:pt>
                <c:pt idx="2110">
                  <c:v>1.2058</c:v>
                </c:pt>
                <c:pt idx="2111">
                  <c:v>1.2055</c:v>
                </c:pt>
                <c:pt idx="2112">
                  <c:v>1.2055</c:v>
                </c:pt>
                <c:pt idx="2113">
                  <c:v>1.2045999999999999</c:v>
                </c:pt>
                <c:pt idx="2114">
                  <c:v>1.2057</c:v>
                </c:pt>
                <c:pt idx="2115">
                  <c:v>1.2054</c:v>
                </c:pt>
                <c:pt idx="2116">
                  <c:v>1.2051000000000001</c:v>
                </c:pt>
                <c:pt idx="2117">
                  <c:v>1.2055</c:v>
                </c:pt>
                <c:pt idx="2118">
                  <c:v>1.2035</c:v>
                </c:pt>
                <c:pt idx="2119">
                  <c:v>1.2037</c:v>
                </c:pt>
                <c:pt idx="2120">
                  <c:v>1.2028000000000001</c:v>
                </c:pt>
                <c:pt idx="2121">
                  <c:v>1.2036</c:v>
                </c:pt>
                <c:pt idx="2122">
                  <c:v>1.2015</c:v>
                </c:pt>
                <c:pt idx="2123">
                  <c:v>1.2013</c:v>
                </c:pt>
                <c:pt idx="2124">
                  <c:v>1.2028000000000001</c:v>
                </c:pt>
                <c:pt idx="2125">
                  <c:v>1.2010000000000001</c:v>
                </c:pt>
                <c:pt idx="2126">
                  <c:v>1.2019</c:v>
                </c:pt>
                <c:pt idx="2127">
                  <c:v>1.2015</c:v>
                </c:pt>
                <c:pt idx="2128">
                  <c:v>1.2008000000000001</c:v>
                </c:pt>
                <c:pt idx="2129">
                  <c:v>1.2015</c:v>
                </c:pt>
                <c:pt idx="2130">
                  <c:v>1.2021999999999999</c:v>
                </c:pt>
                <c:pt idx="2131">
                  <c:v>1.2013</c:v>
                </c:pt>
                <c:pt idx="2132">
                  <c:v>1.2010000000000001</c:v>
                </c:pt>
                <c:pt idx="2133">
                  <c:v>1.2016</c:v>
                </c:pt>
                <c:pt idx="2134">
                  <c:v>1.2011000000000001</c:v>
                </c:pt>
                <c:pt idx="2135">
                  <c:v>1.2013</c:v>
                </c:pt>
                <c:pt idx="2136">
                  <c:v>1.2009000000000001</c:v>
                </c:pt>
                <c:pt idx="2137">
                  <c:v>1.2011000000000001</c:v>
                </c:pt>
                <c:pt idx="2138">
                  <c:v>1.2013</c:v>
                </c:pt>
                <c:pt idx="2139">
                  <c:v>1.2007000000000001</c:v>
                </c:pt>
                <c:pt idx="2140">
                  <c:v>1.2011000000000001</c:v>
                </c:pt>
                <c:pt idx="2141">
                  <c:v>1.2010000000000001</c:v>
                </c:pt>
                <c:pt idx="2142">
                  <c:v>1.2005999999999999</c:v>
                </c:pt>
                <c:pt idx="2143">
                  <c:v>1.2005999999999999</c:v>
                </c:pt>
                <c:pt idx="2144">
                  <c:v>1.2009000000000001</c:v>
                </c:pt>
                <c:pt idx="2145">
                  <c:v>1.2001999999999999</c:v>
                </c:pt>
                <c:pt idx="2146">
                  <c:v>1.2007000000000001</c:v>
                </c:pt>
                <c:pt idx="2147">
                  <c:v>1.2003999999999999</c:v>
                </c:pt>
                <c:pt idx="2148">
                  <c:v>1.2004999999999999</c:v>
                </c:pt>
                <c:pt idx="2149">
                  <c:v>1.2000999999999999</c:v>
                </c:pt>
                <c:pt idx="2150">
                  <c:v>1.2007000000000001</c:v>
                </c:pt>
                <c:pt idx="2151">
                  <c:v>1.2011000000000001</c:v>
                </c:pt>
                <c:pt idx="2152">
                  <c:v>1.2008000000000001</c:v>
                </c:pt>
                <c:pt idx="2153">
                  <c:v>1.2004999999999999</c:v>
                </c:pt>
                <c:pt idx="2154">
                  <c:v>1.2007000000000001</c:v>
                </c:pt>
                <c:pt idx="2155">
                  <c:v>1.2005999999999999</c:v>
                </c:pt>
                <c:pt idx="2156">
                  <c:v>1.2004999999999999</c:v>
                </c:pt>
                <c:pt idx="2157">
                  <c:v>1.2003999999999999</c:v>
                </c:pt>
                <c:pt idx="2158">
                  <c:v>1.2007000000000001</c:v>
                </c:pt>
                <c:pt idx="2159">
                  <c:v>1.2007000000000001</c:v>
                </c:pt>
                <c:pt idx="2160">
                  <c:v>1.2005999999999999</c:v>
                </c:pt>
                <c:pt idx="2161">
                  <c:v>1.2005999999999999</c:v>
                </c:pt>
                <c:pt idx="2162">
                  <c:v>1.2</c:v>
                </c:pt>
                <c:pt idx="2163">
                  <c:v>1.2005999999999999</c:v>
                </c:pt>
                <c:pt idx="2164">
                  <c:v>1.2008000000000001</c:v>
                </c:pt>
                <c:pt idx="2165">
                  <c:v>1.2005999999999999</c:v>
                </c:pt>
                <c:pt idx="2166">
                  <c:v>1.2005999999999999</c:v>
                </c:pt>
                <c:pt idx="2167">
                  <c:v>1.2003999999999999</c:v>
                </c:pt>
                <c:pt idx="2168">
                  <c:v>1.2009000000000001</c:v>
                </c:pt>
                <c:pt idx="2169">
                  <c:v>1.1993</c:v>
                </c:pt>
                <c:pt idx="2170">
                  <c:v>1.2005999999999999</c:v>
                </c:pt>
                <c:pt idx="2171">
                  <c:v>1.2005999999999999</c:v>
                </c:pt>
                <c:pt idx="2172">
                  <c:v>1.2005999999999999</c:v>
                </c:pt>
                <c:pt idx="2173">
                  <c:v>1.2005999999999999</c:v>
                </c:pt>
                <c:pt idx="2174">
                  <c:v>1.2</c:v>
                </c:pt>
                <c:pt idx="2175">
                  <c:v>1.2004999999999999</c:v>
                </c:pt>
                <c:pt idx="2176">
                  <c:v>1.2009000000000001</c:v>
                </c:pt>
                <c:pt idx="2177">
                  <c:v>1.2010000000000001</c:v>
                </c:pt>
                <c:pt idx="2178">
                  <c:v>1.2008000000000001</c:v>
                </c:pt>
                <c:pt idx="2179">
                  <c:v>1.2008000000000001</c:v>
                </c:pt>
                <c:pt idx="2180">
                  <c:v>1.2013</c:v>
                </c:pt>
                <c:pt idx="2181">
                  <c:v>1.2010000000000001</c:v>
                </c:pt>
                <c:pt idx="2182">
                  <c:v>1.2010000000000001</c:v>
                </c:pt>
                <c:pt idx="2183">
                  <c:v>1.2009000000000001</c:v>
                </c:pt>
                <c:pt idx="2184">
                  <c:v>1.2008000000000001</c:v>
                </c:pt>
                <c:pt idx="2185">
                  <c:v>1.2008000000000001</c:v>
                </c:pt>
                <c:pt idx="2186">
                  <c:v>1.2004999999999999</c:v>
                </c:pt>
                <c:pt idx="2187">
                  <c:v>1.2008000000000001</c:v>
                </c:pt>
                <c:pt idx="2188">
                  <c:v>1.2005999999999999</c:v>
                </c:pt>
                <c:pt idx="2189">
                  <c:v>1.2004999999999999</c:v>
                </c:pt>
                <c:pt idx="2190">
                  <c:v>1.2007000000000001</c:v>
                </c:pt>
                <c:pt idx="2191">
                  <c:v>1.2008000000000001</c:v>
                </c:pt>
                <c:pt idx="2192">
                  <c:v>1.2013</c:v>
                </c:pt>
                <c:pt idx="2193">
                  <c:v>1.2008000000000001</c:v>
                </c:pt>
                <c:pt idx="2194">
                  <c:v>1.2009000000000001</c:v>
                </c:pt>
                <c:pt idx="2195">
                  <c:v>1.2009000000000001</c:v>
                </c:pt>
                <c:pt idx="2196">
                  <c:v>1.2009000000000001</c:v>
                </c:pt>
                <c:pt idx="2197">
                  <c:v>1.2010000000000001</c:v>
                </c:pt>
                <c:pt idx="2198">
                  <c:v>1.2008000000000001</c:v>
                </c:pt>
                <c:pt idx="2199">
                  <c:v>1.2007000000000001</c:v>
                </c:pt>
                <c:pt idx="2200">
                  <c:v>1.2008000000000001</c:v>
                </c:pt>
                <c:pt idx="2201">
                  <c:v>1.2011000000000001</c:v>
                </c:pt>
                <c:pt idx="2202">
                  <c:v>1.2011000000000001</c:v>
                </c:pt>
                <c:pt idx="2203">
                  <c:v>1.2016</c:v>
                </c:pt>
                <c:pt idx="2204">
                  <c:v>1.2008000000000001</c:v>
                </c:pt>
                <c:pt idx="2205">
                  <c:v>1.2014</c:v>
                </c:pt>
                <c:pt idx="2206">
                  <c:v>1.2012</c:v>
                </c:pt>
                <c:pt idx="2207">
                  <c:v>1.2012</c:v>
                </c:pt>
                <c:pt idx="2208">
                  <c:v>1.2011000000000001</c:v>
                </c:pt>
                <c:pt idx="2209">
                  <c:v>1.2010000000000001</c:v>
                </c:pt>
                <c:pt idx="2210">
                  <c:v>1.2007000000000001</c:v>
                </c:pt>
                <c:pt idx="2211">
                  <c:v>1.2005999999999999</c:v>
                </c:pt>
                <c:pt idx="2212">
                  <c:v>1.2009000000000001</c:v>
                </c:pt>
                <c:pt idx="2213">
                  <c:v>1.2012</c:v>
                </c:pt>
                <c:pt idx="2214">
                  <c:v>1.2010000000000001</c:v>
                </c:pt>
                <c:pt idx="2215">
                  <c:v>1.2008000000000001</c:v>
                </c:pt>
                <c:pt idx="2216">
                  <c:v>1.2010000000000001</c:v>
                </c:pt>
                <c:pt idx="2217">
                  <c:v>1.2009000000000001</c:v>
                </c:pt>
                <c:pt idx="2218">
                  <c:v>1.2005999999999999</c:v>
                </c:pt>
                <c:pt idx="2219">
                  <c:v>1.2009000000000001</c:v>
                </c:pt>
                <c:pt idx="2220">
                  <c:v>1.2007000000000001</c:v>
                </c:pt>
                <c:pt idx="2221">
                  <c:v>1.2008000000000001</c:v>
                </c:pt>
                <c:pt idx="2222">
                  <c:v>1.2007000000000001</c:v>
                </c:pt>
                <c:pt idx="2223">
                  <c:v>1.2008000000000001</c:v>
                </c:pt>
                <c:pt idx="2224">
                  <c:v>1.2008000000000001</c:v>
                </c:pt>
                <c:pt idx="2225">
                  <c:v>1.2007000000000001</c:v>
                </c:pt>
                <c:pt idx="2226">
                  <c:v>1.2007000000000001</c:v>
                </c:pt>
                <c:pt idx="2227">
                  <c:v>1.2009000000000001</c:v>
                </c:pt>
                <c:pt idx="2228">
                  <c:v>1.2039</c:v>
                </c:pt>
                <c:pt idx="2229">
                  <c:v>1.2043999999999999</c:v>
                </c:pt>
                <c:pt idx="2230">
                  <c:v>1.21</c:v>
                </c:pt>
                <c:pt idx="2231">
                  <c:v>1.2072000000000001</c:v>
                </c:pt>
                <c:pt idx="2232">
                  <c:v>1.2067000000000001</c:v>
                </c:pt>
                <c:pt idx="2233">
                  <c:v>1.2084999999999999</c:v>
                </c:pt>
                <c:pt idx="2234">
                  <c:v>1.2150000000000001</c:v>
                </c:pt>
                <c:pt idx="2235">
                  <c:v>1.2164999999999999</c:v>
                </c:pt>
                <c:pt idx="2236">
                  <c:v>1.2161</c:v>
                </c:pt>
                <c:pt idx="2237">
                  <c:v>1.2114</c:v>
                </c:pt>
                <c:pt idx="2238">
                  <c:v>1.2099</c:v>
                </c:pt>
                <c:pt idx="2239">
                  <c:v>1.2099</c:v>
                </c:pt>
                <c:pt idx="2240">
                  <c:v>1.2111000000000001</c:v>
                </c:pt>
                <c:pt idx="2241">
                  <c:v>1.2098</c:v>
                </c:pt>
                <c:pt idx="2242">
                  <c:v>1.2090000000000001</c:v>
                </c:pt>
                <c:pt idx="2243">
                  <c:v>1.2090000000000001</c:v>
                </c:pt>
                <c:pt idx="2244">
                  <c:v>1.2101</c:v>
                </c:pt>
                <c:pt idx="2245">
                  <c:v>1.2083999999999999</c:v>
                </c:pt>
                <c:pt idx="2246">
                  <c:v>1.2092000000000001</c:v>
                </c:pt>
                <c:pt idx="2247">
                  <c:v>1.2096</c:v>
                </c:pt>
                <c:pt idx="2248">
                  <c:v>1.2110000000000001</c:v>
                </c:pt>
                <c:pt idx="2249">
                  <c:v>1.2110000000000001</c:v>
                </c:pt>
                <c:pt idx="2250">
                  <c:v>1.2112000000000001</c:v>
                </c:pt>
                <c:pt idx="2251">
                  <c:v>1.2095</c:v>
                </c:pt>
                <c:pt idx="2252">
                  <c:v>1.2115</c:v>
                </c:pt>
                <c:pt idx="2253">
                  <c:v>1.2091000000000001</c:v>
                </c:pt>
                <c:pt idx="2254">
                  <c:v>1.2084999999999999</c:v>
                </c:pt>
                <c:pt idx="2255">
                  <c:v>1.2089000000000001</c:v>
                </c:pt>
                <c:pt idx="2256">
                  <c:v>1.2081</c:v>
                </c:pt>
                <c:pt idx="2257">
                  <c:v>1.2087000000000001</c:v>
                </c:pt>
                <c:pt idx="2258">
                  <c:v>1.2098</c:v>
                </c:pt>
                <c:pt idx="2259">
                  <c:v>1.2081999999999999</c:v>
                </c:pt>
                <c:pt idx="2260">
                  <c:v>1.2089000000000001</c:v>
                </c:pt>
                <c:pt idx="2261">
                  <c:v>1.2101999999999999</c:v>
                </c:pt>
                <c:pt idx="2262">
                  <c:v>1.2105999999999999</c:v>
                </c:pt>
                <c:pt idx="2263">
                  <c:v>1.2097</c:v>
                </c:pt>
                <c:pt idx="2264">
                  <c:v>1.2095</c:v>
                </c:pt>
                <c:pt idx="2265">
                  <c:v>1.2093</c:v>
                </c:pt>
                <c:pt idx="2266">
                  <c:v>1.2081999999999999</c:v>
                </c:pt>
                <c:pt idx="2267">
                  <c:v>1.2081</c:v>
                </c:pt>
                <c:pt idx="2268">
                  <c:v>1.2071000000000001</c:v>
                </c:pt>
                <c:pt idx="2269">
                  <c:v>1.206</c:v>
                </c:pt>
                <c:pt idx="2270">
                  <c:v>1.2070000000000001</c:v>
                </c:pt>
                <c:pt idx="2271">
                  <c:v>1.2070000000000001</c:v>
                </c:pt>
                <c:pt idx="2272">
                  <c:v>1.2079</c:v>
                </c:pt>
                <c:pt idx="2273">
                  <c:v>1.2062999999999999</c:v>
                </c:pt>
                <c:pt idx="2274">
                  <c:v>1.2056</c:v>
                </c:pt>
                <c:pt idx="2275">
                  <c:v>1.2055</c:v>
                </c:pt>
                <c:pt idx="2276">
                  <c:v>1.2048000000000001</c:v>
                </c:pt>
                <c:pt idx="2277">
                  <c:v>1.2035</c:v>
                </c:pt>
                <c:pt idx="2278">
                  <c:v>1.2034</c:v>
                </c:pt>
                <c:pt idx="2279">
                  <c:v>1.2039</c:v>
                </c:pt>
                <c:pt idx="2280">
                  <c:v>1.2044999999999999</c:v>
                </c:pt>
                <c:pt idx="2281">
                  <c:v>1.2040999999999999</c:v>
                </c:pt>
                <c:pt idx="2282">
                  <c:v>1.2047000000000001</c:v>
                </c:pt>
                <c:pt idx="2283">
                  <c:v>1.2042999999999999</c:v>
                </c:pt>
                <c:pt idx="2284">
                  <c:v>1.2047000000000001</c:v>
                </c:pt>
                <c:pt idx="2285">
                  <c:v>1.2039</c:v>
                </c:pt>
                <c:pt idx="2286">
                  <c:v>1.2032</c:v>
                </c:pt>
                <c:pt idx="2287">
                  <c:v>1.2040999999999999</c:v>
                </c:pt>
                <c:pt idx="2288">
                  <c:v>1.2033</c:v>
                </c:pt>
                <c:pt idx="2289">
                  <c:v>1.2036</c:v>
                </c:pt>
                <c:pt idx="2290">
                  <c:v>1.2049000000000001</c:v>
                </c:pt>
                <c:pt idx="2291">
                  <c:v>1.2081</c:v>
                </c:pt>
                <c:pt idx="2292">
                  <c:v>1.2130000000000001</c:v>
                </c:pt>
                <c:pt idx="2293">
                  <c:v>1.2104999999999999</c:v>
                </c:pt>
                <c:pt idx="2294">
                  <c:v>1.2090000000000001</c:v>
                </c:pt>
                <c:pt idx="2295">
                  <c:v>1.2077</c:v>
                </c:pt>
                <c:pt idx="2296">
                  <c:v>1.2078</c:v>
                </c:pt>
                <c:pt idx="2297">
                  <c:v>1.2121999999999999</c:v>
                </c:pt>
                <c:pt idx="2298">
                  <c:v>1.2111000000000001</c:v>
                </c:pt>
                <c:pt idx="2299">
                  <c:v>1.2075</c:v>
                </c:pt>
                <c:pt idx="2300">
                  <c:v>1.2081999999999999</c:v>
                </c:pt>
                <c:pt idx="2301">
                  <c:v>1.2077</c:v>
                </c:pt>
                <c:pt idx="2302">
                  <c:v>1.2077</c:v>
                </c:pt>
                <c:pt idx="2303">
                  <c:v>1.2079</c:v>
                </c:pt>
                <c:pt idx="2304">
                  <c:v>1.2072000000000001</c:v>
                </c:pt>
                <c:pt idx="2305">
                  <c:v>1.2072000000000001</c:v>
                </c:pt>
                <c:pt idx="2306">
                  <c:v>1.2074</c:v>
                </c:pt>
                <c:pt idx="2307">
                  <c:v>1.2088000000000001</c:v>
                </c:pt>
                <c:pt idx="2308">
                  <c:v>1.2073</c:v>
                </c:pt>
                <c:pt idx="2309">
                  <c:v>1.2075</c:v>
                </c:pt>
                <c:pt idx="2310">
                  <c:v>1.2101</c:v>
                </c:pt>
                <c:pt idx="2311">
                  <c:v>1.2092000000000001</c:v>
                </c:pt>
                <c:pt idx="2312">
                  <c:v>1.2082999999999999</c:v>
                </c:pt>
                <c:pt idx="2313">
                  <c:v>1.208</c:v>
                </c:pt>
                <c:pt idx="2314">
                  <c:v>1.2085999999999999</c:v>
                </c:pt>
                <c:pt idx="2315">
                  <c:v>1.2085999999999999</c:v>
                </c:pt>
                <c:pt idx="2316">
                  <c:v>1.2130000000000001</c:v>
                </c:pt>
                <c:pt idx="2317">
                  <c:v>1.2186999999999999</c:v>
                </c:pt>
                <c:pt idx="2318">
                  <c:v>1.2335</c:v>
                </c:pt>
                <c:pt idx="2319">
                  <c:v>1.2397</c:v>
                </c:pt>
                <c:pt idx="2320">
                  <c:v>1.2370000000000001</c:v>
                </c:pt>
                <c:pt idx="2321">
                  <c:v>1.2470000000000001</c:v>
                </c:pt>
                <c:pt idx="2322">
                  <c:v>1.2442</c:v>
                </c:pt>
                <c:pt idx="2323">
                  <c:v>1.2413000000000001</c:v>
                </c:pt>
                <c:pt idx="2324">
                  <c:v>1.2378</c:v>
                </c:pt>
                <c:pt idx="2325">
                  <c:v>1.2378</c:v>
                </c:pt>
                <c:pt idx="2326">
                  <c:v>1.2424999999999999</c:v>
                </c:pt>
                <c:pt idx="2327">
                  <c:v>1.2467999999999999</c:v>
                </c:pt>
                <c:pt idx="2328">
                  <c:v>1.246</c:v>
                </c:pt>
                <c:pt idx="2329">
                  <c:v>1.2430000000000001</c:v>
                </c:pt>
                <c:pt idx="2330">
                  <c:v>1.2356</c:v>
                </c:pt>
                <c:pt idx="2331">
                  <c:v>1.2354000000000001</c:v>
                </c:pt>
                <c:pt idx="2332">
                  <c:v>1.2381</c:v>
                </c:pt>
                <c:pt idx="2333">
                  <c:v>1.2273000000000001</c:v>
                </c:pt>
                <c:pt idx="2334">
                  <c:v>1.2335</c:v>
                </c:pt>
                <c:pt idx="2335">
                  <c:v>1.2307999999999999</c:v>
                </c:pt>
                <c:pt idx="2336">
                  <c:v>1.23</c:v>
                </c:pt>
                <c:pt idx="2337">
                  <c:v>1.2256</c:v>
                </c:pt>
                <c:pt idx="2338">
                  <c:v>1.2336</c:v>
                </c:pt>
                <c:pt idx="2339">
                  <c:v>1.2336</c:v>
                </c:pt>
                <c:pt idx="2340">
                  <c:v>1.2332000000000001</c:v>
                </c:pt>
                <c:pt idx="2341">
                  <c:v>1.2306999999999999</c:v>
                </c:pt>
                <c:pt idx="2342">
                  <c:v>1.2314000000000001</c:v>
                </c:pt>
                <c:pt idx="2343">
                  <c:v>1.2327999999999999</c:v>
                </c:pt>
                <c:pt idx="2344">
                  <c:v>1.2351000000000001</c:v>
                </c:pt>
                <c:pt idx="2345">
                  <c:v>1.2313000000000001</c:v>
                </c:pt>
                <c:pt idx="2346">
                  <c:v>1.2277</c:v>
                </c:pt>
                <c:pt idx="2347">
                  <c:v>1.2257</c:v>
                </c:pt>
                <c:pt idx="2348">
                  <c:v>1.2176</c:v>
                </c:pt>
                <c:pt idx="2349">
                  <c:v>1.2171000000000001</c:v>
                </c:pt>
                <c:pt idx="2350">
                  <c:v>1.2210000000000001</c:v>
                </c:pt>
                <c:pt idx="2351">
                  <c:v>1.2231000000000001</c:v>
                </c:pt>
                <c:pt idx="2352">
                  <c:v>1.2277</c:v>
                </c:pt>
                <c:pt idx="2353">
                  <c:v>1.2255</c:v>
                </c:pt>
                <c:pt idx="2354">
                  <c:v>1.2276</c:v>
                </c:pt>
                <c:pt idx="2355">
                  <c:v>1.2299</c:v>
                </c:pt>
                <c:pt idx="2356">
                  <c:v>1.2354000000000001</c:v>
                </c:pt>
                <c:pt idx="2357">
                  <c:v>1.2370000000000001</c:v>
                </c:pt>
                <c:pt idx="2358">
                  <c:v>1.2354000000000001</c:v>
                </c:pt>
                <c:pt idx="2359">
                  <c:v>1.2342</c:v>
                </c:pt>
                <c:pt idx="2360">
                  <c:v>1.2341</c:v>
                </c:pt>
                <c:pt idx="2361">
                  <c:v>1.2313000000000001</c:v>
                </c:pt>
                <c:pt idx="2362">
                  <c:v>1.2275</c:v>
                </c:pt>
                <c:pt idx="2363">
                  <c:v>1.2255</c:v>
                </c:pt>
                <c:pt idx="2364">
                  <c:v>1.2197</c:v>
                </c:pt>
                <c:pt idx="2365">
                  <c:v>1.2218</c:v>
                </c:pt>
                <c:pt idx="2366">
                  <c:v>1.2204999999999999</c:v>
                </c:pt>
                <c:pt idx="2367">
                  <c:v>1.2218</c:v>
                </c:pt>
                <c:pt idx="2368">
                  <c:v>1.2186999999999999</c:v>
                </c:pt>
                <c:pt idx="2369">
                  <c:v>1.2192000000000001</c:v>
                </c:pt>
                <c:pt idx="2370">
                  <c:v>1.2189000000000001</c:v>
                </c:pt>
                <c:pt idx="2371">
                  <c:v>1.2170000000000001</c:v>
                </c:pt>
                <c:pt idx="2372">
                  <c:v>1.2162999999999999</c:v>
                </c:pt>
                <c:pt idx="2373">
                  <c:v>1.2141999999999999</c:v>
                </c:pt>
                <c:pt idx="2374">
                  <c:v>1.2156</c:v>
                </c:pt>
                <c:pt idx="2375">
                  <c:v>1.2139</c:v>
                </c:pt>
                <c:pt idx="2376">
                  <c:v>1.2161999999999999</c:v>
                </c:pt>
                <c:pt idx="2377">
                  <c:v>1.2198</c:v>
                </c:pt>
                <c:pt idx="2378">
                  <c:v>1.2188000000000001</c:v>
                </c:pt>
                <c:pt idx="2379">
                  <c:v>1.2192000000000001</c:v>
                </c:pt>
                <c:pt idx="2380">
                  <c:v>1.2161999999999999</c:v>
                </c:pt>
                <c:pt idx="2381">
                  <c:v>1.2139</c:v>
                </c:pt>
                <c:pt idx="2382">
                  <c:v>1.2152000000000001</c:v>
                </c:pt>
                <c:pt idx="2383">
                  <c:v>1.2154</c:v>
                </c:pt>
                <c:pt idx="2384">
                  <c:v>1.2169000000000001</c:v>
                </c:pt>
                <c:pt idx="2385">
                  <c:v>1.2183999999999999</c:v>
                </c:pt>
                <c:pt idx="2386">
                  <c:v>1.2203999999999999</c:v>
                </c:pt>
                <c:pt idx="2387">
                  <c:v>1.2289000000000001</c:v>
                </c:pt>
                <c:pt idx="2388">
                  <c:v>1.2323</c:v>
                </c:pt>
                <c:pt idx="2389">
                  <c:v>1.2289000000000001</c:v>
                </c:pt>
                <c:pt idx="2390">
                  <c:v>1.2279</c:v>
                </c:pt>
                <c:pt idx="2391">
                  <c:v>1.2264999999999999</c:v>
                </c:pt>
                <c:pt idx="2392">
                  <c:v>1.2239</c:v>
                </c:pt>
                <c:pt idx="2393">
                  <c:v>1.2214</c:v>
                </c:pt>
                <c:pt idx="2394">
                  <c:v>1.2261</c:v>
                </c:pt>
                <c:pt idx="2395">
                  <c:v>1.2267999999999999</c:v>
                </c:pt>
                <c:pt idx="2396">
                  <c:v>1.2296</c:v>
                </c:pt>
                <c:pt idx="2397">
                  <c:v>1.2304999999999999</c:v>
                </c:pt>
                <c:pt idx="2398">
                  <c:v>1.2364999999999999</c:v>
                </c:pt>
                <c:pt idx="2399">
                  <c:v>1.2427999999999999</c:v>
                </c:pt>
                <c:pt idx="2400">
                  <c:v>1.2423</c:v>
                </c:pt>
                <c:pt idx="2401">
                  <c:v>1.2490000000000001</c:v>
                </c:pt>
                <c:pt idx="2402">
                  <c:v>1.2430000000000001</c:v>
                </c:pt>
                <c:pt idx="2403">
                  <c:v>1.2425999999999999</c:v>
                </c:pt>
                <c:pt idx="2404">
                  <c:v>1.2479</c:v>
                </c:pt>
                <c:pt idx="2405">
                  <c:v>1.2457</c:v>
                </c:pt>
                <c:pt idx="2406">
                  <c:v>1.252</c:v>
                </c:pt>
                <c:pt idx="2407">
                  <c:v>1.2579</c:v>
                </c:pt>
                <c:pt idx="2408">
                  <c:v>1.2525999999999999</c:v>
                </c:pt>
                <c:pt idx="2409">
                  <c:v>1.2431000000000001</c:v>
                </c:pt>
                <c:pt idx="2410">
                  <c:v>1.2455000000000001</c:v>
                </c:pt>
                <c:pt idx="2411">
                  <c:v>1.2556</c:v>
                </c:pt>
                <c:pt idx="2412">
                  <c:v>1.2444</c:v>
                </c:pt>
                <c:pt idx="2413">
                  <c:v>1.2435</c:v>
                </c:pt>
                <c:pt idx="2414">
                  <c:v>1.2410000000000001</c:v>
                </c:pt>
                <c:pt idx="2415">
                  <c:v>1.2386999999999999</c:v>
                </c:pt>
                <c:pt idx="2416">
                  <c:v>1.2385999999999999</c:v>
                </c:pt>
                <c:pt idx="2417">
                  <c:v>1.2331000000000001</c:v>
                </c:pt>
                <c:pt idx="2418">
                  <c:v>1.2310000000000001</c:v>
                </c:pt>
                <c:pt idx="2419">
                  <c:v>1.2369000000000001</c:v>
                </c:pt>
                <c:pt idx="2420">
                  <c:v>1.2374000000000001</c:v>
                </c:pt>
                <c:pt idx="2421">
                  <c:v>1.2309000000000001</c:v>
                </c:pt>
                <c:pt idx="2422">
                  <c:v>1.2278</c:v>
                </c:pt>
                <c:pt idx="2423">
                  <c:v>1.2326999999999999</c:v>
                </c:pt>
                <c:pt idx="2424">
                  <c:v>1.2293000000000001</c:v>
                </c:pt>
                <c:pt idx="2425">
                  <c:v>1.2330000000000001</c:v>
                </c:pt>
                <c:pt idx="2426">
                  <c:v>1.2322</c:v>
                </c:pt>
                <c:pt idx="2427">
                  <c:v>1.2338</c:v>
                </c:pt>
                <c:pt idx="2428">
                  <c:v>1.2258</c:v>
                </c:pt>
                <c:pt idx="2429">
                  <c:v>1.2261</c:v>
                </c:pt>
                <c:pt idx="2430">
                  <c:v>1.2242</c:v>
                </c:pt>
                <c:pt idx="2431">
                  <c:v>1.2274</c:v>
                </c:pt>
                <c:pt idx="2432">
                  <c:v>1.2269000000000001</c:v>
                </c:pt>
                <c:pt idx="2433">
                  <c:v>1.2323</c:v>
                </c:pt>
                <c:pt idx="2434">
                  <c:v>1.2293000000000001</c:v>
                </c:pt>
                <c:pt idx="2435">
                  <c:v>1.2349000000000001</c:v>
                </c:pt>
                <c:pt idx="2436">
                  <c:v>1.2335</c:v>
                </c:pt>
                <c:pt idx="2437">
                  <c:v>1.2314000000000001</c:v>
                </c:pt>
                <c:pt idx="2438">
                  <c:v>1.2350000000000001</c:v>
                </c:pt>
                <c:pt idx="2439">
                  <c:v>1.2365999999999999</c:v>
                </c:pt>
                <c:pt idx="2440">
                  <c:v>1.24</c:v>
                </c:pt>
                <c:pt idx="2441">
                  <c:v>1.2436</c:v>
                </c:pt>
                <c:pt idx="2442">
                  <c:v>1.2433000000000001</c:v>
                </c:pt>
                <c:pt idx="2443">
                  <c:v>1.2397</c:v>
                </c:pt>
                <c:pt idx="2444">
                  <c:v>1.2365999999999999</c:v>
                </c:pt>
                <c:pt idx="2445">
                  <c:v>1.2390000000000001</c:v>
                </c:pt>
                <c:pt idx="2446">
                  <c:v>1.236</c:v>
                </c:pt>
                <c:pt idx="2447">
                  <c:v>1.2352000000000001</c:v>
                </c:pt>
                <c:pt idx="2448">
                  <c:v>1.2383</c:v>
                </c:pt>
                <c:pt idx="2449">
                  <c:v>1.2363999999999999</c:v>
                </c:pt>
                <c:pt idx="2450">
                  <c:v>1.2343</c:v>
                </c:pt>
                <c:pt idx="2451">
                  <c:v>1.2362</c:v>
                </c:pt>
                <c:pt idx="2452">
                  <c:v>1.2373000000000001</c:v>
                </c:pt>
                <c:pt idx="2453">
                  <c:v>1.234</c:v>
                </c:pt>
                <c:pt idx="2454">
                  <c:v>1.2325999999999999</c:v>
                </c:pt>
                <c:pt idx="2455">
                  <c:v>1.2345999999999999</c:v>
                </c:pt>
                <c:pt idx="2456">
                  <c:v>1.2331000000000001</c:v>
                </c:pt>
                <c:pt idx="2457">
                  <c:v>1.2321</c:v>
                </c:pt>
                <c:pt idx="2458">
                  <c:v>1.2370000000000001</c:v>
                </c:pt>
                <c:pt idx="2459">
                  <c:v>1.2338</c:v>
                </c:pt>
                <c:pt idx="2460">
                  <c:v>1.2293000000000001</c:v>
                </c:pt>
                <c:pt idx="2461">
                  <c:v>1.2316</c:v>
                </c:pt>
                <c:pt idx="2462">
                  <c:v>1.2287999999999999</c:v>
                </c:pt>
                <c:pt idx="2463">
                  <c:v>1.2310000000000001</c:v>
                </c:pt>
                <c:pt idx="2464">
                  <c:v>1.2309000000000001</c:v>
                </c:pt>
                <c:pt idx="2465">
                  <c:v>1.2311000000000001</c:v>
                </c:pt>
                <c:pt idx="2466">
                  <c:v>1.2372000000000001</c:v>
                </c:pt>
                <c:pt idx="2467">
                  <c:v>1.2395</c:v>
                </c:pt>
                <c:pt idx="2468">
                  <c:v>1.2359</c:v>
                </c:pt>
                <c:pt idx="2469">
                  <c:v>1.2346999999999999</c:v>
                </c:pt>
                <c:pt idx="2470">
                  <c:v>1.2323</c:v>
                </c:pt>
                <c:pt idx="2471">
                  <c:v>1.2307999999999999</c:v>
                </c:pt>
                <c:pt idx="2472">
                  <c:v>1.2316</c:v>
                </c:pt>
                <c:pt idx="2473">
                  <c:v>1.2329000000000001</c:v>
                </c:pt>
                <c:pt idx="2474">
                  <c:v>1.2330000000000001</c:v>
                </c:pt>
                <c:pt idx="2475">
                  <c:v>1.2342</c:v>
                </c:pt>
                <c:pt idx="2476">
                  <c:v>1.2286999999999999</c:v>
                </c:pt>
                <c:pt idx="2477">
                  <c:v>1.2297</c:v>
                </c:pt>
                <c:pt idx="2478">
                  <c:v>1.2321</c:v>
                </c:pt>
                <c:pt idx="2479">
                  <c:v>1.2291000000000001</c:v>
                </c:pt>
                <c:pt idx="2480">
                  <c:v>1.2325999999999999</c:v>
                </c:pt>
                <c:pt idx="2481">
                  <c:v>1.2332000000000001</c:v>
                </c:pt>
                <c:pt idx="2482">
                  <c:v>1.2351000000000001</c:v>
                </c:pt>
                <c:pt idx="2483">
                  <c:v>1.2393000000000001</c:v>
                </c:pt>
                <c:pt idx="2484">
                  <c:v>1.2359</c:v>
                </c:pt>
                <c:pt idx="2485">
                  <c:v>1.2358</c:v>
                </c:pt>
                <c:pt idx="2486">
                  <c:v>1.2398</c:v>
                </c:pt>
                <c:pt idx="2487">
                  <c:v>1.2383999999999999</c:v>
                </c:pt>
                <c:pt idx="2488">
                  <c:v>1.2372000000000001</c:v>
                </c:pt>
                <c:pt idx="2489">
                  <c:v>1.2361</c:v>
                </c:pt>
                <c:pt idx="2490">
                  <c:v>1.2364999999999999</c:v>
                </c:pt>
                <c:pt idx="2491">
                  <c:v>1.2366999999999999</c:v>
                </c:pt>
                <c:pt idx="2492">
                  <c:v>1.2331000000000001</c:v>
                </c:pt>
                <c:pt idx="2493">
                  <c:v>1.2317</c:v>
                </c:pt>
                <c:pt idx="2494">
                  <c:v>1.2312000000000001</c:v>
                </c:pt>
                <c:pt idx="2495">
                  <c:v>1.2291000000000001</c:v>
                </c:pt>
                <c:pt idx="2496">
                  <c:v>1.2298</c:v>
                </c:pt>
                <c:pt idx="2497">
                  <c:v>1.2296</c:v>
                </c:pt>
                <c:pt idx="2498">
                  <c:v>1.2278</c:v>
                </c:pt>
                <c:pt idx="2499">
                  <c:v>1.2248000000000001</c:v>
                </c:pt>
                <c:pt idx="2500">
                  <c:v>1.224</c:v>
                </c:pt>
                <c:pt idx="2501">
                  <c:v>1.2243999999999999</c:v>
                </c:pt>
                <c:pt idx="2502">
                  <c:v>1.2258</c:v>
                </c:pt>
                <c:pt idx="2503">
                  <c:v>1.2245999999999999</c:v>
                </c:pt>
                <c:pt idx="2504">
                  <c:v>1.2295</c:v>
                </c:pt>
                <c:pt idx="2505">
                  <c:v>1.226</c:v>
                </c:pt>
                <c:pt idx="2506">
                  <c:v>1.2267999999999999</c:v>
                </c:pt>
                <c:pt idx="2507">
                  <c:v>1.2303999999999999</c:v>
                </c:pt>
                <c:pt idx="2508">
                  <c:v>1.2323</c:v>
                </c:pt>
                <c:pt idx="2509">
                  <c:v>1.2346999999999999</c:v>
                </c:pt>
                <c:pt idx="2510">
                  <c:v>1.2343999999999999</c:v>
                </c:pt>
                <c:pt idx="2511">
                  <c:v>1.2339</c:v>
                </c:pt>
                <c:pt idx="2512">
                  <c:v>1.2361</c:v>
                </c:pt>
                <c:pt idx="2513">
                  <c:v>1.234</c:v>
                </c:pt>
                <c:pt idx="2514">
                  <c:v>1.234</c:v>
                </c:pt>
                <c:pt idx="2515">
                  <c:v>1.2337</c:v>
                </c:pt>
                <c:pt idx="2516">
                  <c:v>1.2327999999999999</c:v>
                </c:pt>
                <c:pt idx="2517">
                  <c:v>1.2290000000000001</c:v>
                </c:pt>
                <c:pt idx="2518">
                  <c:v>1.2314000000000001</c:v>
                </c:pt>
                <c:pt idx="2519">
                  <c:v>1.2318</c:v>
                </c:pt>
                <c:pt idx="2520">
                  <c:v>1.2346999999999999</c:v>
                </c:pt>
                <c:pt idx="2521">
                  <c:v>1.2353000000000001</c:v>
                </c:pt>
                <c:pt idx="2522">
                  <c:v>1.2349000000000001</c:v>
                </c:pt>
                <c:pt idx="2523">
                  <c:v>1.2314000000000001</c:v>
                </c:pt>
                <c:pt idx="2524">
                  <c:v>1.23</c:v>
                </c:pt>
                <c:pt idx="2525">
                  <c:v>1.2293000000000001</c:v>
                </c:pt>
                <c:pt idx="2526">
                  <c:v>1.2309000000000001</c:v>
                </c:pt>
                <c:pt idx="2527">
                  <c:v>1.2324999999999999</c:v>
                </c:pt>
                <c:pt idx="2528">
                  <c:v>1.2287999999999999</c:v>
                </c:pt>
                <c:pt idx="2529">
                  <c:v>1.2314000000000001</c:v>
                </c:pt>
                <c:pt idx="2530">
                  <c:v>1.2324999999999999</c:v>
                </c:pt>
                <c:pt idx="2531">
                  <c:v>1.2323999999999999</c:v>
                </c:pt>
                <c:pt idx="2532">
                  <c:v>1.2317</c:v>
                </c:pt>
                <c:pt idx="2533">
                  <c:v>1.2333000000000001</c:v>
                </c:pt>
                <c:pt idx="2534">
                  <c:v>1.2345999999999999</c:v>
                </c:pt>
                <c:pt idx="2535">
                  <c:v>1.2327999999999999</c:v>
                </c:pt>
                <c:pt idx="2536">
                  <c:v>1.2329000000000001</c:v>
                </c:pt>
                <c:pt idx="2537">
                  <c:v>1.2312000000000001</c:v>
                </c:pt>
                <c:pt idx="2538">
                  <c:v>1.2305999999999999</c:v>
                </c:pt>
                <c:pt idx="2539">
                  <c:v>1.2290000000000001</c:v>
                </c:pt>
                <c:pt idx="2540">
                  <c:v>1.2323999999999999</c:v>
                </c:pt>
                <c:pt idx="2541">
                  <c:v>1.2302999999999999</c:v>
                </c:pt>
                <c:pt idx="2542">
                  <c:v>1.2323</c:v>
                </c:pt>
                <c:pt idx="2543">
                  <c:v>1.2319</c:v>
                </c:pt>
                <c:pt idx="2544">
                  <c:v>1.2314000000000001</c:v>
                </c:pt>
                <c:pt idx="2545">
                  <c:v>1.2303999999999999</c:v>
                </c:pt>
                <c:pt idx="2546">
                  <c:v>1.2287999999999999</c:v>
                </c:pt>
                <c:pt idx="2547">
                  <c:v>1.2265999999999999</c:v>
                </c:pt>
                <c:pt idx="2548">
                  <c:v>1.2253000000000001</c:v>
                </c:pt>
                <c:pt idx="2549">
                  <c:v>1.2221</c:v>
                </c:pt>
                <c:pt idx="2550">
                  <c:v>1.2231000000000001</c:v>
                </c:pt>
                <c:pt idx="2551">
                  <c:v>1.2211000000000001</c:v>
                </c:pt>
                <c:pt idx="2552">
                  <c:v>1.2221</c:v>
                </c:pt>
                <c:pt idx="2553">
                  <c:v>1.2225999999999999</c:v>
                </c:pt>
                <c:pt idx="2554">
                  <c:v>1.222</c:v>
                </c:pt>
                <c:pt idx="2555">
                  <c:v>1.2210000000000001</c:v>
                </c:pt>
                <c:pt idx="2556">
                  <c:v>1.2181999999999999</c:v>
                </c:pt>
                <c:pt idx="2557">
                  <c:v>1.2228000000000001</c:v>
                </c:pt>
                <c:pt idx="2558">
                  <c:v>1.2266999999999999</c:v>
                </c:pt>
                <c:pt idx="2559">
                  <c:v>1.2249000000000001</c:v>
                </c:pt>
                <c:pt idx="2560">
                  <c:v>1.224</c:v>
                </c:pt>
                <c:pt idx="2561">
                  <c:v>1.2250000000000001</c:v>
                </c:pt>
                <c:pt idx="2562">
                  <c:v>1.2248000000000001</c:v>
                </c:pt>
                <c:pt idx="2563">
                  <c:v>1.2252000000000001</c:v>
                </c:pt>
                <c:pt idx="2564">
                  <c:v>1.2271000000000001</c:v>
                </c:pt>
                <c:pt idx="2565">
                  <c:v>1.2290000000000001</c:v>
                </c:pt>
                <c:pt idx="2566">
                  <c:v>1.23</c:v>
                </c:pt>
                <c:pt idx="2567">
                  <c:v>1.2318</c:v>
                </c:pt>
                <c:pt idx="2568">
                  <c:v>1.2377</c:v>
                </c:pt>
                <c:pt idx="2569">
                  <c:v>1.2370000000000001</c:v>
                </c:pt>
                <c:pt idx="2570">
                  <c:v>1.234</c:v>
                </c:pt>
                <c:pt idx="2571">
                  <c:v>1.2335</c:v>
                </c:pt>
                <c:pt idx="2572">
                  <c:v>1.2289000000000001</c:v>
                </c:pt>
                <c:pt idx="2573">
                  <c:v>1.2343</c:v>
                </c:pt>
                <c:pt idx="2574">
                  <c:v>1.236</c:v>
                </c:pt>
                <c:pt idx="2575">
                  <c:v>1.232</c:v>
                </c:pt>
                <c:pt idx="2576">
                  <c:v>1.2322</c:v>
                </c:pt>
                <c:pt idx="2577">
                  <c:v>1.2333000000000001</c:v>
                </c:pt>
                <c:pt idx="2578">
                  <c:v>1.2339</c:v>
                </c:pt>
                <c:pt idx="2579">
                  <c:v>1.2344999999999999</c:v>
                </c:pt>
                <c:pt idx="2580">
                  <c:v>1.2286999999999999</c:v>
                </c:pt>
                <c:pt idx="2581">
                  <c:v>1.2229000000000001</c:v>
                </c:pt>
                <c:pt idx="2582">
                  <c:v>1.2255</c:v>
                </c:pt>
                <c:pt idx="2583">
                  <c:v>1.2264999999999999</c:v>
                </c:pt>
                <c:pt idx="2584">
                  <c:v>1.2222</c:v>
                </c:pt>
                <c:pt idx="2585">
                  <c:v>1.2237</c:v>
                </c:pt>
                <c:pt idx="2586">
                  <c:v>1.222</c:v>
                </c:pt>
                <c:pt idx="2587">
                  <c:v>1.2181</c:v>
                </c:pt>
                <c:pt idx="2588">
                  <c:v>1.2216</c:v>
                </c:pt>
                <c:pt idx="2589">
                  <c:v>1.2230000000000001</c:v>
                </c:pt>
                <c:pt idx="2590">
                  <c:v>1.2243999999999999</c:v>
                </c:pt>
                <c:pt idx="2591">
                  <c:v>1.2242999999999999</c:v>
                </c:pt>
                <c:pt idx="2592">
                  <c:v>1.2237</c:v>
                </c:pt>
                <c:pt idx="2593">
                  <c:v>1.2248000000000001</c:v>
                </c:pt>
                <c:pt idx="2594">
                  <c:v>1.2241</c:v>
                </c:pt>
                <c:pt idx="2595">
                  <c:v>1.2219</c:v>
                </c:pt>
                <c:pt idx="2596">
                  <c:v>1.2221</c:v>
                </c:pt>
                <c:pt idx="2597">
                  <c:v>1.2218</c:v>
                </c:pt>
                <c:pt idx="2598">
                  <c:v>1.222</c:v>
                </c:pt>
                <c:pt idx="2599">
                  <c:v>1.2202999999999999</c:v>
                </c:pt>
                <c:pt idx="2600">
                  <c:v>1.2201</c:v>
                </c:pt>
                <c:pt idx="2601">
                  <c:v>1.2190000000000001</c:v>
                </c:pt>
                <c:pt idx="2602">
                  <c:v>1.2206999999999999</c:v>
                </c:pt>
                <c:pt idx="2603">
                  <c:v>1.2189000000000001</c:v>
                </c:pt>
                <c:pt idx="2604">
                  <c:v>1.2190000000000001</c:v>
                </c:pt>
                <c:pt idx="2605">
                  <c:v>1.2176</c:v>
                </c:pt>
                <c:pt idx="2606">
                  <c:v>1.2141</c:v>
                </c:pt>
                <c:pt idx="2607">
                  <c:v>1.2125999999999999</c:v>
                </c:pt>
                <c:pt idx="2608">
                  <c:v>1.2192000000000001</c:v>
                </c:pt>
                <c:pt idx="2609">
                  <c:v>1.218</c:v>
                </c:pt>
                <c:pt idx="2610">
                  <c:v>1.2202999999999999</c:v>
                </c:pt>
                <c:pt idx="2611">
                  <c:v>1.2179</c:v>
                </c:pt>
                <c:pt idx="2612">
                  <c:v>1.2178</c:v>
                </c:pt>
                <c:pt idx="2613">
                  <c:v>1.2172000000000001</c:v>
                </c:pt>
                <c:pt idx="2614">
                  <c:v>1.2151000000000001</c:v>
                </c:pt>
                <c:pt idx="2615">
                  <c:v>1.2131000000000001</c:v>
                </c:pt>
                <c:pt idx="2616">
                  <c:v>1.2134</c:v>
                </c:pt>
                <c:pt idx="2617">
                  <c:v>1.2154</c:v>
                </c:pt>
                <c:pt idx="2618">
                  <c:v>1.2163999999999999</c:v>
                </c:pt>
                <c:pt idx="2619">
                  <c:v>1.2181999999999999</c:v>
                </c:pt>
                <c:pt idx="2620">
                  <c:v>1.2176</c:v>
                </c:pt>
                <c:pt idx="2621">
                  <c:v>1.2173</c:v>
                </c:pt>
                <c:pt idx="2622">
                  <c:v>1.2188000000000001</c:v>
                </c:pt>
                <c:pt idx="2623">
                  <c:v>1.2202999999999999</c:v>
                </c:pt>
                <c:pt idx="2624">
                  <c:v>1.2198</c:v>
                </c:pt>
                <c:pt idx="2625">
                  <c:v>1.2181</c:v>
                </c:pt>
                <c:pt idx="2626">
                  <c:v>1.2194</c:v>
                </c:pt>
                <c:pt idx="2627">
                  <c:v>1.2178</c:v>
                </c:pt>
                <c:pt idx="2628">
                  <c:v>1.2181</c:v>
                </c:pt>
                <c:pt idx="2629">
                  <c:v>1.2204999999999999</c:v>
                </c:pt>
                <c:pt idx="2630">
                  <c:v>1.222</c:v>
                </c:pt>
                <c:pt idx="2631">
                  <c:v>1.2222</c:v>
                </c:pt>
                <c:pt idx="2632">
                  <c:v>1.2199</c:v>
                </c:pt>
                <c:pt idx="2633">
                  <c:v>1.2184999999999999</c:v>
                </c:pt>
                <c:pt idx="2634">
                  <c:v>1.2185999999999999</c:v>
                </c:pt>
                <c:pt idx="2635">
                  <c:v>1.2168000000000001</c:v>
                </c:pt>
                <c:pt idx="2636">
                  <c:v>1.2163999999999999</c:v>
                </c:pt>
                <c:pt idx="2637">
                  <c:v>1.2155</c:v>
                </c:pt>
                <c:pt idx="2638">
                  <c:v>1.2157</c:v>
                </c:pt>
                <c:pt idx="2639">
                  <c:v>1.2181</c:v>
                </c:pt>
                <c:pt idx="2640">
                  <c:v>1.22</c:v>
                </c:pt>
                <c:pt idx="2641">
                  <c:v>1.2216</c:v>
                </c:pt>
                <c:pt idx="2642">
                  <c:v>1.22</c:v>
                </c:pt>
                <c:pt idx="2643">
                  <c:v>1.2194</c:v>
                </c:pt>
                <c:pt idx="2644">
                  <c:v>1.2194</c:v>
                </c:pt>
                <c:pt idx="2645">
                  <c:v>1.2192000000000001</c:v>
                </c:pt>
                <c:pt idx="2646">
                  <c:v>1.2201</c:v>
                </c:pt>
                <c:pt idx="2647">
                  <c:v>1.2209000000000001</c:v>
                </c:pt>
                <c:pt idx="2648">
                  <c:v>1.2194</c:v>
                </c:pt>
                <c:pt idx="2649">
                  <c:v>1.2178</c:v>
                </c:pt>
                <c:pt idx="2650">
                  <c:v>1.2176</c:v>
                </c:pt>
                <c:pt idx="2651">
                  <c:v>1.2185999999999999</c:v>
                </c:pt>
                <c:pt idx="2652">
                  <c:v>1.2179</c:v>
                </c:pt>
                <c:pt idx="2653">
                  <c:v>1.2198</c:v>
                </c:pt>
                <c:pt idx="2654">
                  <c:v>1.2212000000000001</c:v>
                </c:pt>
                <c:pt idx="2655">
                  <c:v>1.2197</c:v>
                </c:pt>
                <c:pt idx="2656">
                  <c:v>1.2201</c:v>
                </c:pt>
                <c:pt idx="2657">
                  <c:v>1.2211000000000001</c:v>
                </c:pt>
                <c:pt idx="2658">
                  <c:v>1.2222</c:v>
                </c:pt>
                <c:pt idx="2659">
                  <c:v>1.2231000000000001</c:v>
                </c:pt>
                <c:pt idx="2660">
                  <c:v>1.2219</c:v>
                </c:pt>
                <c:pt idx="2661">
                  <c:v>1.2222999999999999</c:v>
                </c:pt>
                <c:pt idx="2662">
                  <c:v>1.2208000000000001</c:v>
                </c:pt>
                <c:pt idx="2663">
                  <c:v>1.2205999999999999</c:v>
                </c:pt>
                <c:pt idx="2664">
                  <c:v>1.2206999999999999</c:v>
                </c:pt>
                <c:pt idx="2665">
                  <c:v>1.2223999999999999</c:v>
                </c:pt>
                <c:pt idx="2666">
                  <c:v>1.2208000000000001</c:v>
                </c:pt>
                <c:pt idx="2667">
                  <c:v>1.2212000000000001</c:v>
                </c:pt>
                <c:pt idx="2668">
                  <c:v>1.2202</c:v>
                </c:pt>
                <c:pt idx="2669">
                  <c:v>1.2216</c:v>
                </c:pt>
                <c:pt idx="2670">
                  <c:v>1.2214</c:v>
                </c:pt>
                <c:pt idx="2671">
                  <c:v>1.2201</c:v>
                </c:pt>
                <c:pt idx="2672">
                  <c:v>1.2174</c:v>
                </c:pt>
                <c:pt idx="2673">
                  <c:v>1.2193000000000001</c:v>
                </c:pt>
                <c:pt idx="2674">
                  <c:v>1.2192000000000001</c:v>
                </c:pt>
                <c:pt idx="2675">
                  <c:v>1.2179</c:v>
                </c:pt>
                <c:pt idx="2676">
                  <c:v>1.2176</c:v>
                </c:pt>
                <c:pt idx="2677">
                  <c:v>1.2175</c:v>
                </c:pt>
                <c:pt idx="2678">
                  <c:v>1.2185999999999999</c:v>
                </c:pt>
                <c:pt idx="2679">
                  <c:v>1.2177</c:v>
                </c:pt>
                <c:pt idx="2680">
                  <c:v>1.2182999999999999</c:v>
                </c:pt>
                <c:pt idx="2681">
                  <c:v>1.2176</c:v>
                </c:pt>
                <c:pt idx="2682">
                  <c:v>1.2162999999999999</c:v>
                </c:pt>
                <c:pt idx="2683">
                  <c:v>1.2173</c:v>
                </c:pt>
                <c:pt idx="2684">
                  <c:v>1.2163999999999999</c:v>
                </c:pt>
                <c:pt idx="2685">
                  <c:v>1.2159</c:v>
                </c:pt>
                <c:pt idx="2686">
                  <c:v>1.2168000000000001</c:v>
                </c:pt>
                <c:pt idx="2687">
                  <c:v>1.2161</c:v>
                </c:pt>
                <c:pt idx="2688">
                  <c:v>1.2159</c:v>
                </c:pt>
                <c:pt idx="2689">
                  <c:v>1.2141</c:v>
                </c:pt>
                <c:pt idx="2690">
                  <c:v>1.2139</c:v>
                </c:pt>
                <c:pt idx="2691">
                  <c:v>1.2139</c:v>
                </c:pt>
                <c:pt idx="2692">
                  <c:v>1.2155</c:v>
                </c:pt>
                <c:pt idx="2693">
                  <c:v>1.2161999999999999</c:v>
                </c:pt>
                <c:pt idx="2694">
                  <c:v>1.2154</c:v>
                </c:pt>
                <c:pt idx="2695">
                  <c:v>1.2152000000000001</c:v>
                </c:pt>
                <c:pt idx="2696">
                  <c:v>1.2151000000000001</c:v>
                </c:pt>
                <c:pt idx="2697">
                  <c:v>1.2141999999999999</c:v>
                </c:pt>
                <c:pt idx="2698">
                  <c:v>1.214</c:v>
                </c:pt>
                <c:pt idx="2699">
                  <c:v>1.2145999999999999</c:v>
                </c:pt>
                <c:pt idx="2700">
                  <c:v>1.2153</c:v>
                </c:pt>
                <c:pt idx="2701">
                  <c:v>1.2150000000000001</c:v>
                </c:pt>
                <c:pt idx="2702">
                  <c:v>1.2138</c:v>
                </c:pt>
                <c:pt idx="2703">
                  <c:v>1.2150000000000001</c:v>
                </c:pt>
                <c:pt idx="2704">
                  <c:v>1.2141999999999999</c:v>
                </c:pt>
                <c:pt idx="2705">
                  <c:v>1.2149000000000001</c:v>
                </c:pt>
                <c:pt idx="2706">
                  <c:v>1.2145999999999999</c:v>
                </c:pt>
                <c:pt idx="2707">
                  <c:v>1.2148000000000001</c:v>
                </c:pt>
                <c:pt idx="2708">
                  <c:v>1.2149000000000001</c:v>
                </c:pt>
                <c:pt idx="2709">
                  <c:v>1.2148000000000001</c:v>
                </c:pt>
                <c:pt idx="2710">
                  <c:v>1.216</c:v>
                </c:pt>
                <c:pt idx="2711">
                  <c:v>1.2176</c:v>
                </c:pt>
                <c:pt idx="2712">
                  <c:v>1.2166999999999999</c:v>
                </c:pt>
                <c:pt idx="2713">
                  <c:v>1.2161</c:v>
                </c:pt>
                <c:pt idx="2714">
                  <c:v>1.2168000000000001</c:v>
                </c:pt>
                <c:pt idx="2715">
                  <c:v>1.2158</c:v>
                </c:pt>
                <c:pt idx="2716">
                  <c:v>1.2143999999999999</c:v>
                </c:pt>
                <c:pt idx="2717">
                  <c:v>1.2141999999999999</c:v>
                </c:pt>
                <c:pt idx="2718">
                  <c:v>1.2142999999999999</c:v>
                </c:pt>
                <c:pt idx="2719">
                  <c:v>1.2134</c:v>
                </c:pt>
                <c:pt idx="2720">
                  <c:v>1.2132000000000001</c:v>
                </c:pt>
                <c:pt idx="2721">
                  <c:v>1.2126999999999999</c:v>
                </c:pt>
                <c:pt idx="2722">
                  <c:v>1.2116</c:v>
                </c:pt>
                <c:pt idx="2723">
                  <c:v>1.2098</c:v>
                </c:pt>
                <c:pt idx="2724">
                  <c:v>1.2114</c:v>
                </c:pt>
                <c:pt idx="2725">
                  <c:v>1.2109000000000001</c:v>
                </c:pt>
                <c:pt idx="2726">
                  <c:v>1.2113</c:v>
                </c:pt>
                <c:pt idx="2727">
                  <c:v>1.2103999999999999</c:v>
                </c:pt>
                <c:pt idx="2728">
                  <c:v>1.2102999999999999</c:v>
                </c:pt>
                <c:pt idx="2729">
                  <c:v>1.2075</c:v>
                </c:pt>
                <c:pt idx="2730">
                  <c:v>1.2079</c:v>
                </c:pt>
                <c:pt idx="2731">
                  <c:v>1.2069000000000001</c:v>
                </c:pt>
                <c:pt idx="2732">
                  <c:v>1.2060999999999999</c:v>
                </c:pt>
                <c:pt idx="2733">
                  <c:v>1.2059</c:v>
                </c:pt>
                <c:pt idx="2734">
                  <c:v>1.2071000000000001</c:v>
                </c:pt>
                <c:pt idx="2735">
                  <c:v>1.2067000000000001</c:v>
                </c:pt>
                <c:pt idx="2736">
                  <c:v>1.2067000000000001</c:v>
                </c:pt>
                <c:pt idx="2737">
                  <c:v>1.2060999999999999</c:v>
                </c:pt>
                <c:pt idx="2738">
                  <c:v>1.2059</c:v>
                </c:pt>
                <c:pt idx="2739">
                  <c:v>1.2060999999999999</c:v>
                </c:pt>
                <c:pt idx="2740">
                  <c:v>1.2069000000000001</c:v>
                </c:pt>
                <c:pt idx="2741">
                  <c:v>1.2096</c:v>
                </c:pt>
                <c:pt idx="2742">
                  <c:v>1.2092000000000001</c:v>
                </c:pt>
                <c:pt idx="2743">
                  <c:v>1.2098</c:v>
                </c:pt>
                <c:pt idx="2744">
                  <c:v>1.21</c:v>
                </c:pt>
                <c:pt idx="2745">
                  <c:v>1.2082999999999999</c:v>
                </c:pt>
                <c:pt idx="2746">
                  <c:v>1.2105999999999999</c:v>
                </c:pt>
                <c:pt idx="2747">
                  <c:v>1.2068000000000001</c:v>
                </c:pt>
                <c:pt idx="2748">
                  <c:v>1.2069000000000001</c:v>
                </c:pt>
                <c:pt idx="2749">
                  <c:v>1.2073</c:v>
                </c:pt>
                <c:pt idx="2750">
                  <c:v>1.2071000000000001</c:v>
                </c:pt>
                <c:pt idx="2751">
                  <c:v>1.2082999999999999</c:v>
                </c:pt>
                <c:pt idx="2752">
                  <c:v>1.2069000000000001</c:v>
                </c:pt>
                <c:pt idx="2753">
                  <c:v>1.2067000000000001</c:v>
                </c:pt>
                <c:pt idx="2754">
                  <c:v>1.2067000000000001</c:v>
                </c:pt>
                <c:pt idx="2755">
                  <c:v>1.2061999999999999</c:v>
                </c:pt>
                <c:pt idx="2756">
                  <c:v>1.2063999999999999</c:v>
                </c:pt>
                <c:pt idx="2757">
                  <c:v>1.2084999999999999</c:v>
                </c:pt>
                <c:pt idx="2758">
                  <c:v>1.2104999999999999</c:v>
                </c:pt>
                <c:pt idx="2759">
                  <c:v>1.2126999999999999</c:v>
                </c:pt>
                <c:pt idx="2760">
                  <c:v>1.2119</c:v>
                </c:pt>
                <c:pt idx="2761">
                  <c:v>1.2118</c:v>
                </c:pt>
                <c:pt idx="2762">
                  <c:v>1.2110000000000001</c:v>
                </c:pt>
                <c:pt idx="2763">
                  <c:v>1.2085999999999999</c:v>
                </c:pt>
                <c:pt idx="2764">
                  <c:v>1.2083999999999999</c:v>
                </c:pt>
                <c:pt idx="2765">
                  <c:v>1.2072000000000001</c:v>
                </c:pt>
                <c:pt idx="2766">
                  <c:v>1.2068000000000001</c:v>
                </c:pt>
                <c:pt idx="2767">
                  <c:v>1.2072000000000001</c:v>
                </c:pt>
                <c:pt idx="2768">
                  <c:v>1.2074</c:v>
                </c:pt>
                <c:pt idx="2769">
                  <c:v>1.2064999999999999</c:v>
                </c:pt>
                <c:pt idx="2770">
                  <c:v>1.2065999999999999</c:v>
                </c:pt>
                <c:pt idx="2771">
                  <c:v>1.2060999999999999</c:v>
                </c:pt>
                <c:pt idx="2772">
                  <c:v>1.2062999999999999</c:v>
                </c:pt>
                <c:pt idx="2773">
                  <c:v>1.2061999999999999</c:v>
                </c:pt>
                <c:pt idx="2774">
                  <c:v>1.2056</c:v>
                </c:pt>
                <c:pt idx="2775">
                  <c:v>1.2060999999999999</c:v>
                </c:pt>
                <c:pt idx="2776">
                  <c:v>1.206</c:v>
                </c:pt>
                <c:pt idx="2777">
                  <c:v>1.2056</c:v>
                </c:pt>
                <c:pt idx="2778">
                  <c:v>1.2053</c:v>
                </c:pt>
                <c:pt idx="2779">
                  <c:v>1.2053</c:v>
                </c:pt>
                <c:pt idx="2780">
                  <c:v>1.2038</c:v>
                </c:pt>
                <c:pt idx="2781">
                  <c:v>1.2036</c:v>
                </c:pt>
                <c:pt idx="2782">
                  <c:v>1.2040999999999999</c:v>
                </c:pt>
                <c:pt idx="2783">
                  <c:v>1.2033</c:v>
                </c:pt>
                <c:pt idx="2784">
                  <c:v>1.2024999999999999</c:v>
                </c:pt>
                <c:pt idx="2785">
                  <c:v>1.2032</c:v>
                </c:pt>
                <c:pt idx="2786">
                  <c:v>1.2017</c:v>
                </c:pt>
                <c:pt idx="2787">
                  <c:v>1.202</c:v>
                </c:pt>
                <c:pt idx="2788">
                  <c:v>1.2011000000000001</c:v>
                </c:pt>
                <c:pt idx="2789">
                  <c:v>1.2012</c:v>
                </c:pt>
                <c:pt idx="2790">
                  <c:v>1.2010000000000001</c:v>
                </c:pt>
                <c:pt idx="2791">
                  <c:v>1.2011000000000001</c:v>
                </c:pt>
                <c:pt idx="2792">
                  <c:v>1.2015</c:v>
                </c:pt>
                <c:pt idx="2793">
                  <c:v>1.2013</c:v>
                </c:pt>
                <c:pt idx="2794">
                  <c:v>1.2020999999999999</c:v>
                </c:pt>
                <c:pt idx="2795">
                  <c:v>1.2024999999999999</c:v>
                </c:pt>
                <c:pt idx="2796">
                  <c:v>1.2017</c:v>
                </c:pt>
                <c:pt idx="2797">
                  <c:v>1.2017</c:v>
                </c:pt>
                <c:pt idx="2798">
                  <c:v>1.2020999999999999</c:v>
                </c:pt>
                <c:pt idx="2799">
                  <c:v>1.2028000000000001</c:v>
                </c:pt>
                <c:pt idx="2800">
                  <c:v>1.2036</c:v>
                </c:pt>
                <c:pt idx="2801">
                  <c:v>1.2032</c:v>
                </c:pt>
                <c:pt idx="2802">
                  <c:v>1.2022999999999999</c:v>
                </c:pt>
                <c:pt idx="2803">
                  <c:v>1.2020999999999999</c:v>
                </c:pt>
                <c:pt idx="2804">
                  <c:v>1.2020999999999999</c:v>
                </c:pt>
                <c:pt idx="2805">
                  <c:v>1.2019</c:v>
                </c:pt>
                <c:pt idx="2806">
                  <c:v>1.2025999999999999</c:v>
                </c:pt>
                <c:pt idx="2807">
                  <c:v>1.2009000000000001</c:v>
                </c:pt>
                <c:pt idx="2808">
                  <c:v>1.2008000000000001</c:v>
                </c:pt>
                <c:pt idx="2809">
                  <c:v>1.2008000000000001</c:v>
                </c:pt>
                <c:pt idx="2810">
                  <c:v>1.2008000000000001</c:v>
                </c:pt>
                <c:pt idx="2811">
                  <c:v>1.2008000000000001</c:v>
                </c:pt>
                <c:pt idx="2812">
                  <c:v>1.2037</c:v>
                </c:pt>
                <c:pt idx="2813">
                  <c:v>1.2031000000000001</c:v>
                </c:pt>
                <c:pt idx="2814">
                  <c:v>1.2028000000000001</c:v>
                </c:pt>
                <c:pt idx="2815">
                  <c:v>1.2020999999999999</c:v>
                </c:pt>
                <c:pt idx="2816">
                  <c:v>1.2023999999999999</c:v>
                </c:pt>
                <c:pt idx="2817">
                  <c:v>1.2028000000000001</c:v>
                </c:pt>
                <c:pt idx="2818">
                  <c:v>1.2021999999999999</c:v>
                </c:pt>
                <c:pt idx="2819">
                  <c:v>1.2025999999999999</c:v>
                </c:pt>
                <c:pt idx="2820">
                  <c:v>1.2016</c:v>
                </c:pt>
                <c:pt idx="2821">
                  <c:v>1.2014</c:v>
                </c:pt>
                <c:pt idx="2822">
                  <c:v>1.2008000000000001</c:v>
                </c:pt>
                <c:pt idx="2823">
                  <c:v>1.2009000000000001</c:v>
                </c:pt>
                <c:pt idx="2824">
                  <c:v>1.2009000000000001</c:v>
                </c:pt>
                <c:pt idx="2825">
                  <c:v>1.2009000000000001</c:v>
                </c:pt>
                <c:pt idx="2826">
                  <c:v>1.2008000000000001</c:v>
                </c:pt>
                <c:pt idx="2827">
                  <c:v>1.2010000000000001</c:v>
                </c:pt>
                <c:pt idx="2828">
                  <c:v>1.2008000000000001</c:v>
                </c:pt>
                <c:pt idx="2829">
                  <c:v>0.99099999999999999</c:v>
                </c:pt>
                <c:pt idx="2830">
                  <c:v>0.99119999999999997</c:v>
                </c:pt>
                <c:pt idx="2831">
                  <c:v>1.0205</c:v>
                </c:pt>
                <c:pt idx="2832">
                  <c:v>1.0113000000000001</c:v>
                </c:pt>
                <c:pt idx="2833">
                  <c:v>0.99809999999999999</c:v>
                </c:pt>
                <c:pt idx="2834">
                  <c:v>0.99009999999999998</c:v>
                </c:pt>
                <c:pt idx="2835">
                  <c:v>0.98629999999999995</c:v>
                </c:pt>
                <c:pt idx="2836">
                  <c:v>1.0145</c:v>
                </c:pt>
                <c:pt idx="2837">
                  <c:v>1.0271999999999999</c:v>
                </c:pt>
                <c:pt idx="2838">
                  <c:v>1.0219</c:v>
                </c:pt>
                <c:pt idx="2839">
                  <c:v>1.0454000000000001</c:v>
                </c:pt>
                <c:pt idx="2840">
                  <c:v>1.0374000000000001</c:v>
                </c:pt>
                <c:pt idx="2841">
                  <c:v>1.0523</c:v>
                </c:pt>
                <c:pt idx="2842">
                  <c:v>1.0606</c:v>
                </c:pt>
                <c:pt idx="2843">
                  <c:v>1.0504</c:v>
                </c:pt>
                <c:pt idx="2844">
                  <c:v>1.0569999999999999</c:v>
                </c:pt>
                <c:pt idx="2845">
                  <c:v>1.0477000000000001</c:v>
                </c:pt>
                <c:pt idx="2846">
                  <c:v>1.0458000000000001</c:v>
                </c:pt>
                <c:pt idx="2847">
                  <c:v>1.0484</c:v>
                </c:pt>
                <c:pt idx="2848">
                  <c:v>1.0522</c:v>
                </c:pt>
                <c:pt idx="2849">
                  <c:v>1.0615000000000001</c:v>
                </c:pt>
                <c:pt idx="2850">
                  <c:v>1.0622</c:v>
                </c:pt>
                <c:pt idx="2851">
                  <c:v>1.0578000000000001</c:v>
                </c:pt>
                <c:pt idx="2852">
                  <c:v>1.0690999999999999</c:v>
                </c:pt>
                <c:pt idx="2853">
                  <c:v>1.0736000000000001</c:v>
                </c:pt>
                <c:pt idx="2854">
                  <c:v>1.0790999999999999</c:v>
                </c:pt>
                <c:pt idx="2855">
                  <c:v>1.0686</c:v>
                </c:pt>
                <c:pt idx="2856">
                  <c:v>1.0762</c:v>
                </c:pt>
                <c:pt idx="2857">
                  <c:v>1.0775999999999999</c:v>
                </c:pt>
                <c:pt idx="2858">
                  <c:v>1.0772999999999999</c:v>
                </c:pt>
                <c:pt idx="2859">
                  <c:v>1.0664</c:v>
                </c:pt>
                <c:pt idx="2860">
                  <c:v>1.0667</c:v>
                </c:pt>
                <c:pt idx="2861">
                  <c:v>1.0717000000000001</c:v>
                </c:pt>
                <c:pt idx="2862">
                  <c:v>1.0738000000000001</c:v>
                </c:pt>
                <c:pt idx="2863">
                  <c:v>1.0669</c:v>
                </c:pt>
                <c:pt idx="2864">
                  <c:v>1.0744</c:v>
                </c:pt>
                <c:pt idx="2865">
                  <c:v>1.0692999999999999</c:v>
                </c:pt>
                <c:pt idx="2866">
                  <c:v>1.0694999999999999</c:v>
                </c:pt>
                <c:pt idx="2867">
                  <c:v>1.0692999999999999</c:v>
                </c:pt>
                <c:pt idx="2868">
                  <c:v>1.0642</c:v>
                </c:pt>
                <c:pt idx="2869">
                  <c:v>1.0662</c:v>
                </c:pt>
                <c:pt idx="2870">
                  <c:v>1.0548999999999999</c:v>
                </c:pt>
                <c:pt idx="2871">
                  <c:v>1.0648</c:v>
                </c:pt>
                <c:pt idx="2872">
                  <c:v>1.0661</c:v>
                </c:pt>
                <c:pt idx="2873">
                  <c:v>1.0625</c:v>
                </c:pt>
                <c:pt idx="2874">
                  <c:v>1.0549999999999999</c:v>
                </c:pt>
                <c:pt idx="2875">
                  <c:v>1.0550999999999999</c:v>
                </c:pt>
                <c:pt idx="2876">
                  <c:v>1.0572999999999999</c:v>
                </c:pt>
                <c:pt idx="2877">
                  <c:v>1.0466</c:v>
                </c:pt>
                <c:pt idx="2878">
                  <c:v>1.0525</c:v>
                </c:pt>
                <c:pt idx="2879">
                  <c:v>1.0478000000000001</c:v>
                </c:pt>
                <c:pt idx="2880">
                  <c:v>1.0465</c:v>
                </c:pt>
                <c:pt idx="2881">
                  <c:v>1.0474000000000001</c:v>
                </c:pt>
                <c:pt idx="2882">
                  <c:v>1.0436000000000001</c:v>
                </c:pt>
                <c:pt idx="2883">
                  <c:v>1.0407999999999999</c:v>
                </c:pt>
                <c:pt idx="2884">
                  <c:v>1.0438000000000001</c:v>
                </c:pt>
                <c:pt idx="2885">
                  <c:v>1.0444</c:v>
                </c:pt>
                <c:pt idx="2886">
                  <c:v>1.0419</c:v>
                </c:pt>
                <c:pt idx="2887">
                  <c:v>1.0417000000000001</c:v>
                </c:pt>
                <c:pt idx="2888">
                  <c:v>1.0384</c:v>
                </c:pt>
                <c:pt idx="2889">
                  <c:v>1.0330999999999999</c:v>
                </c:pt>
                <c:pt idx="2890">
                  <c:v>1.0358000000000001</c:v>
                </c:pt>
                <c:pt idx="2891">
                  <c:v>1.0304</c:v>
                </c:pt>
                <c:pt idx="2892">
                  <c:v>1.0285</c:v>
                </c:pt>
                <c:pt idx="2893">
                  <c:v>1.0287999999999999</c:v>
                </c:pt>
                <c:pt idx="2894">
                  <c:v>1.0268999999999999</c:v>
                </c:pt>
                <c:pt idx="2895">
                  <c:v>1.0250999999999999</c:v>
                </c:pt>
                <c:pt idx="2896">
                  <c:v>1.0417000000000001</c:v>
                </c:pt>
                <c:pt idx="2897">
                  <c:v>1.0328999999999999</c:v>
                </c:pt>
                <c:pt idx="2898">
                  <c:v>1.0370999999999999</c:v>
                </c:pt>
                <c:pt idx="2899">
                  <c:v>1.0395000000000001</c:v>
                </c:pt>
                <c:pt idx="2900">
                  <c:v>1.0490999999999999</c:v>
                </c:pt>
                <c:pt idx="2901">
                  <c:v>1.0450999999999999</c:v>
                </c:pt>
                <c:pt idx="2902">
                  <c:v>1.0461</c:v>
                </c:pt>
                <c:pt idx="2903">
                  <c:v>1.0408999999999999</c:v>
                </c:pt>
                <c:pt idx="2904">
                  <c:v>1.036</c:v>
                </c:pt>
                <c:pt idx="2905">
                  <c:v>1.0394000000000001</c:v>
                </c:pt>
                <c:pt idx="2906">
                  <c:v>1.0382</c:v>
                </c:pt>
                <c:pt idx="2907">
                  <c:v>1.0441</c:v>
                </c:pt>
                <c:pt idx="2908">
                  <c:v>1.0418000000000001</c:v>
                </c:pt>
                <c:pt idx="2909">
                  <c:v>1.0421</c:v>
                </c:pt>
                <c:pt idx="2910">
                  <c:v>1.0407999999999999</c:v>
                </c:pt>
                <c:pt idx="2911">
                  <c:v>1.0407</c:v>
                </c:pt>
                <c:pt idx="2912">
                  <c:v>1.0485</c:v>
                </c:pt>
                <c:pt idx="2913">
                  <c:v>1.0479000000000001</c:v>
                </c:pt>
                <c:pt idx="2914">
                  <c:v>1.0443</c:v>
                </c:pt>
                <c:pt idx="2915">
                  <c:v>1.0395000000000001</c:v>
                </c:pt>
                <c:pt idx="2916">
                  <c:v>1.0406</c:v>
                </c:pt>
                <c:pt idx="2917">
                  <c:v>1.0387999999999999</c:v>
                </c:pt>
                <c:pt idx="2918">
                  <c:v>1.0369999999999999</c:v>
                </c:pt>
                <c:pt idx="2919">
                  <c:v>1.0362</c:v>
                </c:pt>
                <c:pt idx="2920">
                  <c:v>1.0349999999999999</c:v>
                </c:pt>
                <c:pt idx="2921">
                  <c:v>1.0327</c:v>
                </c:pt>
                <c:pt idx="2922">
                  <c:v>1.0331999999999999</c:v>
                </c:pt>
                <c:pt idx="2923">
                  <c:v>1.0334000000000001</c:v>
                </c:pt>
                <c:pt idx="2924">
                  <c:v>1.0404</c:v>
                </c:pt>
                <c:pt idx="2925">
                  <c:v>1.0531999999999999</c:v>
                </c:pt>
                <c:pt idx="2926">
                  <c:v>1.0489999999999999</c:v>
                </c:pt>
                <c:pt idx="2927">
                  <c:v>1.044</c:v>
                </c:pt>
                <c:pt idx="2928">
                  <c:v>1.0472999999999999</c:v>
                </c:pt>
                <c:pt idx="2929">
                  <c:v>1.0503</c:v>
                </c:pt>
                <c:pt idx="2930">
                  <c:v>1.0547</c:v>
                </c:pt>
                <c:pt idx="2931">
                  <c:v>1.0505</c:v>
                </c:pt>
                <c:pt idx="2932">
                  <c:v>1.0459000000000001</c:v>
                </c:pt>
                <c:pt idx="2933">
                  <c:v>1.0486</c:v>
                </c:pt>
                <c:pt idx="2934">
                  <c:v>1.0484</c:v>
                </c:pt>
                <c:pt idx="2935">
                  <c:v>1.0449999999999999</c:v>
                </c:pt>
                <c:pt idx="2936">
                  <c:v>1.0474000000000001</c:v>
                </c:pt>
                <c:pt idx="2937">
                  <c:v>1.0414000000000001</c:v>
                </c:pt>
                <c:pt idx="2938">
                  <c:v>1.0447</c:v>
                </c:pt>
                <c:pt idx="2939">
                  <c:v>1.0427999999999999</c:v>
                </c:pt>
                <c:pt idx="2940">
                  <c:v>1.046</c:v>
                </c:pt>
                <c:pt idx="2941">
                  <c:v>1.0498000000000001</c:v>
                </c:pt>
                <c:pt idx="2942">
                  <c:v>1.0424</c:v>
                </c:pt>
                <c:pt idx="2943">
                  <c:v>1.0389999999999999</c:v>
                </c:pt>
                <c:pt idx="2944">
                  <c:v>1.0414000000000001</c:v>
                </c:pt>
              </c:numCache>
            </c:numRef>
          </c:val>
          <c:smooth val="0"/>
          <c:extLst>
            <c:ext xmlns:c16="http://schemas.microsoft.com/office/drawing/2014/chart" uri="{C3380CC4-5D6E-409C-BE32-E72D297353CC}">
              <c16:uniqueId val="{00000002-7FAB-40D4-86D2-446E73994510}"/>
            </c:ext>
          </c:extLst>
        </c:ser>
        <c:dLbls>
          <c:showLegendKey val="0"/>
          <c:showVal val="0"/>
          <c:showCatName val="0"/>
          <c:showSerName val="0"/>
          <c:showPercent val="0"/>
          <c:showBubbleSize val="0"/>
        </c:dLbls>
        <c:marker val="1"/>
        <c:smooth val="0"/>
        <c:axId val="542122040"/>
        <c:axId val="542122432"/>
      </c:lineChart>
      <c:catAx>
        <c:axId val="227715920"/>
        <c:scaling>
          <c:orientation val="minMax"/>
          <c:max val="4198"/>
          <c:min val="0"/>
        </c:scaling>
        <c:delete val="0"/>
        <c:axPos val="b"/>
        <c:numFmt formatCode="dd/mm/yyyy" sourceLinked="0"/>
        <c:majorTickMark val="out"/>
        <c:minorTickMark val="none"/>
        <c:tickLblPos val="nextTo"/>
        <c:txPr>
          <a:bodyPr rot="-5400000" vert="horz"/>
          <a:lstStyle/>
          <a:p>
            <a:pPr>
              <a:defRPr sz="1100"/>
            </a:pPr>
            <a:endParaRPr lang="de-DE"/>
          </a:p>
        </c:txPr>
        <c:crossAx val="227716312"/>
        <c:crosses val="autoZero"/>
        <c:auto val="1"/>
        <c:lblAlgn val="ctr"/>
        <c:lblOffset val="100"/>
        <c:tickLblSkip val="1"/>
        <c:noMultiLvlLbl val="0"/>
      </c:catAx>
      <c:valAx>
        <c:axId val="227716312"/>
        <c:scaling>
          <c:orientation val="minMax"/>
          <c:max val="500"/>
        </c:scaling>
        <c:delete val="0"/>
        <c:axPos val="l"/>
        <c:majorGridlines/>
        <c:numFmt formatCode="General" sourceLinked="1"/>
        <c:majorTickMark val="out"/>
        <c:minorTickMark val="in"/>
        <c:tickLblPos val="nextTo"/>
        <c:txPr>
          <a:bodyPr/>
          <a:lstStyle/>
          <a:p>
            <a:pPr>
              <a:defRPr sz="1100"/>
            </a:pPr>
            <a:endParaRPr lang="de-DE"/>
          </a:p>
        </c:txPr>
        <c:crossAx val="227715920"/>
        <c:crosses val="autoZero"/>
        <c:crossBetween val="between"/>
        <c:minorUnit val="25"/>
      </c:valAx>
      <c:catAx>
        <c:axId val="542122040"/>
        <c:scaling>
          <c:orientation val="minMax"/>
        </c:scaling>
        <c:delete val="1"/>
        <c:axPos val="b"/>
        <c:numFmt formatCode="General" sourceLinked="1"/>
        <c:majorTickMark val="out"/>
        <c:minorTickMark val="none"/>
        <c:tickLblPos val="none"/>
        <c:crossAx val="542122432"/>
        <c:crosses val="autoZero"/>
        <c:auto val="1"/>
        <c:lblAlgn val="ctr"/>
        <c:lblOffset val="100"/>
        <c:noMultiLvlLbl val="0"/>
      </c:catAx>
      <c:valAx>
        <c:axId val="542122432"/>
        <c:scaling>
          <c:orientation val="minMax"/>
          <c:max val="7.5"/>
          <c:min val="0"/>
        </c:scaling>
        <c:delete val="0"/>
        <c:axPos val="r"/>
        <c:numFmt formatCode="General" sourceLinked="1"/>
        <c:majorTickMark val="out"/>
        <c:minorTickMark val="in"/>
        <c:tickLblPos val="nextTo"/>
        <c:txPr>
          <a:bodyPr/>
          <a:lstStyle/>
          <a:p>
            <a:pPr>
              <a:defRPr sz="1100"/>
            </a:pPr>
            <a:endParaRPr lang="de-DE"/>
          </a:p>
        </c:txPr>
        <c:crossAx val="542122040"/>
        <c:crosses val="max"/>
        <c:crossBetween val="between"/>
        <c:majorUnit val="1.5"/>
        <c:minorUnit val="0.30000000000000032"/>
      </c:valAx>
    </c:plotArea>
    <c:legend>
      <c:legendPos val="r"/>
      <c:layout>
        <c:manualLayout>
          <c:xMode val="edge"/>
          <c:yMode val="edge"/>
          <c:x val="7.3956155070780086E-2"/>
          <c:y val="0.11260208752975645"/>
          <c:w val="0.58756755303128094"/>
          <c:h val="7.1871119175642165E-2"/>
        </c:manualLayout>
      </c:layout>
      <c:overlay val="1"/>
      <c:spPr>
        <a:solidFill>
          <a:schemeClr val="bg1"/>
        </a:solidFill>
      </c:spPr>
      <c:txPr>
        <a:bodyPr/>
        <a:lstStyle/>
        <a:p>
          <a:pPr>
            <a:defRPr sz="1100"/>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85049245834135E-2"/>
          <c:y val="0.17243635747937766"/>
          <c:w val="0.80955452982170328"/>
          <c:h val="0.58684308240519845"/>
        </c:manualLayout>
      </c:layout>
      <c:lineChart>
        <c:grouping val="standard"/>
        <c:varyColors val="0"/>
        <c:ser>
          <c:idx val="0"/>
          <c:order val="0"/>
          <c:tx>
            <c:strRef>
              <c:f>Börsennotierungen!$B$55</c:f>
              <c:strCache>
                <c:ptCount val="1"/>
                <c:pt idx="0">
                  <c:v>Notierung Rapssaat in Euro/t</c:v>
                </c:pt>
              </c:strCache>
            </c:strRef>
          </c:tx>
          <c:spPr>
            <a:ln w="12700">
              <a:solidFill>
                <a:schemeClr val="bg1">
                  <a:lumMod val="75000"/>
                </a:schemeClr>
              </a:solidFill>
            </a:ln>
          </c:spPr>
          <c:marker>
            <c:symbol val="dash"/>
            <c:size val="6"/>
            <c:spPr>
              <a:solidFill>
                <a:schemeClr val="bg1">
                  <a:lumMod val="75000"/>
                </a:schemeClr>
              </a:solidFill>
              <a:ln>
                <a:solidFill>
                  <a:schemeClr val="bg1">
                    <a:lumMod val="75000"/>
                  </a:schemeClr>
                </a:solidFill>
              </a:ln>
            </c:spPr>
          </c:marker>
          <c:dPt>
            <c:idx val="8"/>
            <c:marker>
              <c:symbol val="dash"/>
              <c:size val="5"/>
            </c:marker>
            <c:bubble3D val="0"/>
            <c:extLst>
              <c:ext xmlns:c16="http://schemas.microsoft.com/office/drawing/2014/chart" uri="{C3380CC4-5D6E-409C-BE32-E72D297353CC}">
                <c16:uniqueId val="{00000000-770B-4239-9567-8BB06DBD6EB5}"/>
              </c:ext>
            </c:extLst>
          </c:dPt>
          <c:dPt>
            <c:idx val="10"/>
            <c:marker>
              <c:symbol val="dash"/>
              <c:size val="5"/>
            </c:marker>
            <c:bubble3D val="0"/>
            <c:extLst>
              <c:ext xmlns:c16="http://schemas.microsoft.com/office/drawing/2014/chart" uri="{C3380CC4-5D6E-409C-BE32-E72D297353CC}">
                <c16:uniqueId val="{00000001-770B-4239-9567-8BB06DBD6EB5}"/>
              </c:ext>
            </c:extLst>
          </c:dPt>
          <c:cat>
            <c:strRef>
              <c:f>Börsennotierungen!$A$87:$A$166</c:f>
              <c:strCache>
                <c:ptCount val="80"/>
                <c:pt idx="0">
                  <c:v>2010 01</c:v>
                </c:pt>
                <c:pt idx="1">
                  <c:v>2010 02</c:v>
                </c:pt>
                <c:pt idx="2">
                  <c:v>2010 03</c:v>
                </c:pt>
                <c:pt idx="3">
                  <c:v>2010 04</c:v>
                </c:pt>
                <c:pt idx="4">
                  <c:v>2010 05</c:v>
                </c:pt>
                <c:pt idx="5">
                  <c:v>2010 06</c:v>
                </c:pt>
                <c:pt idx="6">
                  <c:v>2010 07</c:v>
                </c:pt>
                <c:pt idx="7">
                  <c:v>2010 08</c:v>
                </c:pt>
                <c:pt idx="8">
                  <c:v>2010 09</c:v>
                </c:pt>
                <c:pt idx="9">
                  <c:v>2010 10</c:v>
                </c:pt>
                <c:pt idx="10">
                  <c:v>2010 11</c:v>
                </c:pt>
                <c:pt idx="11">
                  <c:v>2010 12</c:v>
                </c:pt>
                <c:pt idx="12">
                  <c:v>2011 01</c:v>
                </c:pt>
                <c:pt idx="13">
                  <c:v>2011 02</c:v>
                </c:pt>
                <c:pt idx="14">
                  <c:v>2011 03</c:v>
                </c:pt>
                <c:pt idx="15">
                  <c:v>2011 04</c:v>
                </c:pt>
                <c:pt idx="16">
                  <c:v>2011 05</c:v>
                </c:pt>
                <c:pt idx="17">
                  <c:v>2011 06</c:v>
                </c:pt>
                <c:pt idx="18">
                  <c:v>2011 07</c:v>
                </c:pt>
                <c:pt idx="19">
                  <c:v>2011 08</c:v>
                </c:pt>
                <c:pt idx="20">
                  <c:v>2011 09</c:v>
                </c:pt>
                <c:pt idx="21">
                  <c:v>2011 10</c:v>
                </c:pt>
                <c:pt idx="22">
                  <c:v>2011 11</c:v>
                </c:pt>
                <c:pt idx="23">
                  <c:v>2011 12</c:v>
                </c:pt>
                <c:pt idx="24">
                  <c:v>2012 01</c:v>
                </c:pt>
                <c:pt idx="25">
                  <c:v>2012 02</c:v>
                </c:pt>
                <c:pt idx="26">
                  <c:v>2012 03</c:v>
                </c:pt>
                <c:pt idx="27">
                  <c:v>2012 04</c:v>
                </c:pt>
                <c:pt idx="28">
                  <c:v>2012 05</c:v>
                </c:pt>
                <c:pt idx="29">
                  <c:v>2012 06</c:v>
                </c:pt>
                <c:pt idx="30">
                  <c:v>2012 07</c:v>
                </c:pt>
                <c:pt idx="31">
                  <c:v>2012 08</c:v>
                </c:pt>
                <c:pt idx="32">
                  <c:v>2012 09</c:v>
                </c:pt>
                <c:pt idx="33">
                  <c:v>2012 10</c:v>
                </c:pt>
                <c:pt idx="34">
                  <c:v>2012 11</c:v>
                </c:pt>
                <c:pt idx="35">
                  <c:v>2012 12</c:v>
                </c:pt>
                <c:pt idx="36">
                  <c:v>2013 01</c:v>
                </c:pt>
                <c:pt idx="37">
                  <c:v>2013 02</c:v>
                </c:pt>
                <c:pt idx="38">
                  <c:v>2013 03</c:v>
                </c:pt>
                <c:pt idx="39">
                  <c:v>2013 04</c:v>
                </c:pt>
                <c:pt idx="40">
                  <c:v>2013 05</c:v>
                </c:pt>
                <c:pt idx="41">
                  <c:v>2013 06</c:v>
                </c:pt>
                <c:pt idx="42">
                  <c:v>2013 07</c:v>
                </c:pt>
                <c:pt idx="43">
                  <c:v>2013 08</c:v>
                </c:pt>
                <c:pt idx="44">
                  <c:v>2013 09</c:v>
                </c:pt>
                <c:pt idx="45">
                  <c:v>2013 10</c:v>
                </c:pt>
                <c:pt idx="46">
                  <c:v>2013 11</c:v>
                </c:pt>
                <c:pt idx="47">
                  <c:v>2013 12</c:v>
                </c:pt>
                <c:pt idx="48">
                  <c:v>2014 01</c:v>
                </c:pt>
                <c:pt idx="49">
                  <c:v>2014 02</c:v>
                </c:pt>
                <c:pt idx="50">
                  <c:v>2014 03</c:v>
                </c:pt>
                <c:pt idx="51">
                  <c:v>2014 04</c:v>
                </c:pt>
                <c:pt idx="52">
                  <c:v>2014 05</c:v>
                </c:pt>
                <c:pt idx="53">
                  <c:v>2014 06</c:v>
                </c:pt>
                <c:pt idx="54">
                  <c:v>2014 07</c:v>
                </c:pt>
                <c:pt idx="55">
                  <c:v>2014 08</c:v>
                </c:pt>
                <c:pt idx="56">
                  <c:v>2014 09</c:v>
                </c:pt>
                <c:pt idx="57">
                  <c:v>2014 10</c:v>
                </c:pt>
                <c:pt idx="58">
                  <c:v>2014 11</c:v>
                </c:pt>
                <c:pt idx="59">
                  <c:v>2014 12</c:v>
                </c:pt>
                <c:pt idx="60">
                  <c:v>2015 01</c:v>
                </c:pt>
                <c:pt idx="61">
                  <c:v>2015 02</c:v>
                </c:pt>
                <c:pt idx="62">
                  <c:v>2015 03</c:v>
                </c:pt>
                <c:pt idx="63">
                  <c:v>2015 04</c:v>
                </c:pt>
                <c:pt idx="64">
                  <c:v>2015 05</c:v>
                </c:pt>
                <c:pt idx="65">
                  <c:v>2015 06</c:v>
                </c:pt>
                <c:pt idx="66">
                  <c:v>2015 07</c:v>
                </c:pt>
                <c:pt idx="67">
                  <c:v>2015 08</c:v>
                </c:pt>
                <c:pt idx="68">
                  <c:v>2015 09</c:v>
                </c:pt>
                <c:pt idx="69">
                  <c:v>2015 10</c:v>
                </c:pt>
                <c:pt idx="70">
                  <c:v>2015 11</c:v>
                </c:pt>
                <c:pt idx="71">
                  <c:v>2015 12</c:v>
                </c:pt>
                <c:pt idx="72">
                  <c:v>2016 01</c:v>
                </c:pt>
                <c:pt idx="73">
                  <c:v>2016 02</c:v>
                </c:pt>
                <c:pt idx="74">
                  <c:v>2016 03</c:v>
                </c:pt>
                <c:pt idx="75">
                  <c:v>2016 04</c:v>
                </c:pt>
                <c:pt idx="76">
                  <c:v>2016 05</c:v>
                </c:pt>
                <c:pt idx="77">
                  <c:v>2016 06</c:v>
                </c:pt>
                <c:pt idx="78">
                  <c:v>2016 07</c:v>
                </c:pt>
                <c:pt idx="79">
                  <c:v>2016 08</c:v>
                </c:pt>
              </c:strCache>
            </c:strRef>
          </c:cat>
          <c:val>
            <c:numRef>
              <c:f>Börsennotierungen!$B$87:$B$166</c:f>
              <c:numCache>
                <c:formatCode>General</c:formatCode>
                <c:ptCount val="80"/>
                <c:pt idx="0">
                  <c:v>283.83749999999998</c:v>
                </c:pt>
                <c:pt idx="1">
                  <c:v>291.61250000000001</c:v>
                </c:pt>
                <c:pt idx="2">
                  <c:v>297.94565217391306</c:v>
                </c:pt>
                <c:pt idx="3">
                  <c:v>311.41250000000002</c:v>
                </c:pt>
                <c:pt idx="4">
                  <c:v>304.26190476190476</c:v>
                </c:pt>
                <c:pt idx="5">
                  <c:v>320.125</c:v>
                </c:pt>
                <c:pt idx="6">
                  <c:v>351.89772727272725</c:v>
                </c:pt>
                <c:pt idx="7">
                  <c:v>372.06818181818181</c:v>
                </c:pt>
                <c:pt idx="8">
                  <c:v>381.44318181818181</c:v>
                </c:pt>
                <c:pt idx="9">
                  <c:v>384.96428571428572</c:v>
                </c:pt>
                <c:pt idx="10">
                  <c:v>419.17045454545456</c:v>
                </c:pt>
                <c:pt idx="11">
                  <c:v>475.94318181818181</c:v>
                </c:pt>
                <c:pt idx="12">
                  <c:v>507.63095238095241</c:v>
                </c:pt>
                <c:pt idx="13">
                  <c:v>467.32499999999999</c:v>
                </c:pt>
                <c:pt idx="14">
                  <c:v>459.13043478260869</c:v>
                </c:pt>
                <c:pt idx="15">
                  <c:v>467.72500000000002</c:v>
                </c:pt>
                <c:pt idx="16">
                  <c:v>459.15909090909093</c:v>
                </c:pt>
                <c:pt idx="17">
                  <c:v>456.32954545454544</c:v>
                </c:pt>
                <c:pt idx="18">
                  <c:v>455.71428571428572</c:v>
                </c:pt>
                <c:pt idx="19">
                  <c:v>422.31521739130437</c:v>
                </c:pt>
                <c:pt idx="20">
                  <c:v>439.48863636363637</c:v>
                </c:pt>
                <c:pt idx="21">
                  <c:v>434.8095238095238</c:v>
                </c:pt>
                <c:pt idx="22">
                  <c:v>421.93181818181819</c:v>
                </c:pt>
                <c:pt idx="23">
                  <c:v>425.71249999999998</c:v>
                </c:pt>
                <c:pt idx="24">
                  <c:v>454.15909090909093</c:v>
                </c:pt>
                <c:pt idx="25">
                  <c:v>453.67857142857144</c:v>
                </c:pt>
                <c:pt idx="26">
                  <c:v>476.63636363636363</c:v>
                </c:pt>
                <c:pt idx="27">
                  <c:v>499.06578947368422</c:v>
                </c:pt>
                <c:pt idx="28">
                  <c:v>467.15909090909093</c:v>
                </c:pt>
                <c:pt idx="29">
                  <c:v>474.54761904761904</c:v>
                </c:pt>
                <c:pt idx="30">
                  <c:v>508.86363636363637</c:v>
                </c:pt>
                <c:pt idx="31">
                  <c:v>511.55434782608694</c:v>
                </c:pt>
                <c:pt idx="32">
                  <c:v>502.71249999999998</c:v>
                </c:pt>
                <c:pt idx="33">
                  <c:v>479.14130434782606</c:v>
                </c:pt>
                <c:pt idx="34">
                  <c:v>474.67045454545456</c:v>
                </c:pt>
                <c:pt idx="35">
                  <c:v>462.625</c:v>
                </c:pt>
                <c:pt idx="36">
                  <c:v>465.86363636363637</c:v>
                </c:pt>
                <c:pt idx="37">
                  <c:v>468.46249999999998</c:v>
                </c:pt>
                <c:pt idx="38">
                  <c:v>470.73684210526318</c:v>
                </c:pt>
                <c:pt idx="39">
                  <c:v>474.34090909090907</c:v>
                </c:pt>
                <c:pt idx="40">
                  <c:v>432.39130434782606</c:v>
                </c:pt>
                <c:pt idx="41">
                  <c:v>415.16250000000002</c:v>
                </c:pt>
                <c:pt idx="42">
                  <c:v>379.76086956521738</c:v>
                </c:pt>
                <c:pt idx="43">
                  <c:v>372.14772727272725</c:v>
                </c:pt>
                <c:pt idx="44">
                  <c:v>371.22619047619048</c:v>
                </c:pt>
                <c:pt idx="45">
                  <c:v>372.6521739130435</c:v>
                </c:pt>
                <c:pt idx="46">
                  <c:v>377.45238095238096</c:v>
                </c:pt>
                <c:pt idx="47">
                  <c:v>369.05263157894734</c:v>
                </c:pt>
                <c:pt idx="48">
                  <c:v>361.67391304347825</c:v>
                </c:pt>
                <c:pt idx="49">
                  <c:v>384.5</c:v>
                </c:pt>
                <c:pt idx="50">
                  <c:v>406.10714285714283</c:v>
                </c:pt>
                <c:pt idx="51">
                  <c:v>410.92500000000001</c:v>
                </c:pt>
                <c:pt idx="52">
                  <c:v>356.52272727272725</c:v>
                </c:pt>
                <c:pt idx="53">
                  <c:v>347.78571428571428</c:v>
                </c:pt>
                <c:pt idx="54">
                  <c:v>326.10869565217394</c:v>
                </c:pt>
                <c:pt idx="55">
                  <c:v>324.03571428571428</c:v>
                </c:pt>
                <c:pt idx="56">
                  <c:v>320.57954545454544</c:v>
                </c:pt>
                <c:pt idx="57">
                  <c:v>325.78260869565219</c:v>
                </c:pt>
                <c:pt idx="58">
                  <c:v>337.88749999999999</c:v>
                </c:pt>
                <c:pt idx="59">
                  <c:v>345.72500000000002</c:v>
                </c:pt>
                <c:pt idx="60">
                  <c:v>353.70454545454544</c:v>
                </c:pt>
                <c:pt idx="61">
                  <c:v>358.27499999999998</c:v>
                </c:pt>
                <c:pt idx="62">
                  <c:v>367.5</c:v>
                </c:pt>
                <c:pt idx="63">
                  <c:v>371.81578947368422</c:v>
                </c:pt>
                <c:pt idx="64">
                  <c:v>358.6904761904762</c:v>
                </c:pt>
                <c:pt idx="65">
                  <c:v>379.20454545454544</c:v>
                </c:pt>
                <c:pt idx="66">
                  <c:v>384.54347826086956</c:v>
                </c:pt>
                <c:pt idx="67">
                  <c:v>368.90476190476193</c:v>
                </c:pt>
                <c:pt idx="68">
                  <c:v>364.03409090909093</c:v>
                </c:pt>
                <c:pt idx="69">
                  <c:v>376.79545454545456</c:v>
                </c:pt>
                <c:pt idx="70">
                  <c:v>378.27380952380952</c:v>
                </c:pt>
                <c:pt idx="71">
                  <c:v>375.41666666666669</c:v>
                </c:pt>
                <c:pt idx="72">
                  <c:v>363.02380952380952</c:v>
                </c:pt>
                <c:pt idx="73">
                  <c:v>355.48809523809524</c:v>
                </c:pt>
                <c:pt idx="74">
                  <c:v>357.21428571428572</c:v>
                </c:pt>
                <c:pt idx="75">
                  <c:v>370.52380952380952</c:v>
                </c:pt>
                <c:pt idx="76">
                  <c:v>369.68181818181819</c:v>
                </c:pt>
                <c:pt idx="77">
                  <c:v>368.75</c:v>
                </c:pt>
                <c:pt idx="78">
                  <c:v>358.01190476190476</c:v>
                </c:pt>
                <c:pt idx="79">
                  <c:v>371.97826086956519</c:v>
                </c:pt>
              </c:numCache>
            </c:numRef>
          </c:val>
          <c:smooth val="0"/>
          <c:extLst>
            <c:ext xmlns:c16="http://schemas.microsoft.com/office/drawing/2014/chart" uri="{C3380CC4-5D6E-409C-BE32-E72D297353CC}">
              <c16:uniqueId val="{00000002-770B-4239-9567-8BB06DBD6EB5}"/>
            </c:ext>
          </c:extLst>
        </c:ser>
        <c:ser>
          <c:idx val="2"/>
          <c:order val="1"/>
          <c:tx>
            <c:strRef>
              <c:f>Börsennotierungen!$C$55</c:f>
              <c:strCache>
                <c:ptCount val="1"/>
                <c:pt idx="0">
                  <c:v>Notierung Rapssaat in CHF/t</c:v>
                </c:pt>
              </c:strCache>
            </c:strRef>
          </c:tx>
          <c:spPr>
            <a:ln w="12700">
              <a:solidFill>
                <a:schemeClr val="bg1">
                  <a:lumMod val="50000"/>
                </a:schemeClr>
              </a:solidFill>
            </a:ln>
          </c:spPr>
          <c:marker>
            <c:symbol val="diamond"/>
            <c:size val="5"/>
            <c:spPr>
              <a:solidFill>
                <a:schemeClr val="bg1">
                  <a:lumMod val="50000"/>
                </a:schemeClr>
              </a:solidFill>
              <a:ln>
                <a:solidFill>
                  <a:schemeClr val="bg1">
                    <a:lumMod val="85000"/>
                  </a:schemeClr>
                </a:solidFill>
              </a:ln>
            </c:spPr>
          </c:marker>
          <c:cat>
            <c:strRef>
              <c:f>Börsennotierungen!$A$87:$A$166</c:f>
              <c:strCache>
                <c:ptCount val="80"/>
                <c:pt idx="0">
                  <c:v>2010 01</c:v>
                </c:pt>
                <c:pt idx="1">
                  <c:v>2010 02</c:v>
                </c:pt>
                <c:pt idx="2">
                  <c:v>2010 03</c:v>
                </c:pt>
                <c:pt idx="3">
                  <c:v>2010 04</c:v>
                </c:pt>
                <c:pt idx="4">
                  <c:v>2010 05</c:v>
                </c:pt>
                <c:pt idx="5">
                  <c:v>2010 06</c:v>
                </c:pt>
                <c:pt idx="6">
                  <c:v>2010 07</c:v>
                </c:pt>
                <c:pt idx="7">
                  <c:v>2010 08</c:v>
                </c:pt>
                <c:pt idx="8">
                  <c:v>2010 09</c:v>
                </c:pt>
                <c:pt idx="9">
                  <c:v>2010 10</c:v>
                </c:pt>
                <c:pt idx="10">
                  <c:v>2010 11</c:v>
                </c:pt>
                <c:pt idx="11">
                  <c:v>2010 12</c:v>
                </c:pt>
                <c:pt idx="12">
                  <c:v>2011 01</c:v>
                </c:pt>
                <c:pt idx="13">
                  <c:v>2011 02</c:v>
                </c:pt>
                <c:pt idx="14">
                  <c:v>2011 03</c:v>
                </c:pt>
                <c:pt idx="15">
                  <c:v>2011 04</c:v>
                </c:pt>
                <c:pt idx="16">
                  <c:v>2011 05</c:v>
                </c:pt>
                <c:pt idx="17">
                  <c:v>2011 06</c:v>
                </c:pt>
                <c:pt idx="18">
                  <c:v>2011 07</c:v>
                </c:pt>
                <c:pt idx="19">
                  <c:v>2011 08</c:v>
                </c:pt>
                <c:pt idx="20">
                  <c:v>2011 09</c:v>
                </c:pt>
                <c:pt idx="21">
                  <c:v>2011 10</c:v>
                </c:pt>
                <c:pt idx="22">
                  <c:v>2011 11</c:v>
                </c:pt>
                <c:pt idx="23">
                  <c:v>2011 12</c:v>
                </c:pt>
                <c:pt idx="24">
                  <c:v>2012 01</c:v>
                </c:pt>
                <c:pt idx="25">
                  <c:v>2012 02</c:v>
                </c:pt>
                <c:pt idx="26">
                  <c:v>2012 03</c:v>
                </c:pt>
                <c:pt idx="27">
                  <c:v>2012 04</c:v>
                </c:pt>
                <c:pt idx="28">
                  <c:v>2012 05</c:v>
                </c:pt>
                <c:pt idx="29">
                  <c:v>2012 06</c:v>
                </c:pt>
                <c:pt idx="30">
                  <c:v>2012 07</c:v>
                </c:pt>
                <c:pt idx="31">
                  <c:v>2012 08</c:v>
                </c:pt>
                <c:pt idx="32">
                  <c:v>2012 09</c:v>
                </c:pt>
                <c:pt idx="33">
                  <c:v>2012 10</c:v>
                </c:pt>
                <c:pt idx="34">
                  <c:v>2012 11</c:v>
                </c:pt>
                <c:pt idx="35">
                  <c:v>2012 12</c:v>
                </c:pt>
                <c:pt idx="36">
                  <c:v>2013 01</c:v>
                </c:pt>
                <c:pt idx="37">
                  <c:v>2013 02</c:v>
                </c:pt>
                <c:pt idx="38">
                  <c:v>2013 03</c:v>
                </c:pt>
                <c:pt idx="39">
                  <c:v>2013 04</c:v>
                </c:pt>
                <c:pt idx="40">
                  <c:v>2013 05</c:v>
                </c:pt>
                <c:pt idx="41">
                  <c:v>2013 06</c:v>
                </c:pt>
                <c:pt idx="42">
                  <c:v>2013 07</c:v>
                </c:pt>
                <c:pt idx="43">
                  <c:v>2013 08</c:v>
                </c:pt>
                <c:pt idx="44">
                  <c:v>2013 09</c:v>
                </c:pt>
                <c:pt idx="45">
                  <c:v>2013 10</c:v>
                </c:pt>
                <c:pt idx="46">
                  <c:v>2013 11</c:v>
                </c:pt>
                <c:pt idx="47">
                  <c:v>2013 12</c:v>
                </c:pt>
                <c:pt idx="48">
                  <c:v>2014 01</c:v>
                </c:pt>
                <c:pt idx="49">
                  <c:v>2014 02</c:v>
                </c:pt>
                <c:pt idx="50">
                  <c:v>2014 03</c:v>
                </c:pt>
                <c:pt idx="51">
                  <c:v>2014 04</c:v>
                </c:pt>
                <c:pt idx="52">
                  <c:v>2014 05</c:v>
                </c:pt>
                <c:pt idx="53">
                  <c:v>2014 06</c:v>
                </c:pt>
                <c:pt idx="54">
                  <c:v>2014 07</c:v>
                </c:pt>
                <c:pt idx="55">
                  <c:v>2014 08</c:v>
                </c:pt>
                <c:pt idx="56">
                  <c:v>2014 09</c:v>
                </c:pt>
                <c:pt idx="57">
                  <c:v>2014 10</c:v>
                </c:pt>
                <c:pt idx="58">
                  <c:v>2014 11</c:v>
                </c:pt>
                <c:pt idx="59">
                  <c:v>2014 12</c:v>
                </c:pt>
                <c:pt idx="60">
                  <c:v>2015 01</c:v>
                </c:pt>
                <c:pt idx="61">
                  <c:v>2015 02</c:v>
                </c:pt>
                <c:pt idx="62">
                  <c:v>2015 03</c:v>
                </c:pt>
                <c:pt idx="63">
                  <c:v>2015 04</c:v>
                </c:pt>
                <c:pt idx="64">
                  <c:v>2015 05</c:v>
                </c:pt>
                <c:pt idx="65">
                  <c:v>2015 06</c:v>
                </c:pt>
                <c:pt idx="66">
                  <c:v>2015 07</c:v>
                </c:pt>
                <c:pt idx="67">
                  <c:v>2015 08</c:v>
                </c:pt>
                <c:pt idx="68">
                  <c:v>2015 09</c:v>
                </c:pt>
                <c:pt idx="69">
                  <c:v>2015 10</c:v>
                </c:pt>
                <c:pt idx="70">
                  <c:v>2015 11</c:v>
                </c:pt>
                <c:pt idx="71">
                  <c:v>2015 12</c:v>
                </c:pt>
                <c:pt idx="72">
                  <c:v>2016 01</c:v>
                </c:pt>
                <c:pt idx="73">
                  <c:v>2016 02</c:v>
                </c:pt>
                <c:pt idx="74">
                  <c:v>2016 03</c:v>
                </c:pt>
                <c:pt idx="75">
                  <c:v>2016 04</c:v>
                </c:pt>
                <c:pt idx="76">
                  <c:v>2016 05</c:v>
                </c:pt>
                <c:pt idx="77">
                  <c:v>2016 06</c:v>
                </c:pt>
                <c:pt idx="78">
                  <c:v>2016 07</c:v>
                </c:pt>
                <c:pt idx="79">
                  <c:v>2016 08</c:v>
                </c:pt>
              </c:strCache>
            </c:strRef>
          </c:cat>
          <c:val>
            <c:numRef>
              <c:f>Börsennotierungen!$C$87:$C$166</c:f>
              <c:numCache>
                <c:formatCode>General</c:formatCode>
                <c:ptCount val="80"/>
                <c:pt idx="0">
                  <c:v>419.14283624999996</c:v>
                </c:pt>
                <c:pt idx="1">
                  <c:v>427.88302125000001</c:v>
                </c:pt>
                <c:pt idx="2">
                  <c:v>431.54448260869566</c:v>
                </c:pt>
                <c:pt idx="3">
                  <c:v>446.53438375000002</c:v>
                </c:pt>
                <c:pt idx="4">
                  <c:v>432.02147857142853</c:v>
                </c:pt>
                <c:pt idx="5">
                  <c:v>440.94017500000001</c:v>
                </c:pt>
                <c:pt idx="6">
                  <c:v>474.04142840909088</c:v>
                </c:pt>
                <c:pt idx="7">
                  <c:v>499.61315454545456</c:v>
                </c:pt>
                <c:pt idx="8">
                  <c:v>499.11840340909089</c:v>
                </c:pt>
                <c:pt idx="9">
                  <c:v>518.200425</c:v>
                </c:pt>
                <c:pt idx="10">
                  <c:v>563.57467613636368</c:v>
                </c:pt>
                <c:pt idx="11">
                  <c:v>609.49283863636356</c:v>
                </c:pt>
                <c:pt idx="12">
                  <c:v>648.7015940476191</c:v>
                </c:pt>
                <c:pt idx="13">
                  <c:v>605.93359499999997</c:v>
                </c:pt>
                <c:pt idx="14">
                  <c:v>591.31408695652181</c:v>
                </c:pt>
                <c:pt idx="15">
                  <c:v>607.01350500000001</c:v>
                </c:pt>
                <c:pt idx="16">
                  <c:v>575.78550000000007</c:v>
                </c:pt>
                <c:pt idx="17">
                  <c:v>551.83931931818177</c:v>
                </c:pt>
                <c:pt idx="18">
                  <c:v>536.74028571428573</c:v>
                </c:pt>
                <c:pt idx="19">
                  <c:v>473.20420108695657</c:v>
                </c:pt>
                <c:pt idx="20">
                  <c:v>527.82585227272727</c:v>
                </c:pt>
                <c:pt idx="21">
                  <c:v>534.72875238095241</c:v>
                </c:pt>
                <c:pt idx="22">
                  <c:v>519.60903409090906</c:v>
                </c:pt>
                <c:pt idx="23">
                  <c:v>522.60466499999995</c:v>
                </c:pt>
                <c:pt idx="24">
                  <c:v>550.03207500000008</c:v>
                </c:pt>
                <c:pt idx="25">
                  <c:v>547.68077142857146</c:v>
                </c:pt>
                <c:pt idx="26">
                  <c:v>574.96644545454535</c:v>
                </c:pt>
                <c:pt idx="27">
                  <c:v>599.97689210526312</c:v>
                </c:pt>
                <c:pt idx="28">
                  <c:v>561.15150000000006</c:v>
                </c:pt>
                <c:pt idx="29">
                  <c:v>569.93169047619051</c:v>
                </c:pt>
                <c:pt idx="30">
                  <c:v>611.14522727272731</c:v>
                </c:pt>
                <c:pt idx="31">
                  <c:v>614.42792717391308</c:v>
                </c:pt>
                <c:pt idx="32">
                  <c:v>607.72914125</c:v>
                </c:pt>
                <c:pt idx="33">
                  <c:v>579.66514999999993</c:v>
                </c:pt>
                <c:pt idx="34">
                  <c:v>572.07283181818184</c:v>
                </c:pt>
                <c:pt idx="35">
                  <c:v>559.35988750000001</c:v>
                </c:pt>
                <c:pt idx="36">
                  <c:v>572.08054545454547</c:v>
                </c:pt>
                <c:pt idx="37">
                  <c:v>576.11518249999995</c:v>
                </c:pt>
                <c:pt idx="38">
                  <c:v>577.31166315789471</c:v>
                </c:pt>
                <c:pt idx="39">
                  <c:v>578.6010409090909</c:v>
                </c:pt>
                <c:pt idx="40">
                  <c:v>536.42465217391293</c:v>
                </c:pt>
                <c:pt idx="41">
                  <c:v>511.72929749999997</c:v>
                </c:pt>
                <c:pt idx="42">
                  <c:v>469.53633913043473</c:v>
                </c:pt>
                <c:pt idx="43">
                  <c:v>459.00700681818182</c:v>
                </c:pt>
                <c:pt idx="44">
                  <c:v>458.01887380952383</c:v>
                </c:pt>
                <c:pt idx="45">
                  <c:v>458.88388695652179</c:v>
                </c:pt>
                <c:pt idx="46">
                  <c:v>464.98358809523813</c:v>
                </c:pt>
                <c:pt idx="47">
                  <c:v>452.05256842105263</c:v>
                </c:pt>
                <c:pt idx="48">
                  <c:v>445.29292173913046</c:v>
                </c:pt>
                <c:pt idx="49">
                  <c:v>469.58985000000001</c:v>
                </c:pt>
                <c:pt idx="50">
                  <c:v>494.55727857142853</c:v>
                </c:pt>
                <c:pt idx="51">
                  <c:v>500.95866750000005</c:v>
                </c:pt>
                <c:pt idx="52">
                  <c:v>435.1003363636363</c:v>
                </c:pt>
                <c:pt idx="53">
                  <c:v>423.63777857142856</c:v>
                </c:pt>
                <c:pt idx="54">
                  <c:v>396.22206521739133</c:v>
                </c:pt>
                <c:pt idx="55">
                  <c:v>392.69888214285714</c:v>
                </c:pt>
                <c:pt idx="56">
                  <c:v>387.16391704545453</c:v>
                </c:pt>
                <c:pt idx="57">
                  <c:v>393.4802347826087</c:v>
                </c:pt>
                <c:pt idx="58">
                  <c:v>406.34350749999993</c:v>
                </c:pt>
                <c:pt idx="59">
                  <c:v>415.69974000000002</c:v>
                </c:pt>
                <c:pt idx="60">
                  <c:v>388.47370227272728</c:v>
                </c:pt>
                <c:pt idx="61">
                  <c:v>380.59553249999999</c:v>
                </c:pt>
                <c:pt idx="62">
                  <c:v>389.88074999999998</c:v>
                </c:pt>
                <c:pt idx="63">
                  <c:v>386.01915263157895</c:v>
                </c:pt>
                <c:pt idx="64">
                  <c:v>372.96635714285719</c:v>
                </c:pt>
                <c:pt idx="65">
                  <c:v>396.19290909090904</c:v>
                </c:pt>
                <c:pt idx="66">
                  <c:v>403.30919999999998</c:v>
                </c:pt>
                <c:pt idx="67">
                  <c:v>397.75311428571433</c:v>
                </c:pt>
                <c:pt idx="68">
                  <c:v>397.45242045454552</c:v>
                </c:pt>
                <c:pt idx="69">
                  <c:v>409.91577500000005</c:v>
                </c:pt>
                <c:pt idx="70">
                  <c:v>409.67053571428568</c:v>
                </c:pt>
                <c:pt idx="71">
                  <c:v>406.57625000000002</c:v>
                </c:pt>
                <c:pt idx="72">
                  <c:v>396.85762857142856</c:v>
                </c:pt>
                <c:pt idx="73">
                  <c:v>391.67678333333328</c:v>
                </c:pt>
                <c:pt idx="74">
                  <c:v>390.11372142857147</c:v>
                </c:pt>
                <c:pt idx="75">
                  <c:v>405.01957619047619</c:v>
                </c:pt>
                <c:pt idx="76">
                  <c:v>408.64628181818182</c:v>
                </c:pt>
                <c:pt idx="77">
                  <c:v>401.97437500000001</c:v>
                </c:pt>
                <c:pt idx="78">
                  <c:v>389.05153690476192</c:v>
                </c:pt>
                <c:pt idx="79">
                  <c:v>404.56355652173909</c:v>
                </c:pt>
              </c:numCache>
            </c:numRef>
          </c:val>
          <c:smooth val="0"/>
          <c:extLst>
            <c:ext xmlns:c16="http://schemas.microsoft.com/office/drawing/2014/chart" uri="{C3380CC4-5D6E-409C-BE32-E72D297353CC}">
              <c16:uniqueId val="{00000003-770B-4239-9567-8BB06DBD6EB5}"/>
            </c:ext>
          </c:extLst>
        </c:ser>
        <c:dLbls>
          <c:showLegendKey val="0"/>
          <c:showVal val="0"/>
          <c:showCatName val="0"/>
          <c:showSerName val="0"/>
          <c:showPercent val="0"/>
          <c:showBubbleSize val="0"/>
        </c:dLbls>
        <c:marker val="1"/>
        <c:smooth val="0"/>
        <c:axId val="542123216"/>
        <c:axId val="542123608"/>
      </c:lineChart>
      <c:lineChart>
        <c:grouping val="standard"/>
        <c:varyColors val="0"/>
        <c:ser>
          <c:idx val="1"/>
          <c:order val="2"/>
          <c:tx>
            <c:strRef>
              <c:f>Börsennotierungen!$D$55:$D$55</c:f>
              <c:strCache>
                <c:ptCount val="1"/>
                <c:pt idx="0">
                  <c:v>CHF/Euro</c:v>
                </c:pt>
              </c:strCache>
            </c:strRef>
          </c:tx>
          <c:spPr>
            <a:ln w="12700">
              <a:solidFill>
                <a:schemeClr val="tx1"/>
              </a:solidFill>
            </a:ln>
          </c:spPr>
          <c:marker>
            <c:symbol val="circle"/>
            <c:size val="3"/>
            <c:spPr>
              <a:solidFill>
                <a:schemeClr val="tx1"/>
              </a:solidFill>
              <a:ln w="6350">
                <a:solidFill>
                  <a:schemeClr val="tx1"/>
                </a:solidFill>
              </a:ln>
            </c:spPr>
          </c:marker>
          <c:cat>
            <c:strRef>
              <c:f>Börsennotierungen!$A$87:$A$166</c:f>
              <c:strCache>
                <c:ptCount val="80"/>
                <c:pt idx="0">
                  <c:v>2010 01</c:v>
                </c:pt>
                <c:pt idx="1">
                  <c:v>2010 02</c:v>
                </c:pt>
                <c:pt idx="2">
                  <c:v>2010 03</c:v>
                </c:pt>
                <c:pt idx="3">
                  <c:v>2010 04</c:v>
                </c:pt>
                <c:pt idx="4">
                  <c:v>2010 05</c:v>
                </c:pt>
                <c:pt idx="5">
                  <c:v>2010 06</c:v>
                </c:pt>
                <c:pt idx="6">
                  <c:v>2010 07</c:v>
                </c:pt>
                <c:pt idx="7">
                  <c:v>2010 08</c:v>
                </c:pt>
                <c:pt idx="8">
                  <c:v>2010 09</c:v>
                </c:pt>
                <c:pt idx="9">
                  <c:v>2010 10</c:v>
                </c:pt>
                <c:pt idx="10">
                  <c:v>2010 11</c:v>
                </c:pt>
                <c:pt idx="11">
                  <c:v>2010 12</c:v>
                </c:pt>
                <c:pt idx="12">
                  <c:v>2011 01</c:v>
                </c:pt>
                <c:pt idx="13">
                  <c:v>2011 02</c:v>
                </c:pt>
                <c:pt idx="14">
                  <c:v>2011 03</c:v>
                </c:pt>
                <c:pt idx="15">
                  <c:v>2011 04</c:v>
                </c:pt>
                <c:pt idx="16">
                  <c:v>2011 05</c:v>
                </c:pt>
                <c:pt idx="17">
                  <c:v>2011 06</c:v>
                </c:pt>
                <c:pt idx="18">
                  <c:v>2011 07</c:v>
                </c:pt>
                <c:pt idx="19">
                  <c:v>2011 08</c:v>
                </c:pt>
                <c:pt idx="20">
                  <c:v>2011 09</c:v>
                </c:pt>
                <c:pt idx="21">
                  <c:v>2011 10</c:v>
                </c:pt>
                <c:pt idx="22">
                  <c:v>2011 11</c:v>
                </c:pt>
                <c:pt idx="23">
                  <c:v>2011 12</c:v>
                </c:pt>
                <c:pt idx="24">
                  <c:v>2012 01</c:v>
                </c:pt>
                <c:pt idx="25">
                  <c:v>2012 02</c:v>
                </c:pt>
                <c:pt idx="26">
                  <c:v>2012 03</c:v>
                </c:pt>
                <c:pt idx="27">
                  <c:v>2012 04</c:v>
                </c:pt>
                <c:pt idx="28">
                  <c:v>2012 05</c:v>
                </c:pt>
                <c:pt idx="29">
                  <c:v>2012 06</c:v>
                </c:pt>
                <c:pt idx="30">
                  <c:v>2012 07</c:v>
                </c:pt>
                <c:pt idx="31">
                  <c:v>2012 08</c:v>
                </c:pt>
                <c:pt idx="32">
                  <c:v>2012 09</c:v>
                </c:pt>
                <c:pt idx="33">
                  <c:v>2012 10</c:v>
                </c:pt>
                <c:pt idx="34">
                  <c:v>2012 11</c:v>
                </c:pt>
                <c:pt idx="35">
                  <c:v>2012 12</c:v>
                </c:pt>
                <c:pt idx="36">
                  <c:v>2013 01</c:v>
                </c:pt>
                <c:pt idx="37">
                  <c:v>2013 02</c:v>
                </c:pt>
                <c:pt idx="38">
                  <c:v>2013 03</c:v>
                </c:pt>
                <c:pt idx="39">
                  <c:v>2013 04</c:v>
                </c:pt>
                <c:pt idx="40">
                  <c:v>2013 05</c:v>
                </c:pt>
                <c:pt idx="41">
                  <c:v>2013 06</c:v>
                </c:pt>
                <c:pt idx="42">
                  <c:v>2013 07</c:v>
                </c:pt>
                <c:pt idx="43">
                  <c:v>2013 08</c:v>
                </c:pt>
                <c:pt idx="44">
                  <c:v>2013 09</c:v>
                </c:pt>
                <c:pt idx="45">
                  <c:v>2013 10</c:v>
                </c:pt>
                <c:pt idx="46">
                  <c:v>2013 11</c:v>
                </c:pt>
                <c:pt idx="47">
                  <c:v>2013 12</c:v>
                </c:pt>
                <c:pt idx="48">
                  <c:v>2014 01</c:v>
                </c:pt>
                <c:pt idx="49">
                  <c:v>2014 02</c:v>
                </c:pt>
                <c:pt idx="50">
                  <c:v>2014 03</c:v>
                </c:pt>
                <c:pt idx="51">
                  <c:v>2014 04</c:v>
                </c:pt>
                <c:pt idx="52">
                  <c:v>2014 05</c:v>
                </c:pt>
                <c:pt idx="53">
                  <c:v>2014 06</c:v>
                </c:pt>
                <c:pt idx="54">
                  <c:v>2014 07</c:v>
                </c:pt>
                <c:pt idx="55">
                  <c:v>2014 08</c:v>
                </c:pt>
                <c:pt idx="56">
                  <c:v>2014 09</c:v>
                </c:pt>
                <c:pt idx="57">
                  <c:v>2014 10</c:v>
                </c:pt>
                <c:pt idx="58">
                  <c:v>2014 11</c:v>
                </c:pt>
                <c:pt idx="59">
                  <c:v>2014 12</c:v>
                </c:pt>
                <c:pt idx="60">
                  <c:v>2015 01</c:v>
                </c:pt>
                <c:pt idx="61">
                  <c:v>2015 02</c:v>
                </c:pt>
                <c:pt idx="62">
                  <c:v>2015 03</c:v>
                </c:pt>
                <c:pt idx="63">
                  <c:v>2015 04</c:v>
                </c:pt>
                <c:pt idx="64">
                  <c:v>2015 05</c:v>
                </c:pt>
                <c:pt idx="65">
                  <c:v>2015 06</c:v>
                </c:pt>
                <c:pt idx="66">
                  <c:v>2015 07</c:v>
                </c:pt>
                <c:pt idx="67">
                  <c:v>2015 08</c:v>
                </c:pt>
                <c:pt idx="68">
                  <c:v>2015 09</c:v>
                </c:pt>
                <c:pt idx="69">
                  <c:v>2015 10</c:v>
                </c:pt>
                <c:pt idx="70">
                  <c:v>2015 11</c:v>
                </c:pt>
                <c:pt idx="71">
                  <c:v>2015 12</c:v>
                </c:pt>
                <c:pt idx="72">
                  <c:v>2016 01</c:v>
                </c:pt>
                <c:pt idx="73">
                  <c:v>2016 02</c:v>
                </c:pt>
                <c:pt idx="74">
                  <c:v>2016 03</c:v>
                </c:pt>
                <c:pt idx="75">
                  <c:v>2016 04</c:v>
                </c:pt>
                <c:pt idx="76">
                  <c:v>2016 05</c:v>
                </c:pt>
                <c:pt idx="77">
                  <c:v>2016 06</c:v>
                </c:pt>
                <c:pt idx="78">
                  <c:v>2016 07</c:v>
                </c:pt>
                <c:pt idx="79">
                  <c:v>2016 08</c:v>
                </c:pt>
              </c:strCache>
            </c:strRef>
          </c:cat>
          <c:val>
            <c:numRef>
              <c:f>Börsennotierungen!$D$87:$D$166</c:f>
              <c:numCache>
                <c:formatCode>General</c:formatCode>
                <c:ptCount val="80"/>
                <c:pt idx="0">
                  <c:v>1.4766999999999999</c:v>
                </c:pt>
                <c:pt idx="1">
                  <c:v>1.4673</c:v>
                </c:pt>
                <c:pt idx="2">
                  <c:v>1.4483999999999999</c:v>
                </c:pt>
                <c:pt idx="3">
                  <c:v>1.4339</c:v>
                </c:pt>
                <c:pt idx="4">
                  <c:v>1.4198999999999999</c:v>
                </c:pt>
                <c:pt idx="5">
                  <c:v>1.3774</c:v>
                </c:pt>
                <c:pt idx="6">
                  <c:v>1.3471</c:v>
                </c:pt>
                <c:pt idx="7">
                  <c:v>1.3428</c:v>
                </c:pt>
                <c:pt idx="8">
                  <c:v>1.3085</c:v>
                </c:pt>
                <c:pt idx="9">
                  <c:v>1.3461000000000001</c:v>
                </c:pt>
                <c:pt idx="10">
                  <c:v>1.3445</c:v>
                </c:pt>
                <c:pt idx="11">
                  <c:v>1.2806</c:v>
                </c:pt>
                <c:pt idx="12">
                  <c:v>1.2779</c:v>
                </c:pt>
                <c:pt idx="13">
                  <c:v>1.2966</c:v>
                </c:pt>
                <c:pt idx="14">
                  <c:v>1.2879</c:v>
                </c:pt>
                <c:pt idx="15">
                  <c:v>1.2978000000000001</c:v>
                </c:pt>
                <c:pt idx="16">
                  <c:v>1.254</c:v>
                </c:pt>
                <c:pt idx="17">
                  <c:v>1.2093</c:v>
                </c:pt>
                <c:pt idx="18">
                  <c:v>1.1778</c:v>
                </c:pt>
                <c:pt idx="19">
                  <c:v>1.1205000000000001</c:v>
                </c:pt>
                <c:pt idx="20">
                  <c:v>1.2010000000000001</c:v>
                </c:pt>
                <c:pt idx="21">
                  <c:v>1.2298</c:v>
                </c:pt>
                <c:pt idx="22">
                  <c:v>1.2315</c:v>
                </c:pt>
                <c:pt idx="23">
                  <c:v>1.2276</c:v>
                </c:pt>
                <c:pt idx="24">
                  <c:v>1.2111000000000001</c:v>
                </c:pt>
                <c:pt idx="25">
                  <c:v>1.2072000000000001</c:v>
                </c:pt>
                <c:pt idx="26">
                  <c:v>1.2062999999999999</c:v>
                </c:pt>
                <c:pt idx="27">
                  <c:v>1.2021999999999999</c:v>
                </c:pt>
                <c:pt idx="28">
                  <c:v>1.2012</c:v>
                </c:pt>
                <c:pt idx="29">
                  <c:v>1.2010000000000001</c:v>
                </c:pt>
                <c:pt idx="30">
                  <c:v>1.2010000000000001</c:v>
                </c:pt>
                <c:pt idx="31">
                  <c:v>1.2011000000000001</c:v>
                </c:pt>
                <c:pt idx="32">
                  <c:v>1.2089000000000001</c:v>
                </c:pt>
                <c:pt idx="33">
                  <c:v>1.2098</c:v>
                </c:pt>
                <c:pt idx="34">
                  <c:v>1.2052</c:v>
                </c:pt>
                <c:pt idx="35">
                  <c:v>1.2091000000000001</c:v>
                </c:pt>
                <c:pt idx="36">
                  <c:v>1.228</c:v>
                </c:pt>
                <c:pt idx="37">
                  <c:v>1.2298</c:v>
                </c:pt>
                <c:pt idx="38">
                  <c:v>1.2263999999999999</c:v>
                </c:pt>
                <c:pt idx="39">
                  <c:v>1.2198</c:v>
                </c:pt>
                <c:pt idx="40">
                  <c:v>1.2405999999999999</c:v>
                </c:pt>
                <c:pt idx="41">
                  <c:v>1.2325999999999999</c:v>
                </c:pt>
                <c:pt idx="42">
                  <c:v>1.2363999999999999</c:v>
                </c:pt>
                <c:pt idx="43">
                  <c:v>1.2334000000000001</c:v>
                </c:pt>
                <c:pt idx="44">
                  <c:v>1.2338</c:v>
                </c:pt>
                <c:pt idx="45">
                  <c:v>1.2314000000000001</c:v>
                </c:pt>
                <c:pt idx="46">
                  <c:v>1.2319</c:v>
                </c:pt>
                <c:pt idx="47">
                  <c:v>1.2249000000000001</c:v>
                </c:pt>
                <c:pt idx="48">
                  <c:v>1.2312000000000001</c:v>
                </c:pt>
                <c:pt idx="49">
                  <c:v>1.2213000000000001</c:v>
                </c:pt>
                <c:pt idx="50">
                  <c:v>1.2178</c:v>
                </c:pt>
                <c:pt idx="51">
                  <c:v>1.2191000000000001</c:v>
                </c:pt>
                <c:pt idx="52">
                  <c:v>1.2203999999999999</c:v>
                </c:pt>
                <c:pt idx="53">
                  <c:v>1.2181</c:v>
                </c:pt>
                <c:pt idx="54">
                  <c:v>1.2150000000000001</c:v>
                </c:pt>
                <c:pt idx="55">
                  <c:v>1.2119</c:v>
                </c:pt>
                <c:pt idx="56">
                  <c:v>1.2077</c:v>
                </c:pt>
                <c:pt idx="57">
                  <c:v>1.2078</c:v>
                </c:pt>
                <c:pt idx="58">
                  <c:v>1.2025999999999999</c:v>
                </c:pt>
                <c:pt idx="59">
                  <c:v>1.2023999999999999</c:v>
                </c:pt>
                <c:pt idx="60">
                  <c:v>1.0983000000000001</c:v>
                </c:pt>
                <c:pt idx="61">
                  <c:v>1.0623</c:v>
                </c:pt>
                <c:pt idx="62">
                  <c:v>1.0609</c:v>
                </c:pt>
                <c:pt idx="63">
                  <c:v>1.0382</c:v>
                </c:pt>
                <c:pt idx="64">
                  <c:v>1.0398000000000001</c:v>
                </c:pt>
                <c:pt idx="65">
                  <c:v>1.0448</c:v>
                </c:pt>
                <c:pt idx="66">
                  <c:v>1.0488</c:v>
                </c:pt>
                <c:pt idx="67">
                  <c:v>1.0782</c:v>
                </c:pt>
                <c:pt idx="68">
                  <c:v>1.0918000000000001</c:v>
                </c:pt>
                <c:pt idx="69">
                  <c:v>1.0879000000000001</c:v>
                </c:pt>
                <c:pt idx="70">
                  <c:v>1.083</c:v>
                </c:pt>
                <c:pt idx="71">
                  <c:v>1.083</c:v>
                </c:pt>
                <c:pt idx="72">
                  <c:v>1.0931999999999999</c:v>
                </c:pt>
                <c:pt idx="73">
                  <c:v>1.1017999999999999</c:v>
                </c:pt>
                <c:pt idx="74">
                  <c:v>1.0921000000000001</c:v>
                </c:pt>
                <c:pt idx="75">
                  <c:v>1.0931</c:v>
                </c:pt>
                <c:pt idx="76">
                  <c:v>1.1053999999999999</c:v>
                </c:pt>
                <c:pt idx="77">
                  <c:v>1.0901000000000001</c:v>
                </c:pt>
                <c:pt idx="78">
                  <c:v>1.0867</c:v>
                </c:pt>
                <c:pt idx="79">
                  <c:v>1.0875999999999999</c:v>
                </c:pt>
              </c:numCache>
            </c:numRef>
          </c:val>
          <c:smooth val="0"/>
          <c:extLst>
            <c:ext xmlns:c16="http://schemas.microsoft.com/office/drawing/2014/chart" uri="{C3380CC4-5D6E-409C-BE32-E72D297353CC}">
              <c16:uniqueId val="{00000004-770B-4239-9567-8BB06DBD6EB5}"/>
            </c:ext>
          </c:extLst>
        </c:ser>
        <c:dLbls>
          <c:showLegendKey val="0"/>
          <c:showVal val="0"/>
          <c:showCatName val="0"/>
          <c:showSerName val="0"/>
          <c:showPercent val="0"/>
          <c:showBubbleSize val="0"/>
        </c:dLbls>
        <c:marker val="1"/>
        <c:smooth val="0"/>
        <c:axId val="542124392"/>
        <c:axId val="542124000"/>
      </c:lineChart>
      <c:catAx>
        <c:axId val="542123216"/>
        <c:scaling>
          <c:orientation val="minMax"/>
        </c:scaling>
        <c:delete val="0"/>
        <c:axPos val="b"/>
        <c:numFmt formatCode="General" sourceLinked="0"/>
        <c:majorTickMark val="out"/>
        <c:minorTickMark val="none"/>
        <c:tickLblPos val="nextTo"/>
        <c:txPr>
          <a:bodyPr rot="-2460000"/>
          <a:lstStyle/>
          <a:p>
            <a:pPr>
              <a:defRPr sz="600">
                <a:latin typeface="Arial" panose="020B0604020202020204" pitchFamily="34" charset="0"/>
                <a:cs typeface="Arial" panose="020B0604020202020204" pitchFamily="34" charset="0"/>
              </a:defRPr>
            </a:pPr>
            <a:endParaRPr lang="de-DE"/>
          </a:p>
        </c:txPr>
        <c:crossAx val="542123608"/>
        <c:crosses val="autoZero"/>
        <c:auto val="1"/>
        <c:lblAlgn val="ctr"/>
        <c:lblOffset val="100"/>
        <c:noMultiLvlLbl val="0"/>
      </c:catAx>
      <c:valAx>
        <c:axId val="542123608"/>
        <c:scaling>
          <c:orientation val="minMax"/>
        </c:scaling>
        <c:delete val="0"/>
        <c:axPos val="l"/>
        <c:numFmt formatCode="0" sourceLinked="0"/>
        <c:majorTickMark val="out"/>
        <c:minorTickMark val="none"/>
        <c:tickLblPos val="nextTo"/>
        <c:crossAx val="542123216"/>
        <c:crosses val="autoZero"/>
        <c:crossBetween val="between"/>
      </c:valAx>
      <c:valAx>
        <c:axId val="542124000"/>
        <c:scaling>
          <c:orientation val="minMax"/>
          <c:max val="2"/>
        </c:scaling>
        <c:delete val="0"/>
        <c:axPos val="r"/>
        <c:numFmt formatCode="General" sourceLinked="1"/>
        <c:majorTickMark val="out"/>
        <c:minorTickMark val="none"/>
        <c:tickLblPos val="nextTo"/>
        <c:crossAx val="542124392"/>
        <c:crosses val="max"/>
        <c:crossBetween val="between"/>
        <c:majorUnit val="1"/>
      </c:valAx>
      <c:catAx>
        <c:axId val="542124392"/>
        <c:scaling>
          <c:orientation val="minMax"/>
        </c:scaling>
        <c:delete val="1"/>
        <c:axPos val="b"/>
        <c:numFmt formatCode="General" sourceLinked="1"/>
        <c:majorTickMark val="out"/>
        <c:minorTickMark val="none"/>
        <c:tickLblPos val="nextTo"/>
        <c:crossAx val="542124000"/>
        <c:crosses val="autoZero"/>
        <c:auto val="1"/>
        <c:lblAlgn val="ctr"/>
        <c:lblOffset val="100"/>
        <c:noMultiLvlLbl val="0"/>
      </c:catAx>
    </c:plotArea>
    <c:legend>
      <c:legendPos val="b"/>
      <c:layout>
        <c:manualLayout>
          <c:xMode val="edge"/>
          <c:yMode val="edge"/>
          <c:x val="5.409569591536773E-3"/>
          <c:y val="0.84339865251367729"/>
          <c:w val="0.96127836646095099"/>
          <c:h val="5.9094503395219856E-2"/>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16189927769364E-2"/>
          <c:y val="0.19518895613626702"/>
          <c:w val="0.86503633110313416"/>
          <c:h val="0.50081397351153834"/>
        </c:manualLayout>
      </c:layout>
      <c:lineChart>
        <c:grouping val="standard"/>
        <c:varyColors val="0"/>
        <c:ser>
          <c:idx val="0"/>
          <c:order val="0"/>
          <c:tx>
            <c:strRef>
              <c:f>Börsennotierungen!$B$55</c:f>
              <c:strCache>
                <c:ptCount val="1"/>
                <c:pt idx="0">
                  <c:v>Notierung Rapssaat in Euro/t</c:v>
                </c:pt>
              </c:strCache>
            </c:strRef>
          </c:tx>
          <c:spPr>
            <a:ln w="12700">
              <a:solidFill>
                <a:schemeClr val="bg1">
                  <a:lumMod val="75000"/>
                </a:schemeClr>
              </a:solidFill>
            </a:ln>
          </c:spPr>
          <c:marker>
            <c:symbol val="dash"/>
            <c:size val="6"/>
            <c:spPr>
              <a:solidFill>
                <a:schemeClr val="bg1">
                  <a:lumMod val="75000"/>
                </a:schemeClr>
              </a:solidFill>
              <a:ln>
                <a:solidFill>
                  <a:schemeClr val="bg1">
                    <a:lumMod val="75000"/>
                  </a:schemeClr>
                </a:solidFill>
              </a:ln>
            </c:spPr>
          </c:marker>
          <c:dPt>
            <c:idx val="8"/>
            <c:marker>
              <c:symbol val="dash"/>
              <c:size val="5"/>
            </c:marker>
            <c:bubble3D val="0"/>
            <c:extLst>
              <c:ext xmlns:c16="http://schemas.microsoft.com/office/drawing/2014/chart" uri="{C3380CC4-5D6E-409C-BE32-E72D297353CC}">
                <c16:uniqueId val="{00000000-5D79-4C4B-82DA-175A6D17B685}"/>
              </c:ext>
            </c:extLst>
          </c:dPt>
          <c:dPt>
            <c:idx val="10"/>
            <c:marker>
              <c:symbol val="dash"/>
              <c:size val="5"/>
            </c:marker>
            <c:bubble3D val="0"/>
            <c:extLst>
              <c:ext xmlns:c16="http://schemas.microsoft.com/office/drawing/2014/chart" uri="{C3380CC4-5D6E-409C-BE32-E72D297353CC}">
                <c16:uniqueId val="{00000001-5D79-4C4B-82DA-175A6D17B685}"/>
              </c:ext>
            </c:extLst>
          </c:dPt>
          <c:cat>
            <c:strRef>
              <c:f>Börsennotierungen!$A$57:$A$194</c:f>
              <c:strCache>
                <c:ptCount val="138"/>
                <c:pt idx="0">
                  <c:v>2007 07</c:v>
                </c:pt>
                <c:pt idx="1">
                  <c:v>2007 08</c:v>
                </c:pt>
                <c:pt idx="2">
                  <c:v>2007 09</c:v>
                </c:pt>
                <c:pt idx="3">
                  <c:v>2007 10</c:v>
                </c:pt>
                <c:pt idx="4">
                  <c:v>2007 11</c:v>
                </c:pt>
                <c:pt idx="5">
                  <c:v>2007 12</c:v>
                </c:pt>
                <c:pt idx="6">
                  <c:v>2008 01</c:v>
                </c:pt>
                <c:pt idx="7">
                  <c:v>2008 02</c:v>
                </c:pt>
                <c:pt idx="8">
                  <c:v>2008 03</c:v>
                </c:pt>
                <c:pt idx="9">
                  <c:v>2008 04</c:v>
                </c:pt>
                <c:pt idx="10">
                  <c:v>2008 05</c:v>
                </c:pt>
                <c:pt idx="11">
                  <c:v>2008 06</c:v>
                </c:pt>
                <c:pt idx="12">
                  <c:v>2008 07</c:v>
                </c:pt>
                <c:pt idx="13">
                  <c:v>2008 08</c:v>
                </c:pt>
                <c:pt idx="14">
                  <c:v>2008 09</c:v>
                </c:pt>
                <c:pt idx="15">
                  <c:v>2008 10</c:v>
                </c:pt>
                <c:pt idx="16">
                  <c:v>2008 11</c:v>
                </c:pt>
                <c:pt idx="17">
                  <c:v>2008 12</c:v>
                </c:pt>
                <c:pt idx="18">
                  <c:v>2009 01</c:v>
                </c:pt>
                <c:pt idx="19">
                  <c:v>2009 02</c:v>
                </c:pt>
                <c:pt idx="20">
                  <c:v>2009 03</c:v>
                </c:pt>
                <c:pt idx="21">
                  <c:v>2009 04</c:v>
                </c:pt>
                <c:pt idx="22">
                  <c:v>2009 05</c:v>
                </c:pt>
                <c:pt idx="23">
                  <c:v>2009 06</c:v>
                </c:pt>
                <c:pt idx="24">
                  <c:v>2009 07</c:v>
                </c:pt>
                <c:pt idx="25">
                  <c:v>2009 08</c:v>
                </c:pt>
                <c:pt idx="26">
                  <c:v>2009 09</c:v>
                </c:pt>
                <c:pt idx="27">
                  <c:v>2009 10</c:v>
                </c:pt>
                <c:pt idx="28">
                  <c:v>2009 11</c:v>
                </c:pt>
                <c:pt idx="29">
                  <c:v>2009 12</c:v>
                </c:pt>
                <c:pt idx="30">
                  <c:v>2010 01</c:v>
                </c:pt>
                <c:pt idx="31">
                  <c:v>2010 02</c:v>
                </c:pt>
                <c:pt idx="32">
                  <c:v>2010 03</c:v>
                </c:pt>
                <c:pt idx="33">
                  <c:v>2010 04</c:v>
                </c:pt>
                <c:pt idx="34">
                  <c:v>2010 05</c:v>
                </c:pt>
                <c:pt idx="35">
                  <c:v>2010 06</c:v>
                </c:pt>
                <c:pt idx="36">
                  <c:v>2010 07</c:v>
                </c:pt>
                <c:pt idx="37">
                  <c:v>2010 08</c:v>
                </c:pt>
                <c:pt idx="38">
                  <c:v>2010 09</c:v>
                </c:pt>
                <c:pt idx="39">
                  <c:v>2010 10</c:v>
                </c:pt>
                <c:pt idx="40">
                  <c:v>2010 11</c:v>
                </c:pt>
                <c:pt idx="41">
                  <c:v>2010 12</c:v>
                </c:pt>
                <c:pt idx="42">
                  <c:v>2011 01</c:v>
                </c:pt>
                <c:pt idx="43">
                  <c:v>2011 02</c:v>
                </c:pt>
                <c:pt idx="44">
                  <c:v>2011 03</c:v>
                </c:pt>
                <c:pt idx="45">
                  <c:v>2011 04</c:v>
                </c:pt>
                <c:pt idx="46">
                  <c:v>2011 05</c:v>
                </c:pt>
                <c:pt idx="47">
                  <c:v>2011 06</c:v>
                </c:pt>
                <c:pt idx="48">
                  <c:v>2011 07</c:v>
                </c:pt>
                <c:pt idx="49">
                  <c:v>2011 08</c:v>
                </c:pt>
                <c:pt idx="50">
                  <c:v>2011 09</c:v>
                </c:pt>
                <c:pt idx="51">
                  <c:v>2011 10</c:v>
                </c:pt>
                <c:pt idx="52">
                  <c:v>2011 11</c:v>
                </c:pt>
                <c:pt idx="53">
                  <c:v>2011 12</c:v>
                </c:pt>
                <c:pt idx="54">
                  <c:v>2012 01</c:v>
                </c:pt>
                <c:pt idx="55">
                  <c:v>2012 02</c:v>
                </c:pt>
                <c:pt idx="56">
                  <c:v>2012 03</c:v>
                </c:pt>
                <c:pt idx="57">
                  <c:v>2012 04</c:v>
                </c:pt>
                <c:pt idx="58">
                  <c:v>2012 05</c:v>
                </c:pt>
                <c:pt idx="59">
                  <c:v>2012 06</c:v>
                </c:pt>
                <c:pt idx="60">
                  <c:v>2012 07</c:v>
                </c:pt>
                <c:pt idx="61">
                  <c:v>2012 08</c:v>
                </c:pt>
                <c:pt idx="62">
                  <c:v>2012 09</c:v>
                </c:pt>
                <c:pt idx="63">
                  <c:v>2012 10</c:v>
                </c:pt>
                <c:pt idx="64">
                  <c:v>2012 11</c:v>
                </c:pt>
                <c:pt idx="65">
                  <c:v>2012 12</c:v>
                </c:pt>
                <c:pt idx="66">
                  <c:v>2013 01</c:v>
                </c:pt>
                <c:pt idx="67">
                  <c:v>2013 02</c:v>
                </c:pt>
                <c:pt idx="68">
                  <c:v>2013 03</c:v>
                </c:pt>
                <c:pt idx="69">
                  <c:v>2013 04</c:v>
                </c:pt>
                <c:pt idx="70">
                  <c:v>2013 05</c:v>
                </c:pt>
                <c:pt idx="71">
                  <c:v>2013 06</c:v>
                </c:pt>
                <c:pt idx="72">
                  <c:v>2013 07</c:v>
                </c:pt>
                <c:pt idx="73">
                  <c:v>2013 08</c:v>
                </c:pt>
                <c:pt idx="74">
                  <c:v>2013 09</c:v>
                </c:pt>
                <c:pt idx="75">
                  <c:v>2013 10</c:v>
                </c:pt>
                <c:pt idx="76">
                  <c:v>2013 11</c:v>
                </c:pt>
                <c:pt idx="77">
                  <c:v>2013 12</c:v>
                </c:pt>
                <c:pt idx="78">
                  <c:v>2014 01</c:v>
                </c:pt>
                <c:pt idx="79">
                  <c:v>2014 02</c:v>
                </c:pt>
                <c:pt idx="80">
                  <c:v>2014 03</c:v>
                </c:pt>
                <c:pt idx="81">
                  <c:v>2014 04</c:v>
                </c:pt>
                <c:pt idx="82">
                  <c:v>2014 05</c:v>
                </c:pt>
                <c:pt idx="83">
                  <c:v>2014 06</c:v>
                </c:pt>
                <c:pt idx="84">
                  <c:v>2014 07</c:v>
                </c:pt>
                <c:pt idx="85">
                  <c:v>2014 08</c:v>
                </c:pt>
                <c:pt idx="86">
                  <c:v>2014 09</c:v>
                </c:pt>
                <c:pt idx="87">
                  <c:v>2014 10</c:v>
                </c:pt>
                <c:pt idx="88">
                  <c:v>2014 11</c:v>
                </c:pt>
                <c:pt idx="89">
                  <c:v>2014 12</c:v>
                </c:pt>
                <c:pt idx="90">
                  <c:v>2015 01</c:v>
                </c:pt>
                <c:pt idx="91">
                  <c:v>2015 02</c:v>
                </c:pt>
                <c:pt idx="92">
                  <c:v>2015 03</c:v>
                </c:pt>
                <c:pt idx="93">
                  <c:v>2015 04</c:v>
                </c:pt>
                <c:pt idx="94">
                  <c:v>2015 05</c:v>
                </c:pt>
                <c:pt idx="95">
                  <c:v>2015 06</c:v>
                </c:pt>
                <c:pt idx="96">
                  <c:v>2015 07</c:v>
                </c:pt>
                <c:pt idx="97">
                  <c:v>2015 08</c:v>
                </c:pt>
                <c:pt idx="98">
                  <c:v>2015 09</c:v>
                </c:pt>
                <c:pt idx="99">
                  <c:v>2015 10</c:v>
                </c:pt>
                <c:pt idx="100">
                  <c:v>2015 11</c:v>
                </c:pt>
                <c:pt idx="101">
                  <c:v>2015 12</c:v>
                </c:pt>
                <c:pt idx="102">
                  <c:v>2016 01</c:v>
                </c:pt>
                <c:pt idx="103">
                  <c:v>2016 02</c:v>
                </c:pt>
                <c:pt idx="104">
                  <c:v>2016 03</c:v>
                </c:pt>
                <c:pt idx="105">
                  <c:v>2016 04</c:v>
                </c:pt>
                <c:pt idx="106">
                  <c:v>2016 05</c:v>
                </c:pt>
                <c:pt idx="107">
                  <c:v>2016 06</c:v>
                </c:pt>
                <c:pt idx="108">
                  <c:v>2016 07</c:v>
                </c:pt>
                <c:pt idx="109">
                  <c:v>2016 08</c:v>
                </c:pt>
                <c:pt idx="110">
                  <c:v>2016 09</c:v>
                </c:pt>
                <c:pt idx="111">
                  <c:v>2016 10</c:v>
                </c:pt>
                <c:pt idx="112">
                  <c:v>2016 11</c:v>
                </c:pt>
                <c:pt idx="113">
                  <c:v>2016 12</c:v>
                </c:pt>
                <c:pt idx="114">
                  <c:v>2017 01</c:v>
                </c:pt>
                <c:pt idx="115">
                  <c:v>2017 02</c:v>
                </c:pt>
                <c:pt idx="116">
                  <c:v>2017 03</c:v>
                </c:pt>
                <c:pt idx="117">
                  <c:v>2017 04</c:v>
                </c:pt>
                <c:pt idx="118">
                  <c:v>2017 05</c:v>
                </c:pt>
                <c:pt idx="119">
                  <c:v>2017 06</c:v>
                </c:pt>
                <c:pt idx="120">
                  <c:v>2017 07</c:v>
                </c:pt>
                <c:pt idx="121">
                  <c:v>2017 08</c:v>
                </c:pt>
                <c:pt idx="122">
                  <c:v>2017 09</c:v>
                </c:pt>
                <c:pt idx="123">
                  <c:v>2017 10</c:v>
                </c:pt>
                <c:pt idx="124">
                  <c:v>2017 11</c:v>
                </c:pt>
                <c:pt idx="125">
                  <c:v>2017 12</c:v>
                </c:pt>
                <c:pt idx="126">
                  <c:v>2018 01</c:v>
                </c:pt>
                <c:pt idx="127">
                  <c:v>2018 02</c:v>
                </c:pt>
                <c:pt idx="128">
                  <c:v>2018 03</c:v>
                </c:pt>
                <c:pt idx="129">
                  <c:v>2018 04</c:v>
                </c:pt>
                <c:pt idx="130">
                  <c:v>2018 05</c:v>
                </c:pt>
                <c:pt idx="131">
                  <c:v>2018 06</c:v>
                </c:pt>
                <c:pt idx="132">
                  <c:v>2018 07</c:v>
                </c:pt>
                <c:pt idx="133">
                  <c:v>2018 08</c:v>
                </c:pt>
                <c:pt idx="134">
                  <c:v>2018 09</c:v>
                </c:pt>
                <c:pt idx="135">
                  <c:v>2018 10</c:v>
                </c:pt>
                <c:pt idx="136">
                  <c:v>2018 11</c:v>
                </c:pt>
                <c:pt idx="137">
                  <c:v>2018 12</c:v>
                </c:pt>
              </c:strCache>
            </c:strRef>
          </c:cat>
          <c:val>
            <c:numRef>
              <c:f>Börsennotierungen!$B$57:$B$194</c:f>
              <c:numCache>
                <c:formatCode>General</c:formatCode>
                <c:ptCount val="138"/>
                <c:pt idx="0">
                  <c:v>299.42045454545456</c:v>
                </c:pt>
                <c:pt idx="1">
                  <c:v>327.89130434782606</c:v>
                </c:pt>
                <c:pt idx="2">
                  <c:v>353.46249999999998</c:v>
                </c:pt>
                <c:pt idx="3">
                  <c:v>366.40476190476193</c:v>
                </c:pt>
                <c:pt idx="4">
                  <c:v>382.77272727272725</c:v>
                </c:pt>
                <c:pt idx="5">
                  <c:v>409.54166666666669</c:v>
                </c:pt>
                <c:pt idx="6">
                  <c:v>433.89772727272725</c:v>
                </c:pt>
                <c:pt idx="7">
                  <c:v>465.65476190476193</c:v>
                </c:pt>
                <c:pt idx="8">
                  <c:v>473.61842105263156</c:v>
                </c:pt>
                <c:pt idx="9">
                  <c:v>441.26136363636363</c:v>
                </c:pt>
                <c:pt idx="10">
                  <c:v>435.63636363636363</c:v>
                </c:pt>
                <c:pt idx="11">
                  <c:v>453.08333333333331</c:v>
                </c:pt>
                <c:pt idx="12">
                  <c:v>432.91304347826087</c:v>
                </c:pt>
                <c:pt idx="13">
                  <c:v>391.46428571428572</c:v>
                </c:pt>
                <c:pt idx="14">
                  <c:v>365.02272727272725</c:v>
                </c:pt>
                <c:pt idx="15">
                  <c:v>326.25</c:v>
                </c:pt>
                <c:pt idx="16">
                  <c:v>316.375</c:v>
                </c:pt>
                <c:pt idx="17">
                  <c:v>267.95</c:v>
                </c:pt>
                <c:pt idx="18">
                  <c:v>290.34523809523807</c:v>
                </c:pt>
                <c:pt idx="19">
                  <c:v>281.13749999999999</c:v>
                </c:pt>
                <c:pt idx="20">
                  <c:v>268.39772727272725</c:v>
                </c:pt>
                <c:pt idx="21">
                  <c:v>289.08749999999998</c:v>
                </c:pt>
                <c:pt idx="22">
                  <c:v>318.28947368421052</c:v>
                </c:pt>
                <c:pt idx="23">
                  <c:v>307.36363636363637</c:v>
                </c:pt>
                <c:pt idx="24">
                  <c:v>272.25</c:v>
                </c:pt>
                <c:pt idx="25">
                  <c:v>275.91666666666669</c:v>
                </c:pt>
                <c:pt idx="26">
                  <c:v>260.57954545454544</c:v>
                </c:pt>
                <c:pt idx="27">
                  <c:v>264.52272727272725</c:v>
                </c:pt>
                <c:pt idx="28">
                  <c:v>276.48809523809524</c:v>
                </c:pt>
                <c:pt idx="29">
                  <c:v>283.14772727272725</c:v>
                </c:pt>
                <c:pt idx="30">
                  <c:v>283.83749999999998</c:v>
                </c:pt>
                <c:pt idx="31">
                  <c:v>291.61250000000001</c:v>
                </c:pt>
                <c:pt idx="32">
                  <c:v>297.94565217391306</c:v>
                </c:pt>
                <c:pt idx="33">
                  <c:v>311.41250000000002</c:v>
                </c:pt>
                <c:pt idx="34">
                  <c:v>304.26190476190476</c:v>
                </c:pt>
                <c:pt idx="35">
                  <c:v>320.125</c:v>
                </c:pt>
                <c:pt idx="36">
                  <c:v>351.89772727272725</c:v>
                </c:pt>
                <c:pt idx="37">
                  <c:v>372.06818181818181</c:v>
                </c:pt>
                <c:pt idx="38">
                  <c:v>381.44318181818181</c:v>
                </c:pt>
                <c:pt idx="39">
                  <c:v>384.96428571428572</c:v>
                </c:pt>
                <c:pt idx="40">
                  <c:v>419.17045454545456</c:v>
                </c:pt>
                <c:pt idx="41">
                  <c:v>475.94318181818181</c:v>
                </c:pt>
                <c:pt idx="42">
                  <c:v>507.63095238095241</c:v>
                </c:pt>
                <c:pt idx="43">
                  <c:v>467.32499999999999</c:v>
                </c:pt>
                <c:pt idx="44">
                  <c:v>459.13043478260869</c:v>
                </c:pt>
                <c:pt idx="45">
                  <c:v>467.72500000000002</c:v>
                </c:pt>
                <c:pt idx="46">
                  <c:v>459.15909090909093</c:v>
                </c:pt>
                <c:pt idx="47">
                  <c:v>456.32954545454544</c:v>
                </c:pt>
                <c:pt idx="48">
                  <c:v>455.71428571428572</c:v>
                </c:pt>
                <c:pt idx="49">
                  <c:v>422.31521739130437</c:v>
                </c:pt>
                <c:pt idx="50">
                  <c:v>439.48863636363637</c:v>
                </c:pt>
                <c:pt idx="51">
                  <c:v>434.8095238095238</c:v>
                </c:pt>
                <c:pt idx="52">
                  <c:v>421.93181818181819</c:v>
                </c:pt>
                <c:pt idx="53">
                  <c:v>425.71249999999998</c:v>
                </c:pt>
                <c:pt idx="54">
                  <c:v>454.15909090909093</c:v>
                </c:pt>
                <c:pt idx="55">
                  <c:v>453.67857142857144</c:v>
                </c:pt>
                <c:pt idx="56">
                  <c:v>476.63636363636363</c:v>
                </c:pt>
                <c:pt idx="57">
                  <c:v>499.06578947368422</c:v>
                </c:pt>
                <c:pt idx="58">
                  <c:v>467.15909090909093</c:v>
                </c:pt>
                <c:pt idx="59">
                  <c:v>474.54761904761904</c:v>
                </c:pt>
                <c:pt idx="60">
                  <c:v>508.86363636363637</c:v>
                </c:pt>
                <c:pt idx="61">
                  <c:v>511.55434782608694</c:v>
                </c:pt>
                <c:pt idx="62">
                  <c:v>502.71249999999998</c:v>
                </c:pt>
                <c:pt idx="63">
                  <c:v>479.14130434782606</c:v>
                </c:pt>
                <c:pt idx="64">
                  <c:v>474.67045454545456</c:v>
                </c:pt>
                <c:pt idx="65">
                  <c:v>462.625</c:v>
                </c:pt>
                <c:pt idx="66">
                  <c:v>465.86363636363637</c:v>
                </c:pt>
                <c:pt idx="67">
                  <c:v>468.46249999999998</c:v>
                </c:pt>
                <c:pt idx="68">
                  <c:v>470.73684210526318</c:v>
                </c:pt>
                <c:pt idx="69">
                  <c:v>474.34090909090907</c:v>
                </c:pt>
                <c:pt idx="70">
                  <c:v>432.39130434782606</c:v>
                </c:pt>
                <c:pt idx="71">
                  <c:v>415.16250000000002</c:v>
                </c:pt>
                <c:pt idx="72">
                  <c:v>379.76086956521738</c:v>
                </c:pt>
                <c:pt idx="73">
                  <c:v>372.14772727272725</c:v>
                </c:pt>
                <c:pt idx="74">
                  <c:v>371.22619047619048</c:v>
                </c:pt>
                <c:pt idx="75">
                  <c:v>372.6521739130435</c:v>
                </c:pt>
                <c:pt idx="76">
                  <c:v>377.45238095238096</c:v>
                </c:pt>
                <c:pt idx="77">
                  <c:v>369.05263157894734</c:v>
                </c:pt>
                <c:pt idx="78">
                  <c:v>361.67391304347825</c:v>
                </c:pt>
                <c:pt idx="79">
                  <c:v>384.5</c:v>
                </c:pt>
                <c:pt idx="80">
                  <c:v>406.10714285714283</c:v>
                </c:pt>
                <c:pt idx="81">
                  <c:v>410.92500000000001</c:v>
                </c:pt>
                <c:pt idx="82">
                  <c:v>356.52272727272725</c:v>
                </c:pt>
                <c:pt idx="83">
                  <c:v>347.78571428571428</c:v>
                </c:pt>
                <c:pt idx="84">
                  <c:v>326.10869565217394</c:v>
                </c:pt>
                <c:pt idx="85">
                  <c:v>324.03571428571428</c:v>
                </c:pt>
                <c:pt idx="86">
                  <c:v>320.57954545454544</c:v>
                </c:pt>
                <c:pt idx="87">
                  <c:v>325.78260869565219</c:v>
                </c:pt>
                <c:pt idx="88">
                  <c:v>337.88749999999999</c:v>
                </c:pt>
                <c:pt idx="89">
                  <c:v>345.72500000000002</c:v>
                </c:pt>
                <c:pt idx="90">
                  <c:v>353.70454545454544</c:v>
                </c:pt>
                <c:pt idx="91">
                  <c:v>358.27499999999998</c:v>
                </c:pt>
                <c:pt idx="92">
                  <c:v>367.5</c:v>
                </c:pt>
                <c:pt idx="93">
                  <c:v>371.81578947368422</c:v>
                </c:pt>
                <c:pt idx="94">
                  <c:v>358.6904761904762</c:v>
                </c:pt>
                <c:pt idx="95">
                  <c:v>379.20454545454544</c:v>
                </c:pt>
                <c:pt idx="96">
                  <c:v>384.54347826086956</c:v>
                </c:pt>
                <c:pt idx="97">
                  <c:v>368.90476190476193</c:v>
                </c:pt>
                <c:pt idx="98">
                  <c:v>364.03409090909093</c:v>
                </c:pt>
                <c:pt idx="99">
                  <c:v>376.79545454545456</c:v>
                </c:pt>
                <c:pt idx="100">
                  <c:v>378.27380952380952</c:v>
                </c:pt>
                <c:pt idx="101">
                  <c:v>375.41666666666669</c:v>
                </c:pt>
                <c:pt idx="102">
                  <c:v>363.02380952380952</c:v>
                </c:pt>
                <c:pt idx="103">
                  <c:v>355.48809523809524</c:v>
                </c:pt>
                <c:pt idx="104">
                  <c:v>357.21428571428572</c:v>
                </c:pt>
                <c:pt idx="105">
                  <c:v>370.52380952380952</c:v>
                </c:pt>
                <c:pt idx="106">
                  <c:v>369.68181818181819</c:v>
                </c:pt>
                <c:pt idx="107">
                  <c:v>368.75</c:v>
                </c:pt>
                <c:pt idx="108">
                  <c:v>358.01190476190476</c:v>
                </c:pt>
                <c:pt idx="109">
                  <c:v>371.97826086956519</c:v>
                </c:pt>
                <c:pt idx="110">
                  <c:v>375.68181818181819</c:v>
                </c:pt>
                <c:pt idx="111">
                  <c:v>388.71428571428572</c:v>
                </c:pt>
                <c:pt idx="112">
                  <c:v>397.28409090909093</c:v>
                </c:pt>
                <c:pt idx="113">
                  <c:v>411.84523809523807</c:v>
                </c:pt>
                <c:pt idx="114">
                  <c:v>419.13636363636363</c:v>
                </c:pt>
                <c:pt idx="115">
                  <c:v>418.3125</c:v>
                </c:pt>
                <c:pt idx="116">
                  <c:v>407.10869565217394</c:v>
                </c:pt>
                <c:pt idx="117">
                  <c:v>396.58823529411762</c:v>
                </c:pt>
                <c:pt idx="118">
                  <c:v>364.15909090909093</c:v>
                </c:pt>
                <c:pt idx="119">
                  <c:v>358.38636363636363</c:v>
                </c:pt>
                <c:pt idx="120">
                  <c:v>368.29761904761904</c:v>
                </c:pt>
                <c:pt idx="121">
                  <c:v>368.51086956521738</c:v>
                </c:pt>
                <c:pt idx="122">
                  <c:v>367.75</c:v>
                </c:pt>
                <c:pt idx="123">
                  <c:v>367.35227272727275</c:v>
                </c:pt>
                <c:pt idx="124">
                  <c:v>376.88636363636363</c:v>
                </c:pt>
                <c:pt idx="125">
                  <c:v>358.88157894736844</c:v>
                </c:pt>
                <c:pt idx="126">
                  <c:v>349.57954545454544</c:v>
                </c:pt>
                <c:pt idx="127">
                  <c:v>351.97500000000002</c:v>
                </c:pt>
                <c:pt idx="128">
                  <c:v>348.60714285714283</c:v>
                </c:pt>
                <c:pt idx="129">
                  <c:v>343.66250000000002</c:v>
                </c:pt>
                <c:pt idx="130">
                  <c:v>355.09090909090907</c:v>
                </c:pt>
                <c:pt idx="131">
                  <c:v>353.17857142857144</c:v>
                </c:pt>
                <c:pt idx="132">
                  <c:v>362.11363636363637</c:v>
                </c:pt>
                <c:pt idx="133">
                  <c:v>379.07608695652175</c:v>
                </c:pt>
                <c:pt idx="134">
                  <c:v>369.7</c:v>
                </c:pt>
                <c:pt idx="135">
                  <c:v>373.10869565217394</c:v>
                </c:pt>
                <c:pt idx="136">
                  <c:v>373.36363636363637</c:v>
                </c:pt>
                <c:pt idx="137">
                  <c:v>367.82894736842104</c:v>
                </c:pt>
              </c:numCache>
            </c:numRef>
          </c:val>
          <c:smooth val="0"/>
          <c:extLst>
            <c:ext xmlns:c16="http://schemas.microsoft.com/office/drawing/2014/chart" uri="{C3380CC4-5D6E-409C-BE32-E72D297353CC}">
              <c16:uniqueId val="{00000002-5D79-4C4B-82DA-175A6D17B685}"/>
            </c:ext>
          </c:extLst>
        </c:ser>
        <c:ser>
          <c:idx val="2"/>
          <c:order val="1"/>
          <c:tx>
            <c:strRef>
              <c:f>Börsennotierungen!$E$55:$E$56</c:f>
              <c:strCache>
                <c:ptCount val="2"/>
                <c:pt idx="0">
                  <c:v>Produzentenpreise Österreich</c:v>
                </c:pt>
              </c:strCache>
            </c:strRef>
          </c:tx>
          <c:spPr>
            <a:ln w="12700">
              <a:solidFill>
                <a:srgbClr val="00B0F0"/>
              </a:solidFill>
            </a:ln>
          </c:spPr>
          <c:marker>
            <c:symbol val="diamond"/>
            <c:size val="5"/>
            <c:spPr>
              <a:solidFill>
                <a:srgbClr val="00B0F0"/>
              </a:solidFill>
              <a:ln>
                <a:solidFill>
                  <a:srgbClr val="00B0F0"/>
                </a:solidFill>
              </a:ln>
            </c:spPr>
          </c:marker>
          <c:dLbls>
            <c:spPr>
              <a:noFill/>
              <a:ln>
                <a:noFill/>
              </a:ln>
              <a:effectLst/>
            </c:spPr>
            <c:txPr>
              <a:bodyPr/>
              <a:lstStyle/>
              <a:p>
                <a:pPr>
                  <a:defRPr>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Börsennotierungen!$A$57:$A$194</c:f>
              <c:strCache>
                <c:ptCount val="138"/>
                <c:pt idx="0">
                  <c:v>2007 07</c:v>
                </c:pt>
                <c:pt idx="1">
                  <c:v>2007 08</c:v>
                </c:pt>
                <c:pt idx="2">
                  <c:v>2007 09</c:v>
                </c:pt>
                <c:pt idx="3">
                  <c:v>2007 10</c:v>
                </c:pt>
                <c:pt idx="4">
                  <c:v>2007 11</c:v>
                </c:pt>
                <c:pt idx="5">
                  <c:v>2007 12</c:v>
                </c:pt>
                <c:pt idx="6">
                  <c:v>2008 01</c:v>
                </c:pt>
                <c:pt idx="7">
                  <c:v>2008 02</c:v>
                </c:pt>
                <c:pt idx="8">
                  <c:v>2008 03</c:v>
                </c:pt>
                <c:pt idx="9">
                  <c:v>2008 04</c:v>
                </c:pt>
                <c:pt idx="10">
                  <c:v>2008 05</c:v>
                </c:pt>
                <c:pt idx="11">
                  <c:v>2008 06</c:v>
                </c:pt>
                <c:pt idx="12">
                  <c:v>2008 07</c:v>
                </c:pt>
                <c:pt idx="13">
                  <c:v>2008 08</c:v>
                </c:pt>
                <c:pt idx="14">
                  <c:v>2008 09</c:v>
                </c:pt>
                <c:pt idx="15">
                  <c:v>2008 10</c:v>
                </c:pt>
                <c:pt idx="16">
                  <c:v>2008 11</c:v>
                </c:pt>
                <c:pt idx="17">
                  <c:v>2008 12</c:v>
                </c:pt>
                <c:pt idx="18">
                  <c:v>2009 01</c:v>
                </c:pt>
                <c:pt idx="19">
                  <c:v>2009 02</c:v>
                </c:pt>
                <c:pt idx="20">
                  <c:v>2009 03</c:v>
                </c:pt>
                <c:pt idx="21">
                  <c:v>2009 04</c:v>
                </c:pt>
                <c:pt idx="22">
                  <c:v>2009 05</c:v>
                </c:pt>
                <c:pt idx="23">
                  <c:v>2009 06</c:v>
                </c:pt>
                <c:pt idx="24">
                  <c:v>2009 07</c:v>
                </c:pt>
                <c:pt idx="25">
                  <c:v>2009 08</c:v>
                </c:pt>
                <c:pt idx="26">
                  <c:v>2009 09</c:v>
                </c:pt>
                <c:pt idx="27">
                  <c:v>2009 10</c:v>
                </c:pt>
                <c:pt idx="28">
                  <c:v>2009 11</c:v>
                </c:pt>
                <c:pt idx="29">
                  <c:v>2009 12</c:v>
                </c:pt>
                <c:pt idx="30">
                  <c:v>2010 01</c:v>
                </c:pt>
                <c:pt idx="31">
                  <c:v>2010 02</c:v>
                </c:pt>
                <c:pt idx="32">
                  <c:v>2010 03</c:v>
                </c:pt>
                <c:pt idx="33">
                  <c:v>2010 04</c:v>
                </c:pt>
                <c:pt idx="34">
                  <c:v>2010 05</c:v>
                </c:pt>
                <c:pt idx="35">
                  <c:v>2010 06</c:v>
                </c:pt>
                <c:pt idx="36">
                  <c:v>2010 07</c:v>
                </c:pt>
                <c:pt idx="37">
                  <c:v>2010 08</c:v>
                </c:pt>
                <c:pt idx="38">
                  <c:v>2010 09</c:v>
                </c:pt>
                <c:pt idx="39">
                  <c:v>2010 10</c:v>
                </c:pt>
                <c:pt idx="40">
                  <c:v>2010 11</c:v>
                </c:pt>
                <c:pt idx="41">
                  <c:v>2010 12</c:v>
                </c:pt>
                <c:pt idx="42">
                  <c:v>2011 01</c:v>
                </c:pt>
                <c:pt idx="43">
                  <c:v>2011 02</c:v>
                </c:pt>
                <c:pt idx="44">
                  <c:v>2011 03</c:v>
                </c:pt>
                <c:pt idx="45">
                  <c:v>2011 04</c:v>
                </c:pt>
                <c:pt idx="46">
                  <c:v>2011 05</c:v>
                </c:pt>
                <c:pt idx="47">
                  <c:v>2011 06</c:v>
                </c:pt>
                <c:pt idx="48">
                  <c:v>2011 07</c:v>
                </c:pt>
                <c:pt idx="49">
                  <c:v>2011 08</c:v>
                </c:pt>
                <c:pt idx="50">
                  <c:v>2011 09</c:v>
                </c:pt>
                <c:pt idx="51">
                  <c:v>2011 10</c:v>
                </c:pt>
                <c:pt idx="52">
                  <c:v>2011 11</c:v>
                </c:pt>
                <c:pt idx="53">
                  <c:v>2011 12</c:v>
                </c:pt>
                <c:pt idx="54">
                  <c:v>2012 01</c:v>
                </c:pt>
                <c:pt idx="55">
                  <c:v>2012 02</c:v>
                </c:pt>
                <c:pt idx="56">
                  <c:v>2012 03</c:v>
                </c:pt>
                <c:pt idx="57">
                  <c:v>2012 04</c:v>
                </c:pt>
                <c:pt idx="58">
                  <c:v>2012 05</c:v>
                </c:pt>
                <c:pt idx="59">
                  <c:v>2012 06</c:v>
                </c:pt>
                <c:pt idx="60">
                  <c:v>2012 07</c:v>
                </c:pt>
                <c:pt idx="61">
                  <c:v>2012 08</c:v>
                </c:pt>
                <c:pt idx="62">
                  <c:v>2012 09</c:v>
                </c:pt>
                <c:pt idx="63">
                  <c:v>2012 10</c:v>
                </c:pt>
                <c:pt idx="64">
                  <c:v>2012 11</c:v>
                </c:pt>
                <c:pt idx="65">
                  <c:v>2012 12</c:v>
                </c:pt>
                <c:pt idx="66">
                  <c:v>2013 01</c:v>
                </c:pt>
                <c:pt idx="67">
                  <c:v>2013 02</c:v>
                </c:pt>
                <c:pt idx="68">
                  <c:v>2013 03</c:v>
                </c:pt>
                <c:pt idx="69">
                  <c:v>2013 04</c:v>
                </c:pt>
                <c:pt idx="70">
                  <c:v>2013 05</c:v>
                </c:pt>
                <c:pt idx="71">
                  <c:v>2013 06</c:v>
                </c:pt>
                <c:pt idx="72">
                  <c:v>2013 07</c:v>
                </c:pt>
                <c:pt idx="73">
                  <c:v>2013 08</c:v>
                </c:pt>
                <c:pt idx="74">
                  <c:v>2013 09</c:v>
                </c:pt>
                <c:pt idx="75">
                  <c:v>2013 10</c:v>
                </c:pt>
                <c:pt idx="76">
                  <c:v>2013 11</c:v>
                </c:pt>
                <c:pt idx="77">
                  <c:v>2013 12</c:v>
                </c:pt>
                <c:pt idx="78">
                  <c:v>2014 01</c:v>
                </c:pt>
                <c:pt idx="79">
                  <c:v>2014 02</c:v>
                </c:pt>
                <c:pt idx="80">
                  <c:v>2014 03</c:v>
                </c:pt>
                <c:pt idx="81">
                  <c:v>2014 04</c:v>
                </c:pt>
                <c:pt idx="82">
                  <c:v>2014 05</c:v>
                </c:pt>
                <c:pt idx="83">
                  <c:v>2014 06</c:v>
                </c:pt>
                <c:pt idx="84">
                  <c:v>2014 07</c:v>
                </c:pt>
                <c:pt idx="85">
                  <c:v>2014 08</c:v>
                </c:pt>
                <c:pt idx="86">
                  <c:v>2014 09</c:v>
                </c:pt>
                <c:pt idx="87">
                  <c:v>2014 10</c:v>
                </c:pt>
                <c:pt idx="88">
                  <c:v>2014 11</c:v>
                </c:pt>
                <c:pt idx="89">
                  <c:v>2014 12</c:v>
                </c:pt>
                <c:pt idx="90">
                  <c:v>2015 01</c:v>
                </c:pt>
                <c:pt idx="91">
                  <c:v>2015 02</c:v>
                </c:pt>
                <c:pt idx="92">
                  <c:v>2015 03</c:v>
                </c:pt>
                <c:pt idx="93">
                  <c:v>2015 04</c:v>
                </c:pt>
                <c:pt idx="94">
                  <c:v>2015 05</c:v>
                </c:pt>
                <c:pt idx="95">
                  <c:v>2015 06</c:v>
                </c:pt>
                <c:pt idx="96">
                  <c:v>2015 07</c:v>
                </c:pt>
                <c:pt idx="97">
                  <c:v>2015 08</c:v>
                </c:pt>
                <c:pt idx="98">
                  <c:v>2015 09</c:v>
                </c:pt>
                <c:pt idx="99">
                  <c:v>2015 10</c:v>
                </c:pt>
                <c:pt idx="100">
                  <c:v>2015 11</c:v>
                </c:pt>
                <c:pt idx="101">
                  <c:v>2015 12</c:v>
                </c:pt>
                <c:pt idx="102">
                  <c:v>2016 01</c:v>
                </c:pt>
                <c:pt idx="103">
                  <c:v>2016 02</c:v>
                </c:pt>
                <c:pt idx="104">
                  <c:v>2016 03</c:v>
                </c:pt>
                <c:pt idx="105">
                  <c:v>2016 04</c:v>
                </c:pt>
                <c:pt idx="106">
                  <c:v>2016 05</c:v>
                </c:pt>
                <c:pt idx="107">
                  <c:v>2016 06</c:v>
                </c:pt>
                <c:pt idx="108">
                  <c:v>2016 07</c:v>
                </c:pt>
                <c:pt idx="109">
                  <c:v>2016 08</c:v>
                </c:pt>
                <c:pt idx="110">
                  <c:v>2016 09</c:v>
                </c:pt>
                <c:pt idx="111">
                  <c:v>2016 10</c:v>
                </c:pt>
                <c:pt idx="112">
                  <c:v>2016 11</c:v>
                </c:pt>
                <c:pt idx="113">
                  <c:v>2016 12</c:v>
                </c:pt>
                <c:pt idx="114">
                  <c:v>2017 01</c:v>
                </c:pt>
                <c:pt idx="115">
                  <c:v>2017 02</c:v>
                </c:pt>
                <c:pt idx="116">
                  <c:v>2017 03</c:v>
                </c:pt>
                <c:pt idx="117">
                  <c:v>2017 04</c:v>
                </c:pt>
                <c:pt idx="118">
                  <c:v>2017 05</c:v>
                </c:pt>
                <c:pt idx="119">
                  <c:v>2017 06</c:v>
                </c:pt>
                <c:pt idx="120">
                  <c:v>2017 07</c:v>
                </c:pt>
                <c:pt idx="121">
                  <c:v>2017 08</c:v>
                </c:pt>
                <c:pt idx="122">
                  <c:v>2017 09</c:v>
                </c:pt>
                <c:pt idx="123">
                  <c:v>2017 10</c:v>
                </c:pt>
                <c:pt idx="124">
                  <c:v>2017 11</c:v>
                </c:pt>
                <c:pt idx="125">
                  <c:v>2017 12</c:v>
                </c:pt>
                <c:pt idx="126">
                  <c:v>2018 01</c:v>
                </c:pt>
                <c:pt idx="127">
                  <c:v>2018 02</c:v>
                </c:pt>
                <c:pt idx="128">
                  <c:v>2018 03</c:v>
                </c:pt>
                <c:pt idx="129">
                  <c:v>2018 04</c:v>
                </c:pt>
                <c:pt idx="130">
                  <c:v>2018 05</c:v>
                </c:pt>
                <c:pt idx="131">
                  <c:v>2018 06</c:v>
                </c:pt>
                <c:pt idx="132">
                  <c:v>2018 07</c:v>
                </c:pt>
                <c:pt idx="133">
                  <c:v>2018 08</c:v>
                </c:pt>
                <c:pt idx="134">
                  <c:v>2018 09</c:v>
                </c:pt>
                <c:pt idx="135">
                  <c:v>2018 10</c:v>
                </c:pt>
                <c:pt idx="136">
                  <c:v>2018 11</c:v>
                </c:pt>
                <c:pt idx="137">
                  <c:v>2018 12</c:v>
                </c:pt>
              </c:strCache>
            </c:strRef>
          </c:cat>
          <c:val>
            <c:numRef>
              <c:f>Börsennotierungen!$E$57:$E$194</c:f>
              <c:numCache>
                <c:formatCode>General</c:formatCode>
                <c:ptCount val="138"/>
                <c:pt idx="6">
                  <c:v>362.9</c:v>
                </c:pt>
                <c:pt idx="18">
                  <c:v>383.2</c:v>
                </c:pt>
                <c:pt idx="31">
                  <c:v>227.3</c:v>
                </c:pt>
                <c:pt idx="42">
                  <c:v>383.2</c:v>
                </c:pt>
                <c:pt idx="54">
                  <c:v>421.9</c:v>
                </c:pt>
                <c:pt idx="66">
                  <c:v>445</c:v>
                </c:pt>
                <c:pt idx="79">
                  <c:v>352</c:v>
                </c:pt>
                <c:pt idx="90">
                  <c:v>306.5</c:v>
                </c:pt>
                <c:pt idx="102">
                  <c:v>293.89999999999998</c:v>
                </c:pt>
                <c:pt idx="114">
                  <c:v>371.52</c:v>
                </c:pt>
                <c:pt idx="127">
                  <c:v>330</c:v>
                </c:pt>
              </c:numCache>
            </c:numRef>
          </c:val>
          <c:smooth val="0"/>
          <c:extLst>
            <c:ext xmlns:c16="http://schemas.microsoft.com/office/drawing/2014/chart" uri="{C3380CC4-5D6E-409C-BE32-E72D297353CC}">
              <c16:uniqueId val="{00000003-5D79-4C4B-82DA-175A6D17B685}"/>
            </c:ext>
          </c:extLst>
        </c:ser>
        <c:dLbls>
          <c:showLegendKey val="0"/>
          <c:showVal val="0"/>
          <c:showCatName val="0"/>
          <c:showSerName val="0"/>
          <c:showPercent val="0"/>
          <c:showBubbleSize val="0"/>
        </c:dLbls>
        <c:marker val="1"/>
        <c:smooth val="0"/>
        <c:axId val="542125568"/>
        <c:axId val="542125960"/>
      </c:lineChart>
      <c:catAx>
        <c:axId val="542125568"/>
        <c:scaling>
          <c:orientation val="minMax"/>
        </c:scaling>
        <c:delete val="0"/>
        <c:axPos val="b"/>
        <c:numFmt formatCode="General" sourceLinked="0"/>
        <c:majorTickMark val="out"/>
        <c:minorTickMark val="none"/>
        <c:tickLblPos val="nextTo"/>
        <c:txPr>
          <a:bodyPr rot="-2460000"/>
          <a:lstStyle/>
          <a:p>
            <a:pPr>
              <a:defRPr>
                <a:latin typeface="Arial" panose="020B0604020202020204" pitchFamily="34" charset="0"/>
                <a:cs typeface="Arial" panose="020B0604020202020204" pitchFamily="34" charset="0"/>
              </a:defRPr>
            </a:pPr>
            <a:endParaRPr lang="de-DE"/>
          </a:p>
        </c:txPr>
        <c:crossAx val="542125960"/>
        <c:crosses val="autoZero"/>
        <c:auto val="1"/>
        <c:lblAlgn val="ctr"/>
        <c:lblOffset val="100"/>
        <c:noMultiLvlLbl val="0"/>
      </c:catAx>
      <c:valAx>
        <c:axId val="542125960"/>
        <c:scaling>
          <c:orientation val="minMax"/>
        </c:scaling>
        <c:delete val="0"/>
        <c:axPos val="l"/>
        <c:numFmt formatCode="0" sourceLinked="0"/>
        <c:majorTickMark val="out"/>
        <c:minorTickMark val="none"/>
        <c:tickLblPos val="nextTo"/>
        <c:crossAx val="542125568"/>
        <c:crosses val="autoZero"/>
        <c:crossBetween val="between"/>
      </c:valAx>
    </c:plotArea>
    <c:legend>
      <c:legendPos val="b"/>
      <c:layout>
        <c:manualLayout>
          <c:xMode val="edge"/>
          <c:yMode val="edge"/>
          <c:x val="1.4163496398275893E-2"/>
          <c:y val="0.85431788915527795"/>
          <c:w val="0.5400852072729373"/>
          <c:h val="6.2672035444348975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noFill/>
    <a:ln>
      <a:noFill/>
    </a:ln>
  </c:sp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01514574555633E-2"/>
          <c:y val="0.28262566751682805"/>
          <c:w val="0.89582770332518513"/>
          <c:h val="0.54624684068593909"/>
        </c:manualLayout>
      </c:layout>
      <c:barChart>
        <c:barDir val="col"/>
        <c:grouping val="clustered"/>
        <c:varyColors val="0"/>
        <c:ser>
          <c:idx val="3"/>
          <c:order val="0"/>
          <c:tx>
            <c:strRef>
              <c:f>'Bruttoproduzentenpreise alt'!$B$10</c:f>
              <c:strCache>
                <c:ptCount val="1"/>
                <c:pt idx="0">
                  <c:v>Preisunterschied Top - Klasse III</c:v>
                </c:pt>
              </c:strCache>
            </c:strRef>
          </c:tx>
          <c:spPr>
            <a:solidFill>
              <a:schemeClr val="tx2"/>
            </a:solidFill>
            <a:ln w="15875"/>
          </c:spPr>
          <c:invertIfNegative val="0"/>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trendlineType val="linear"/>
            <c:dispRSqr val="0"/>
            <c:dispEq val="0"/>
          </c:trendline>
          <c:cat>
            <c:numRef>
              <c:f>'Bruttoproduzentenpreise alt'!$C$5:$O$5</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'Bruttoproduzentenpreise alt'!$C$10:$O$10</c:f>
              <c:numCache>
                <c:formatCode>0.0</c:formatCode>
                <c:ptCount val="13"/>
                <c:pt idx="0">
                  <c:v>12.429296622128106</c:v>
                </c:pt>
                <c:pt idx="1">
                  <c:v>14.108671812174428</c:v>
                </c:pt>
                <c:pt idx="2">
                  <c:v>9.863273969548203</c:v>
                </c:pt>
                <c:pt idx="3">
                  <c:v>9.3562967695919568</c:v>
                </c:pt>
                <c:pt idx="4">
                  <c:v>11.847959995910145</c:v>
                </c:pt>
                <c:pt idx="5">
                  <c:v>10.202265182292685</c:v>
                </c:pt>
                <c:pt idx="6">
                  <c:v>9.7175621787751112</c:v>
                </c:pt>
                <c:pt idx="7">
                  <c:v>8.2054335259253719</c:v>
                </c:pt>
                <c:pt idx="8">
                  <c:v>7.9152670893711203</c:v>
                </c:pt>
                <c:pt idx="9">
                  <c:v>8.7168302850230077</c:v>
                </c:pt>
                <c:pt idx="10">
                  <c:v>9.2999999999999972</c:v>
                </c:pt>
                <c:pt idx="11">
                  <c:v>6.2128989744353689</c:v>
                </c:pt>
                <c:pt idx="12">
                  <c:v>6.3446025237768424</c:v>
                </c:pt>
              </c:numCache>
            </c:numRef>
          </c:val>
          <c:extLst>
            <c:ext xmlns:c16="http://schemas.microsoft.com/office/drawing/2014/chart" uri="{C3380CC4-5D6E-409C-BE32-E72D297353CC}">
              <c16:uniqueId val="{00000000-C9C7-47B5-A6C0-27043E35AFF2}"/>
            </c:ext>
          </c:extLst>
        </c:ser>
        <c:dLbls>
          <c:showLegendKey val="0"/>
          <c:showVal val="0"/>
          <c:showCatName val="0"/>
          <c:showSerName val="0"/>
          <c:showPercent val="0"/>
          <c:showBubbleSize val="0"/>
        </c:dLbls>
        <c:gapWidth val="350"/>
        <c:axId val="226010576"/>
        <c:axId val="226010968"/>
      </c:barChart>
      <c:catAx>
        <c:axId val="22601057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6010968"/>
        <c:crosses val="autoZero"/>
        <c:auto val="1"/>
        <c:lblAlgn val="ctr"/>
        <c:lblOffset val="100"/>
        <c:noMultiLvlLbl val="0"/>
      </c:catAx>
      <c:valAx>
        <c:axId val="226010968"/>
        <c:scaling>
          <c:orientation val="minMax"/>
          <c:max val="35"/>
          <c:min val="0"/>
        </c:scaling>
        <c:delete val="0"/>
        <c:axPos val="l"/>
        <c:majorGridlines>
          <c:spPr>
            <a:ln>
              <a:no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6010576"/>
        <c:crosses val="autoZero"/>
        <c:crossBetween val="between"/>
      </c:valAx>
    </c:plotArea>
    <c:legend>
      <c:legendPos val="b"/>
      <c:layout>
        <c:manualLayout>
          <c:xMode val="edge"/>
          <c:yMode val="edge"/>
          <c:x val="0.40321149330017958"/>
          <c:y val="0.22763050307180274"/>
          <c:w val="0.41856370585255792"/>
          <c:h val="5.803817611061757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11577719451735E-2"/>
          <c:y val="0.24940770957847136"/>
          <c:w val="0.89711169437153671"/>
          <c:h val="0.497039812794485"/>
        </c:manualLayout>
      </c:layout>
      <c:barChart>
        <c:barDir val="col"/>
        <c:grouping val="stacked"/>
        <c:varyColors val="0"/>
        <c:ser>
          <c:idx val="0"/>
          <c:order val="0"/>
          <c:tx>
            <c:strRef>
              <c:f>'Weizen Menge Umsatz alt'!$L$15</c:f>
              <c:strCache>
                <c:ptCount val="1"/>
                <c:pt idx="0">
                  <c:v>Klasse TOP</c:v>
                </c:pt>
              </c:strCache>
            </c:strRef>
          </c:tx>
          <c:spPr>
            <a:solidFill>
              <a:schemeClr val="tx1"/>
            </a:solidFill>
          </c:spPr>
          <c:invertIfNegative val="0"/>
          <c:dPt>
            <c:idx val="0"/>
            <c:invertIfNegative val="0"/>
            <c:bubble3D val="0"/>
            <c:spPr>
              <a:solidFill>
                <a:schemeClr val="tx1"/>
              </a:solidFill>
            </c:spPr>
            <c:extLst>
              <c:ext xmlns:c16="http://schemas.microsoft.com/office/drawing/2014/chart" uri="{C3380CC4-5D6E-409C-BE32-E72D297353CC}">
                <c16:uniqueId val="{00000001-EC04-41B2-84F6-2C6E594E547D}"/>
              </c:ext>
            </c:extLst>
          </c:dPt>
          <c:cat>
            <c:numRef>
              <c:f>'Weizen Menge Umsatz alt'!$O$14:$S$14</c:f>
              <c:numCache>
                <c:formatCode>General</c:formatCode>
                <c:ptCount val="5"/>
                <c:pt idx="0">
                  <c:v>2010</c:v>
                </c:pt>
                <c:pt idx="1">
                  <c:v>2011</c:v>
                </c:pt>
                <c:pt idx="2">
                  <c:v>2012</c:v>
                </c:pt>
                <c:pt idx="3">
                  <c:v>2013</c:v>
                </c:pt>
                <c:pt idx="4">
                  <c:v>2014</c:v>
                </c:pt>
              </c:numCache>
            </c:numRef>
          </c:cat>
          <c:val>
            <c:numRef>
              <c:f>'Weizen Menge Umsatz alt'!$O$15:$S$15</c:f>
              <c:numCache>
                <c:formatCode>0</c:formatCode>
                <c:ptCount val="5"/>
                <c:pt idx="0">
                  <c:v>137.73400000000001</c:v>
                </c:pt>
                <c:pt idx="1">
                  <c:v>164.285</c:v>
                </c:pt>
                <c:pt idx="2">
                  <c:v>179.58199999999999</c:v>
                </c:pt>
                <c:pt idx="3">
                  <c:v>181.12700000000001</c:v>
                </c:pt>
                <c:pt idx="4">
                  <c:v>156.10599999999999</c:v>
                </c:pt>
              </c:numCache>
            </c:numRef>
          </c:val>
          <c:extLst>
            <c:ext xmlns:c16="http://schemas.microsoft.com/office/drawing/2014/chart" uri="{C3380CC4-5D6E-409C-BE32-E72D297353CC}">
              <c16:uniqueId val="{00000002-EC04-41B2-84F6-2C6E594E547D}"/>
            </c:ext>
          </c:extLst>
        </c:ser>
        <c:ser>
          <c:idx val="1"/>
          <c:order val="1"/>
          <c:tx>
            <c:strRef>
              <c:f>'Weizen Menge Umsatz alt'!$L$16</c:f>
              <c:strCache>
                <c:ptCount val="1"/>
                <c:pt idx="0">
                  <c:v>Klasse I</c:v>
                </c:pt>
              </c:strCache>
            </c:strRef>
          </c:tx>
          <c:spPr>
            <a:solidFill>
              <a:schemeClr val="tx1">
                <a:lumMod val="50000"/>
                <a:lumOff val="50000"/>
              </a:schemeClr>
            </a:solidFill>
          </c:spPr>
          <c:invertIfNegative val="0"/>
          <c:cat>
            <c:numRef>
              <c:f>'Weizen Menge Umsatz alt'!$O$14:$S$14</c:f>
              <c:numCache>
                <c:formatCode>General</c:formatCode>
                <c:ptCount val="5"/>
                <c:pt idx="0">
                  <c:v>2010</c:v>
                </c:pt>
                <c:pt idx="1">
                  <c:v>2011</c:v>
                </c:pt>
                <c:pt idx="2">
                  <c:v>2012</c:v>
                </c:pt>
                <c:pt idx="3">
                  <c:v>2013</c:v>
                </c:pt>
                <c:pt idx="4">
                  <c:v>2014</c:v>
                </c:pt>
              </c:numCache>
            </c:numRef>
          </c:cat>
          <c:val>
            <c:numRef>
              <c:f>'Weizen Menge Umsatz alt'!$O$16:$S$16</c:f>
              <c:numCache>
                <c:formatCode>0</c:formatCode>
                <c:ptCount val="5"/>
                <c:pt idx="0">
                  <c:v>156.05799999999999</c:v>
                </c:pt>
                <c:pt idx="1">
                  <c:v>167.4</c:v>
                </c:pt>
                <c:pt idx="2">
                  <c:v>155.953</c:v>
                </c:pt>
                <c:pt idx="3">
                  <c:v>158.02099999999999</c:v>
                </c:pt>
                <c:pt idx="4">
                  <c:v>159.82900000000001</c:v>
                </c:pt>
              </c:numCache>
            </c:numRef>
          </c:val>
          <c:extLst>
            <c:ext xmlns:c16="http://schemas.microsoft.com/office/drawing/2014/chart" uri="{C3380CC4-5D6E-409C-BE32-E72D297353CC}">
              <c16:uniqueId val="{00000003-EC04-41B2-84F6-2C6E594E547D}"/>
            </c:ext>
          </c:extLst>
        </c:ser>
        <c:ser>
          <c:idx val="2"/>
          <c:order val="2"/>
          <c:tx>
            <c:strRef>
              <c:f>'Weizen Menge Umsatz alt'!$L$17</c:f>
              <c:strCache>
                <c:ptCount val="1"/>
                <c:pt idx="0">
                  <c:v>Klasse II</c:v>
                </c:pt>
              </c:strCache>
            </c:strRef>
          </c:tx>
          <c:spPr>
            <a:solidFill>
              <a:schemeClr val="bg1">
                <a:lumMod val="65000"/>
              </a:schemeClr>
            </a:solidFill>
          </c:spPr>
          <c:invertIfNegative val="0"/>
          <c:cat>
            <c:numRef>
              <c:f>'Weizen Menge Umsatz alt'!$O$14:$S$14</c:f>
              <c:numCache>
                <c:formatCode>General</c:formatCode>
                <c:ptCount val="5"/>
                <c:pt idx="0">
                  <c:v>2010</c:v>
                </c:pt>
                <c:pt idx="1">
                  <c:v>2011</c:v>
                </c:pt>
                <c:pt idx="2">
                  <c:v>2012</c:v>
                </c:pt>
                <c:pt idx="3">
                  <c:v>2013</c:v>
                </c:pt>
                <c:pt idx="4">
                  <c:v>2014</c:v>
                </c:pt>
              </c:numCache>
            </c:numRef>
          </c:cat>
          <c:val>
            <c:numRef>
              <c:f>'Weizen Menge Umsatz alt'!$O$17:$S$17</c:f>
              <c:numCache>
                <c:formatCode>0</c:formatCode>
                <c:ptCount val="5"/>
                <c:pt idx="0">
                  <c:v>70.225999999999999</c:v>
                </c:pt>
                <c:pt idx="1">
                  <c:v>63.042000000000002</c:v>
                </c:pt>
                <c:pt idx="2">
                  <c:v>48.44</c:v>
                </c:pt>
                <c:pt idx="3">
                  <c:v>45.014000000000003</c:v>
                </c:pt>
                <c:pt idx="4">
                  <c:v>39.622999999999998</c:v>
                </c:pt>
              </c:numCache>
            </c:numRef>
          </c:val>
          <c:extLst>
            <c:ext xmlns:c16="http://schemas.microsoft.com/office/drawing/2014/chart" uri="{C3380CC4-5D6E-409C-BE32-E72D297353CC}">
              <c16:uniqueId val="{00000004-EC04-41B2-84F6-2C6E594E547D}"/>
            </c:ext>
          </c:extLst>
        </c:ser>
        <c:ser>
          <c:idx val="3"/>
          <c:order val="3"/>
          <c:tx>
            <c:strRef>
              <c:f>'Weizen Menge Umsatz alt'!$L$18</c:f>
              <c:strCache>
                <c:ptCount val="1"/>
                <c:pt idx="0">
                  <c:v>Klasse III</c:v>
                </c:pt>
              </c:strCache>
            </c:strRef>
          </c:tx>
          <c:spPr>
            <a:solidFill>
              <a:schemeClr val="bg1">
                <a:lumMod val="75000"/>
              </a:schemeClr>
            </a:solidFill>
          </c:spPr>
          <c:invertIfNegative val="0"/>
          <c:cat>
            <c:numRef>
              <c:f>'Weizen Menge Umsatz alt'!$O$14:$S$14</c:f>
              <c:numCache>
                <c:formatCode>General</c:formatCode>
                <c:ptCount val="5"/>
                <c:pt idx="0">
                  <c:v>2010</c:v>
                </c:pt>
                <c:pt idx="1">
                  <c:v>2011</c:v>
                </c:pt>
                <c:pt idx="2">
                  <c:v>2012</c:v>
                </c:pt>
                <c:pt idx="3">
                  <c:v>2013</c:v>
                </c:pt>
                <c:pt idx="4">
                  <c:v>2014</c:v>
                </c:pt>
              </c:numCache>
            </c:numRef>
          </c:cat>
          <c:val>
            <c:numRef>
              <c:f>'Weizen Menge Umsatz alt'!$O$18:$S$18</c:f>
              <c:numCache>
                <c:formatCode>0</c:formatCode>
                <c:ptCount val="5"/>
                <c:pt idx="0">
                  <c:v>5.88</c:v>
                </c:pt>
                <c:pt idx="1">
                  <c:v>4.774</c:v>
                </c:pt>
                <c:pt idx="2">
                  <c:v>2.363</c:v>
                </c:pt>
                <c:pt idx="3">
                  <c:v>1.4810000000000001</c:v>
                </c:pt>
                <c:pt idx="4">
                  <c:v>2.0230000000000001</c:v>
                </c:pt>
              </c:numCache>
            </c:numRef>
          </c:val>
          <c:extLst>
            <c:ext xmlns:c16="http://schemas.microsoft.com/office/drawing/2014/chart" uri="{C3380CC4-5D6E-409C-BE32-E72D297353CC}">
              <c16:uniqueId val="{00000005-EC04-41B2-84F6-2C6E594E547D}"/>
            </c:ext>
          </c:extLst>
        </c:ser>
        <c:ser>
          <c:idx val="4"/>
          <c:order val="4"/>
          <c:tx>
            <c:strRef>
              <c:f>'Weizen Menge Umsatz alt'!$L$19</c:f>
              <c:strCache>
                <c:ptCount val="1"/>
                <c:pt idx="0">
                  <c:v>Biskuit</c:v>
                </c:pt>
              </c:strCache>
            </c:strRef>
          </c:tx>
          <c:spPr>
            <a:solidFill>
              <a:schemeClr val="bg1">
                <a:lumMod val="85000"/>
              </a:schemeClr>
            </a:solidFill>
          </c:spPr>
          <c:invertIfNegative val="0"/>
          <c:cat>
            <c:numRef>
              <c:f>'Weizen Menge Umsatz alt'!$O$14:$S$14</c:f>
              <c:numCache>
                <c:formatCode>General</c:formatCode>
                <c:ptCount val="5"/>
                <c:pt idx="0">
                  <c:v>2010</c:v>
                </c:pt>
                <c:pt idx="1">
                  <c:v>2011</c:v>
                </c:pt>
                <c:pt idx="2">
                  <c:v>2012</c:v>
                </c:pt>
                <c:pt idx="3">
                  <c:v>2013</c:v>
                </c:pt>
                <c:pt idx="4">
                  <c:v>2014</c:v>
                </c:pt>
              </c:numCache>
            </c:numRef>
          </c:cat>
          <c:val>
            <c:numRef>
              <c:f>'Weizen Menge Umsatz alt'!$O$19:$S$19</c:f>
              <c:numCache>
                <c:formatCode>0</c:formatCode>
                <c:ptCount val="5"/>
                <c:pt idx="0">
                  <c:v>6.13</c:v>
                </c:pt>
                <c:pt idx="1">
                  <c:v>6.2279999999999998</c:v>
                </c:pt>
                <c:pt idx="2">
                  <c:v>7.4829999999999997</c:v>
                </c:pt>
                <c:pt idx="3">
                  <c:v>6.6719999999999997</c:v>
                </c:pt>
                <c:pt idx="4">
                  <c:v>4.8730000000000002</c:v>
                </c:pt>
              </c:numCache>
            </c:numRef>
          </c:val>
          <c:extLst>
            <c:ext xmlns:c16="http://schemas.microsoft.com/office/drawing/2014/chart" uri="{C3380CC4-5D6E-409C-BE32-E72D297353CC}">
              <c16:uniqueId val="{00000006-EC04-41B2-84F6-2C6E594E547D}"/>
            </c:ext>
          </c:extLst>
        </c:ser>
        <c:ser>
          <c:idx val="5"/>
          <c:order val="5"/>
          <c:tx>
            <c:strRef>
              <c:f>'Weizen Menge Umsatz alt'!$L$20</c:f>
              <c:strCache>
                <c:ptCount val="1"/>
                <c:pt idx="0">
                  <c:v>Mahlweizen, total</c:v>
                </c:pt>
              </c:strCache>
            </c:strRef>
          </c:tx>
          <c:spPr>
            <a:noFill/>
          </c:spPr>
          <c:invertIfNegative val="0"/>
          <c:dLbls>
            <c:dLbl>
              <c:idx val="1"/>
              <c:layout>
                <c:manualLayout>
                  <c:x val="1.2592592592592254E-3"/>
                  <c:y val="0.1874947620020119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04-41B2-84F6-2C6E594E547D}"/>
                </c:ext>
              </c:extLst>
            </c:dLbl>
            <c:dLbl>
              <c:idx val="4"/>
              <c:layout>
                <c:manualLayout>
                  <c:x val="-9.8518518518518512E-3"/>
                  <c:y val="0.122361448334808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04-41B2-84F6-2C6E594E547D}"/>
                </c:ext>
              </c:extLst>
            </c:dLbl>
            <c:spPr>
              <a:noFill/>
              <a:ln>
                <a:noFill/>
              </a:ln>
              <a:effectLst/>
            </c:spPr>
            <c:txPr>
              <a:bodyPr/>
              <a:lstStyle/>
              <a:p>
                <a:pPr>
                  <a:defRPr>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'Weizen Menge Umsatz alt'!$O$14:$S$14</c:f>
              <c:numCache>
                <c:formatCode>General</c:formatCode>
                <c:ptCount val="5"/>
                <c:pt idx="0">
                  <c:v>2010</c:v>
                </c:pt>
                <c:pt idx="1">
                  <c:v>2011</c:v>
                </c:pt>
                <c:pt idx="2">
                  <c:v>2012</c:v>
                </c:pt>
                <c:pt idx="3">
                  <c:v>2013</c:v>
                </c:pt>
                <c:pt idx="4">
                  <c:v>2014</c:v>
                </c:pt>
              </c:numCache>
            </c:numRef>
          </c:cat>
          <c:val>
            <c:numRef>
              <c:f>'Weizen Menge Umsatz alt'!$O$20:$S$20</c:f>
              <c:numCache>
                <c:formatCode>0</c:formatCode>
                <c:ptCount val="5"/>
                <c:pt idx="0">
                  <c:v>376.02800000000002</c:v>
                </c:pt>
                <c:pt idx="1">
                  <c:v>405.72899999999998</c:v>
                </c:pt>
                <c:pt idx="2">
                  <c:v>393.82100000000003</c:v>
                </c:pt>
                <c:pt idx="3">
                  <c:v>392.315</c:v>
                </c:pt>
                <c:pt idx="4">
                  <c:v>362.45400000000001</c:v>
                </c:pt>
              </c:numCache>
            </c:numRef>
          </c:val>
          <c:extLst>
            <c:ext xmlns:c16="http://schemas.microsoft.com/office/drawing/2014/chart" uri="{C3380CC4-5D6E-409C-BE32-E72D297353CC}">
              <c16:uniqueId val="{00000009-EC04-41B2-84F6-2C6E594E547D}"/>
            </c:ext>
          </c:extLst>
        </c:ser>
        <c:dLbls>
          <c:showLegendKey val="0"/>
          <c:showVal val="0"/>
          <c:showCatName val="0"/>
          <c:showSerName val="0"/>
          <c:showPercent val="0"/>
          <c:showBubbleSize val="0"/>
        </c:dLbls>
        <c:gapWidth val="150"/>
        <c:overlap val="100"/>
        <c:axId val="226591336"/>
        <c:axId val="226591728"/>
      </c:barChart>
      <c:catAx>
        <c:axId val="226591336"/>
        <c:scaling>
          <c:orientation val="minMax"/>
        </c:scaling>
        <c:delete val="0"/>
        <c:axPos val="b"/>
        <c:numFmt formatCode="General" sourceLinked="1"/>
        <c:majorTickMark val="out"/>
        <c:minorTickMark val="none"/>
        <c:tickLblPos val="nextTo"/>
        <c:txPr>
          <a:bodyPr/>
          <a:lstStyle/>
          <a:p>
            <a:pPr>
              <a:defRPr>
                <a:latin typeface="Arial" pitchFamily="34" charset="0"/>
                <a:cs typeface="Arial" pitchFamily="34" charset="0"/>
              </a:defRPr>
            </a:pPr>
            <a:endParaRPr lang="de-DE"/>
          </a:p>
        </c:txPr>
        <c:crossAx val="226591728"/>
        <c:crosses val="autoZero"/>
        <c:auto val="1"/>
        <c:lblAlgn val="ctr"/>
        <c:lblOffset val="100"/>
        <c:noMultiLvlLbl val="0"/>
      </c:catAx>
      <c:valAx>
        <c:axId val="226591728"/>
        <c:scaling>
          <c:orientation val="minMax"/>
          <c:max val="450"/>
          <c:min val="0"/>
        </c:scaling>
        <c:delete val="1"/>
        <c:axPos val="l"/>
        <c:numFmt formatCode="0" sourceLinked="1"/>
        <c:majorTickMark val="out"/>
        <c:minorTickMark val="none"/>
        <c:tickLblPos val="nextTo"/>
        <c:crossAx val="226591336"/>
        <c:crosses val="autoZero"/>
        <c:crossBetween val="between"/>
        <c:majorUnit val="100"/>
      </c:valAx>
    </c:plotArea>
    <c:legend>
      <c:legendPos val="b"/>
      <c:legendEntry>
        <c:idx val="5"/>
        <c:delete val="1"/>
      </c:legendEntry>
      <c:layout>
        <c:manualLayout>
          <c:xMode val="edge"/>
          <c:yMode val="edge"/>
          <c:x val="0.15818771147582456"/>
          <c:y val="0.82077716608543705"/>
          <c:w val="0.78373778578882458"/>
          <c:h val="0.11608448665365298"/>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0087895989747"/>
          <c:y val="0.28411128608923886"/>
          <c:w val="0.79861921955888115"/>
          <c:h val="0.41085084364454444"/>
        </c:manualLayout>
      </c:layout>
      <c:barChart>
        <c:barDir val="col"/>
        <c:grouping val="stacked"/>
        <c:varyColors val="0"/>
        <c:ser>
          <c:idx val="0"/>
          <c:order val="0"/>
          <c:tx>
            <c:strRef>
              <c:f>'Weizen Menge Umsatz alt'!$I$31</c:f>
              <c:strCache>
                <c:ptCount val="1"/>
                <c:pt idx="0">
                  <c:v>Klasse TOP</c:v>
                </c:pt>
              </c:strCache>
            </c:strRef>
          </c:tx>
          <c:spPr>
            <a:solidFill>
              <a:schemeClr val="tx1"/>
            </a:solidFill>
          </c:spPr>
          <c:invertIfNegative val="0"/>
          <c:cat>
            <c:numRef>
              <c:f>'Weizen Menge Umsatz alt'!$L$30:$P$30</c:f>
              <c:numCache>
                <c:formatCode>General</c:formatCode>
                <c:ptCount val="5"/>
                <c:pt idx="0">
                  <c:v>2010</c:v>
                </c:pt>
                <c:pt idx="1">
                  <c:v>2011</c:v>
                </c:pt>
                <c:pt idx="2">
                  <c:v>2012</c:v>
                </c:pt>
                <c:pt idx="3">
                  <c:v>2013</c:v>
                </c:pt>
                <c:pt idx="4">
                  <c:v>2014</c:v>
                </c:pt>
              </c:numCache>
            </c:numRef>
          </c:cat>
          <c:val>
            <c:numRef>
              <c:f>'Weizen Menge Umsatz alt'!$L$31:$P$31</c:f>
              <c:numCache>
                <c:formatCode>#,##0.0</c:formatCode>
                <c:ptCount val="5"/>
                <c:pt idx="0">
                  <c:v>71.070928350863085</c:v>
                </c:pt>
                <c:pt idx="1">
                  <c:v>84.079243670438686</c:v>
                </c:pt>
                <c:pt idx="2">
                  <c:v>95.178460000000001</c:v>
                </c:pt>
                <c:pt idx="3">
                  <c:v>92.403034846496681</c:v>
                </c:pt>
                <c:pt idx="4">
                  <c:v>78.802308799999992</c:v>
                </c:pt>
              </c:numCache>
            </c:numRef>
          </c:val>
          <c:extLst>
            <c:ext xmlns:c16="http://schemas.microsoft.com/office/drawing/2014/chart" uri="{C3380CC4-5D6E-409C-BE32-E72D297353CC}">
              <c16:uniqueId val="{00000000-80BD-44C3-AFF3-2E06481F1597}"/>
            </c:ext>
          </c:extLst>
        </c:ser>
        <c:ser>
          <c:idx val="1"/>
          <c:order val="1"/>
          <c:tx>
            <c:strRef>
              <c:f>'Weizen Menge Umsatz alt'!$I$32</c:f>
              <c:strCache>
                <c:ptCount val="1"/>
                <c:pt idx="0">
                  <c:v>Klasse I</c:v>
                </c:pt>
              </c:strCache>
            </c:strRef>
          </c:tx>
          <c:spPr>
            <a:solidFill>
              <a:schemeClr val="tx1">
                <a:lumMod val="50000"/>
                <a:lumOff val="50000"/>
              </a:schemeClr>
            </a:solidFill>
          </c:spPr>
          <c:invertIfNegative val="0"/>
          <c:cat>
            <c:numRef>
              <c:f>'Weizen Menge Umsatz alt'!$L$30:$P$30</c:f>
              <c:numCache>
                <c:formatCode>General</c:formatCode>
                <c:ptCount val="5"/>
                <c:pt idx="0">
                  <c:v>2010</c:v>
                </c:pt>
                <c:pt idx="1">
                  <c:v>2011</c:v>
                </c:pt>
                <c:pt idx="2">
                  <c:v>2012</c:v>
                </c:pt>
                <c:pt idx="3">
                  <c:v>2013</c:v>
                </c:pt>
                <c:pt idx="4">
                  <c:v>2014</c:v>
                </c:pt>
              </c:numCache>
            </c:numRef>
          </c:cat>
          <c:val>
            <c:numRef>
              <c:f>'Weizen Menge Umsatz alt'!$L$32:$P$32</c:f>
              <c:numCache>
                <c:formatCode>#,##0.0</c:formatCode>
                <c:ptCount val="5"/>
                <c:pt idx="0">
                  <c:v>78.546964811303397</c:v>
                </c:pt>
                <c:pt idx="1">
                  <c:v>82.008379211658763</c:v>
                </c:pt>
                <c:pt idx="2">
                  <c:v>79.847936000000004</c:v>
                </c:pt>
                <c:pt idx="3">
                  <c:v>78.044621514741323</c:v>
                </c:pt>
                <c:pt idx="4">
                  <c:v>78.348175800000007</c:v>
                </c:pt>
              </c:numCache>
            </c:numRef>
          </c:val>
          <c:extLst>
            <c:ext xmlns:c16="http://schemas.microsoft.com/office/drawing/2014/chart" uri="{C3380CC4-5D6E-409C-BE32-E72D297353CC}">
              <c16:uniqueId val="{00000001-80BD-44C3-AFF3-2E06481F1597}"/>
            </c:ext>
          </c:extLst>
        </c:ser>
        <c:ser>
          <c:idx val="2"/>
          <c:order val="2"/>
          <c:tx>
            <c:strRef>
              <c:f>'Weizen Menge Umsatz alt'!$I$33</c:f>
              <c:strCache>
                <c:ptCount val="1"/>
                <c:pt idx="0">
                  <c:v>Klasse II</c:v>
                </c:pt>
              </c:strCache>
            </c:strRef>
          </c:tx>
          <c:spPr>
            <a:solidFill>
              <a:schemeClr val="bg1">
                <a:lumMod val="65000"/>
              </a:schemeClr>
            </a:solidFill>
          </c:spPr>
          <c:invertIfNegative val="0"/>
          <c:cat>
            <c:numRef>
              <c:f>'Weizen Menge Umsatz alt'!$L$30:$P$30</c:f>
              <c:numCache>
                <c:formatCode>General</c:formatCode>
                <c:ptCount val="5"/>
                <c:pt idx="0">
                  <c:v>2010</c:v>
                </c:pt>
                <c:pt idx="1">
                  <c:v>2011</c:v>
                </c:pt>
                <c:pt idx="2">
                  <c:v>2012</c:v>
                </c:pt>
                <c:pt idx="3">
                  <c:v>2013</c:v>
                </c:pt>
                <c:pt idx="4">
                  <c:v>2014</c:v>
                </c:pt>
              </c:numCache>
            </c:numRef>
          </c:cat>
          <c:val>
            <c:numRef>
              <c:f>'Weizen Menge Umsatz alt'!$L$33:$P$33</c:f>
              <c:numCache>
                <c:formatCode>#,##0.0</c:formatCode>
                <c:ptCount val="5"/>
                <c:pt idx="0">
                  <c:v>33.379684969890462</c:v>
                </c:pt>
                <c:pt idx="1">
                  <c:v>29.26284257401365</c:v>
                </c:pt>
                <c:pt idx="2">
                  <c:v>23.83248</c:v>
                </c:pt>
                <c:pt idx="3">
                  <c:v>21.889044924990372</c:v>
                </c:pt>
                <c:pt idx="4">
                  <c:v>18.955643200000004</c:v>
                </c:pt>
              </c:numCache>
            </c:numRef>
          </c:val>
          <c:extLst>
            <c:ext xmlns:c16="http://schemas.microsoft.com/office/drawing/2014/chart" uri="{C3380CC4-5D6E-409C-BE32-E72D297353CC}">
              <c16:uniqueId val="{00000002-80BD-44C3-AFF3-2E06481F1597}"/>
            </c:ext>
          </c:extLst>
        </c:ser>
        <c:ser>
          <c:idx val="3"/>
          <c:order val="3"/>
          <c:tx>
            <c:strRef>
              <c:f>'Weizen Menge Umsatz alt'!$I$34</c:f>
              <c:strCache>
                <c:ptCount val="1"/>
                <c:pt idx="0">
                  <c:v>Klasse III</c:v>
                </c:pt>
              </c:strCache>
            </c:strRef>
          </c:tx>
          <c:spPr>
            <a:solidFill>
              <a:schemeClr val="bg1">
                <a:lumMod val="75000"/>
              </a:schemeClr>
            </a:solidFill>
          </c:spPr>
          <c:invertIfNegative val="0"/>
          <c:cat>
            <c:numRef>
              <c:f>'Weizen Menge Umsatz alt'!$L$30:$P$30</c:f>
              <c:numCache>
                <c:formatCode>General</c:formatCode>
                <c:ptCount val="5"/>
                <c:pt idx="0">
                  <c:v>2010</c:v>
                </c:pt>
                <c:pt idx="1">
                  <c:v>2011</c:v>
                </c:pt>
                <c:pt idx="2">
                  <c:v>2012</c:v>
                </c:pt>
                <c:pt idx="3">
                  <c:v>2013</c:v>
                </c:pt>
                <c:pt idx="4">
                  <c:v>2014</c:v>
                </c:pt>
              </c:numCache>
            </c:numRef>
          </c:cat>
          <c:val>
            <c:numRef>
              <c:f>'Weizen Menge Umsatz alt'!$L$34:$P$34</c:f>
              <c:numCache>
                <c:formatCode>#,##0.0</c:formatCode>
                <c:ptCount val="5"/>
                <c:pt idx="0">
                  <c:v>2.5686701652647379</c:v>
                </c:pt>
                <c:pt idx="1">
                  <c:v>2.0271388538281134</c:v>
                </c:pt>
                <c:pt idx="2">
                  <c:v>1.0326310000000001</c:v>
                </c:pt>
                <c:pt idx="3">
                  <c:v>0.66352807605992681</c:v>
                </c:pt>
                <c:pt idx="4">
                  <c:v>0.89295219999999997</c:v>
                </c:pt>
              </c:numCache>
            </c:numRef>
          </c:val>
          <c:extLst>
            <c:ext xmlns:c16="http://schemas.microsoft.com/office/drawing/2014/chart" uri="{C3380CC4-5D6E-409C-BE32-E72D297353CC}">
              <c16:uniqueId val="{00000003-80BD-44C3-AFF3-2E06481F1597}"/>
            </c:ext>
          </c:extLst>
        </c:ser>
        <c:ser>
          <c:idx val="4"/>
          <c:order val="4"/>
          <c:tx>
            <c:strRef>
              <c:f>'Weizen Menge Umsatz alt'!$I$35</c:f>
              <c:strCache>
                <c:ptCount val="1"/>
                <c:pt idx="0">
                  <c:v>Biskuit</c:v>
                </c:pt>
              </c:strCache>
            </c:strRef>
          </c:tx>
          <c:spPr>
            <a:solidFill>
              <a:schemeClr val="bg1">
                <a:lumMod val="85000"/>
              </a:schemeClr>
            </a:solidFill>
          </c:spPr>
          <c:invertIfNegative val="0"/>
          <c:cat>
            <c:numRef>
              <c:f>'Weizen Menge Umsatz alt'!$L$30:$P$30</c:f>
              <c:numCache>
                <c:formatCode>General</c:formatCode>
                <c:ptCount val="5"/>
                <c:pt idx="0">
                  <c:v>2010</c:v>
                </c:pt>
                <c:pt idx="1">
                  <c:v>2011</c:v>
                </c:pt>
                <c:pt idx="2">
                  <c:v>2012</c:v>
                </c:pt>
                <c:pt idx="3">
                  <c:v>2013</c:v>
                </c:pt>
                <c:pt idx="4">
                  <c:v>2014</c:v>
                </c:pt>
              </c:numCache>
            </c:numRef>
          </c:cat>
          <c:val>
            <c:numRef>
              <c:f>'Weizen Menge Umsatz alt'!$L$35:$P$35</c:f>
              <c:numCache>
                <c:formatCode>#,##0.0</c:formatCode>
                <c:ptCount val="5"/>
                <c:pt idx="0">
                  <c:v>2.9643472202682899</c:v>
                </c:pt>
                <c:pt idx="1">
                  <c:v>2.8880927709868272</c:v>
                </c:pt>
                <c:pt idx="2">
                  <c:v>3.6292550000000001</c:v>
                </c:pt>
                <c:pt idx="3">
                  <c:v>3.1678074901620605</c:v>
                </c:pt>
                <c:pt idx="4">
                  <c:v>2.1728707000000003</c:v>
                </c:pt>
              </c:numCache>
            </c:numRef>
          </c:val>
          <c:extLst>
            <c:ext xmlns:c16="http://schemas.microsoft.com/office/drawing/2014/chart" uri="{C3380CC4-5D6E-409C-BE32-E72D297353CC}">
              <c16:uniqueId val="{00000004-80BD-44C3-AFF3-2E06481F1597}"/>
            </c:ext>
          </c:extLst>
        </c:ser>
        <c:dLbls>
          <c:showLegendKey val="0"/>
          <c:showVal val="0"/>
          <c:showCatName val="0"/>
          <c:showSerName val="0"/>
          <c:showPercent val="0"/>
          <c:showBubbleSize val="0"/>
        </c:dLbls>
        <c:gapWidth val="150"/>
        <c:overlap val="100"/>
        <c:axId val="226594080"/>
        <c:axId val="226594472"/>
      </c:barChart>
      <c:lineChart>
        <c:grouping val="standard"/>
        <c:varyColors val="0"/>
        <c:ser>
          <c:idx val="5"/>
          <c:order val="5"/>
          <c:tx>
            <c:strRef>
              <c:f>'Weizen Menge Umsatz alt'!$I$36</c:f>
              <c:strCache>
                <c:ptCount val="1"/>
                <c:pt idx="0">
                  <c:v>Preis Klasse I</c:v>
                </c:pt>
              </c:strCache>
            </c:strRef>
          </c:tx>
          <c:spPr>
            <a:ln w="19050">
              <a:solidFill>
                <a:schemeClr val="tx2"/>
              </a:solidFill>
            </a:ln>
          </c:spPr>
          <c:marker>
            <c:symbol val="circle"/>
            <c:size val="7"/>
            <c:spPr>
              <a:solidFill>
                <a:schemeClr val="tx2"/>
              </a:solidFill>
              <a:ln>
                <a:solidFill>
                  <a:schemeClr val="tx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5-80BD-44C3-AFF3-2E06481F1597}"/>
                </c:ext>
              </c:extLst>
            </c:dLbl>
            <c:spPr>
              <a:noFill/>
              <a:ln>
                <a:noFill/>
              </a:ln>
              <a:effectLst/>
            </c:spPr>
            <c:txPr>
              <a:bodyPr/>
              <a:lstStyle/>
              <a:p>
                <a:pPr>
                  <a:defRPr>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'Weizen Menge Umsatz alt'!$L$30:$P$30</c:f>
              <c:numCache>
                <c:formatCode>General</c:formatCode>
                <c:ptCount val="5"/>
                <c:pt idx="0">
                  <c:v>2010</c:v>
                </c:pt>
                <c:pt idx="1">
                  <c:v>2011</c:v>
                </c:pt>
                <c:pt idx="2">
                  <c:v>2012</c:v>
                </c:pt>
                <c:pt idx="3">
                  <c:v>2013</c:v>
                </c:pt>
                <c:pt idx="4">
                  <c:v>2014</c:v>
                </c:pt>
              </c:numCache>
            </c:numRef>
          </c:cat>
          <c:val>
            <c:numRef>
              <c:f>'Weizen Menge Umsatz alt'!$L$36:$P$36</c:f>
              <c:numCache>
                <c:formatCode>0.0</c:formatCode>
                <c:ptCount val="5"/>
                <c:pt idx="0">
                  <c:v>50.331905324496908</c:v>
                </c:pt>
                <c:pt idx="1">
                  <c:v>48.989473842090057</c:v>
                </c:pt>
                <c:pt idx="2">
                  <c:v>51.2</c:v>
                </c:pt>
                <c:pt idx="3" formatCode="#,##0.0">
                  <c:v>49.388765742997016</c:v>
                </c:pt>
                <c:pt idx="4" formatCode="#,##0.0">
                  <c:v>49.02</c:v>
                </c:pt>
              </c:numCache>
            </c:numRef>
          </c:val>
          <c:smooth val="0"/>
          <c:extLst>
            <c:ext xmlns:c16="http://schemas.microsoft.com/office/drawing/2014/chart" uri="{C3380CC4-5D6E-409C-BE32-E72D297353CC}">
              <c16:uniqueId val="{00000006-80BD-44C3-AFF3-2E06481F1597}"/>
            </c:ext>
          </c:extLst>
        </c:ser>
        <c:dLbls>
          <c:showLegendKey val="0"/>
          <c:showVal val="0"/>
          <c:showCatName val="0"/>
          <c:showSerName val="0"/>
          <c:showPercent val="0"/>
          <c:showBubbleSize val="0"/>
        </c:dLbls>
        <c:marker val="1"/>
        <c:smooth val="0"/>
        <c:axId val="226733192"/>
        <c:axId val="226594864"/>
      </c:lineChart>
      <c:catAx>
        <c:axId val="226594080"/>
        <c:scaling>
          <c:orientation val="minMax"/>
        </c:scaling>
        <c:delete val="0"/>
        <c:axPos val="b"/>
        <c:numFmt formatCode="General" sourceLinked="1"/>
        <c:majorTickMark val="out"/>
        <c:minorTickMark val="none"/>
        <c:tickLblPos val="nextTo"/>
        <c:txPr>
          <a:bodyPr/>
          <a:lstStyle/>
          <a:p>
            <a:pPr>
              <a:defRPr>
                <a:latin typeface="Arial" pitchFamily="34" charset="0"/>
                <a:cs typeface="Arial" pitchFamily="34" charset="0"/>
              </a:defRPr>
            </a:pPr>
            <a:endParaRPr lang="de-DE"/>
          </a:p>
        </c:txPr>
        <c:crossAx val="226594472"/>
        <c:crosses val="autoZero"/>
        <c:auto val="1"/>
        <c:lblAlgn val="ctr"/>
        <c:lblOffset val="100"/>
        <c:noMultiLvlLbl val="0"/>
      </c:catAx>
      <c:valAx>
        <c:axId val="226594472"/>
        <c:scaling>
          <c:orientation val="minMax"/>
          <c:max val="300"/>
          <c:min val="0"/>
        </c:scaling>
        <c:delete val="0"/>
        <c:axPos val="l"/>
        <c:majorGridlines/>
        <c:numFmt formatCode="#,##0" sourceLinked="0"/>
        <c:majorTickMark val="out"/>
        <c:minorTickMark val="none"/>
        <c:tickLblPos val="nextTo"/>
        <c:txPr>
          <a:bodyPr/>
          <a:lstStyle/>
          <a:p>
            <a:pPr>
              <a:defRPr>
                <a:latin typeface="Arial" pitchFamily="34" charset="0"/>
                <a:cs typeface="Arial" pitchFamily="34" charset="0"/>
              </a:defRPr>
            </a:pPr>
            <a:endParaRPr lang="de-DE"/>
          </a:p>
        </c:txPr>
        <c:crossAx val="226594080"/>
        <c:crosses val="autoZero"/>
        <c:crossBetween val="between"/>
        <c:majorUnit val="100"/>
      </c:valAx>
      <c:valAx>
        <c:axId val="226594864"/>
        <c:scaling>
          <c:orientation val="minMax"/>
          <c:max val="52"/>
          <c:min val="0"/>
        </c:scaling>
        <c:delete val="0"/>
        <c:axPos val="r"/>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6733192"/>
        <c:crosses val="max"/>
        <c:crossBetween val="between"/>
      </c:valAx>
      <c:catAx>
        <c:axId val="226733192"/>
        <c:scaling>
          <c:orientation val="minMax"/>
        </c:scaling>
        <c:delete val="1"/>
        <c:axPos val="b"/>
        <c:numFmt formatCode="General" sourceLinked="1"/>
        <c:majorTickMark val="out"/>
        <c:minorTickMark val="none"/>
        <c:tickLblPos val="nextTo"/>
        <c:crossAx val="226594864"/>
        <c:crosses val="autoZero"/>
        <c:auto val="1"/>
        <c:lblAlgn val="ctr"/>
        <c:lblOffset val="100"/>
        <c:noMultiLvlLbl val="0"/>
      </c:catAx>
    </c:plotArea>
    <c:legend>
      <c:legendPos val="b"/>
      <c:layout>
        <c:manualLayout>
          <c:xMode val="edge"/>
          <c:yMode val="edge"/>
          <c:x val="2.323632197908963E-2"/>
          <c:y val="0.76469411323584557"/>
          <c:w val="0.93814136605017395"/>
          <c:h val="0.11751187959987691"/>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55071419479198E-2"/>
          <c:y val="0.1891667009166986"/>
          <c:w val="0.90781720778053432"/>
          <c:h val="0.59369257003572351"/>
        </c:manualLayout>
      </c:layout>
      <c:barChart>
        <c:barDir val="col"/>
        <c:grouping val="clustered"/>
        <c:varyColors val="0"/>
        <c:ser>
          <c:idx val="0"/>
          <c:order val="0"/>
          <c:tx>
            <c:strRef>
              <c:f>Fläche!$A$26</c:f>
              <c:strCache>
                <c:ptCount val="1"/>
                <c:pt idx="0">
                  <c:v>Gesamte Fläche</c:v>
                </c:pt>
              </c:strCache>
            </c:strRef>
          </c:tx>
          <c:spPr>
            <a:solidFill>
              <a:schemeClr val="bg1">
                <a:lumMod val="50000"/>
              </a:schemeClr>
            </a:solidFill>
          </c:spPr>
          <c:invertIfNegative val="0"/>
          <c:dLbls>
            <c:dLbl>
              <c:idx val="3"/>
              <c:layout>
                <c:manualLayout>
                  <c:x val="0"/>
                  <c:y val="1.06524589146402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D5-41A2-8387-AFD7085C9AAF}"/>
                </c:ext>
              </c:extLst>
            </c:dLbl>
            <c:dLbl>
              <c:idx val="4"/>
              <c:layout>
                <c:manualLayout>
                  <c:x val="-1.9514285530293879E-7"/>
                  <c:y val="1.06524589146402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D5-41A2-8387-AFD7085C9AAF}"/>
                </c:ext>
              </c:extLst>
            </c:dLbl>
            <c:dLbl>
              <c:idx val="5"/>
              <c:layout>
                <c:manualLayout>
                  <c:x val="0"/>
                  <c:y val="1.06524589146402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FD5-41A2-8387-AFD7085C9AAF}"/>
                </c:ext>
              </c:extLst>
            </c:dLbl>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Fläche!$B$25:$K$25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Fläche!$B$26:$K$26</c:f>
              <c:numCache>
                <c:formatCode>_ * #,##0_ ;_ * \-#,##0_ ;_ * "-"??_ ;_ @_ </c:formatCode>
                <c:ptCount val="10"/>
                <c:pt idx="0">
                  <c:v>20688.790000000026</c:v>
                </c:pt>
                <c:pt idx="1">
                  <c:v>21427.86</c:v>
                </c:pt>
                <c:pt idx="2">
                  <c:v>21844.089999999978</c:v>
                </c:pt>
                <c:pt idx="3">
                  <c:v>22265.411999999989</c:v>
                </c:pt>
                <c:pt idx="4">
                  <c:v>22145.792800000025</c:v>
                </c:pt>
                <c:pt idx="5">
                  <c:v>22302.279200000001</c:v>
                </c:pt>
                <c:pt idx="6">
                  <c:v>23077.521699999998</c:v>
                </c:pt>
                <c:pt idx="7">
                  <c:v>23365.653900000001</c:v>
                </c:pt>
                <c:pt idx="8">
                  <c:v>21036</c:v>
                </c:pt>
                <c:pt idx="9">
                  <c:v>20456</c:v>
                </c:pt>
              </c:numCache>
            </c:numRef>
          </c:val>
          <c:extLst>
            <c:ext xmlns:c16="http://schemas.microsoft.com/office/drawing/2014/chart" uri="{C3380CC4-5D6E-409C-BE32-E72D297353CC}">
              <c16:uniqueId val="{00000003-DFD5-41A2-8387-AFD7085C9AAF}"/>
            </c:ext>
          </c:extLst>
        </c:ser>
        <c:ser>
          <c:idx val="2"/>
          <c:order val="2"/>
          <c:tx>
            <c:strRef>
              <c:f>Fläche!$A$28</c:f>
              <c:strCache>
                <c:ptCount val="1"/>
                <c:pt idx="0">
                  <c:v>Fläche der 1'000 grössten Produzenten</c:v>
                </c:pt>
              </c:strCache>
            </c:strRef>
          </c:tx>
          <c:spPr>
            <a:solidFill>
              <a:schemeClr val="bg1">
                <a:lumMod val="75000"/>
              </a:schemeClr>
            </a:solidFill>
          </c:spPr>
          <c:invertIfNegative val="0"/>
          <c:dLbls>
            <c:dLbl>
              <c:idx val="0"/>
              <c:layout>
                <c:manualLayout>
                  <c:x val="1.823291178518289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FD5-41A2-8387-AFD7085C9AAF}"/>
                </c:ext>
              </c:extLst>
            </c:dLbl>
            <c:dLbl>
              <c:idx val="1"/>
              <c:layout>
                <c:manualLayout>
                  <c:x val="1.462428023247200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FD5-41A2-8387-AFD7085C9AAF}"/>
                </c:ext>
              </c:extLst>
            </c:dLbl>
            <c:dLbl>
              <c:idx val="2"/>
              <c:layout>
                <c:manualLayout>
                  <c:x val="1.756799502906677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FD5-41A2-8387-AFD7085C9AAF}"/>
                </c:ext>
              </c:extLst>
            </c:dLbl>
            <c:dLbl>
              <c:idx val="3"/>
              <c:layout>
                <c:manualLayout>
                  <c:x val="1.823291178518289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FD5-41A2-8387-AFD7085C9AAF}"/>
                </c:ext>
              </c:extLst>
            </c:dLbl>
            <c:dLbl>
              <c:idx val="4"/>
              <c:layout>
                <c:manualLayout>
                  <c:x val="1.395955789646001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FD5-41A2-8387-AFD7085C9AAF}"/>
                </c:ext>
              </c:extLst>
            </c:dLbl>
            <c:dLbl>
              <c:idx val="5"/>
              <c:layout>
                <c:manualLayout>
                  <c:x val="1.2629724384227785E-2"/>
                  <c:y val="1.42032785528536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FD5-41A2-8387-AFD7085C9AAF}"/>
                </c:ext>
              </c:extLst>
            </c:dLbl>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Fläche!$B$25:$K$25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Fläche!$B$28:$K$28</c:f>
              <c:numCache>
                <c:formatCode>_ * #,##0_ ;_ * \-#,##0_ ;_ * "-"??_ ;_ @_ </c:formatCode>
                <c:ptCount val="10"/>
                <c:pt idx="0">
                  <c:v>7564.0100000000111</c:v>
                </c:pt>
                <c:pt idx="1">
                  <c:v>8008.0000000000045</c:v>
                </c:pt>
                <c:pt idx="2">
                  <c:v>8209.7199999999993</c:v>
                </c:pt>
                <c:pt idx="3">
                  <c:v>8369.2580000000016</c:v>
                </c:pt>
                <c:pt idx="4">
                  <c:v>8475.2935000000016</c:v>
                </c:pt>
                <c:pt idx="5">
                  <c:v>8608.8520999999928</c:v>
                </c:pt>
                <c:pt idx="6">
                  <c:v>8480</c:v>
                </c:pt>
                <c:pt idx="7">
                  <c:v>8547</c:v>
                </c:pt>
                <c:pt idx="8">
                  <c:v>7936</c:v>
                </c:pt>
                <c:pt idx="9">
                  <c:v>7824</c:v>
                </c:pt>
              </c:numCache>
            </c:numRef>
          </c:val>
          <c:extLst>
            <c:ext xmlns:c16="http://schemas.microsoft.com/office/drawing/2014/chart" uri="{C3380CC4-5D6E-409C-BE32-E72D297353CC}">
              <c16:uniqueId val="{0000000A-DFD5-41A2-8387-AFD7085C9AAF}"/>
            </c:ext>
          </c:extLst>
        </c:ser>
        <c:dLbls>
          <c:showLegendKey val="0"/>
          <c:showVal val="0"/>
          <c:showCatName val="0"/>
          <c:showSerName val="0"/>
          <c:showPercent val="0"/>
          <c:showBubbleSize val="0"/>
        </c:dLbls>
        <c:gapWidth val="150"/>
        <c:axId val="226593688"/>
        <c:axId val="226593296"/>
      </c:barChart>
      <c:lineChart>
        <c:grouping val="standard"/>
        <c:varyColors val="0"/>
        <c:ser>
          <c:idx val="1"/>
          <c:order val="1"/>
          <c:tx>
            <c:strRef>
              <c:f>Fläche!$A$27</c:f>
              <c:strCache>
                <c:ptCount val="1"/>
                <c:pt idx="0">
                  <c:v>Anzahl Produzenten</c:v>
                </c:pt>
              </c:strCache>
            </c:strRef>
          </c:tx>
          <c:spPr>
            <a:ln>
              <a:noFill/>
            </a:ln>
          </c:spPr>
          <c:marker>
            <c:symbol val="circle"/>
            <c:size val="7"/>
            <c:spPr>
              <a:solidFill>
                <a:schemeClr val="accent1">
                  <a:lumMod val="40000"/>
                  <a:lumOff val="60000"/>
                </a:schemeClr>
              </a:solidFill>
              <a:ln>
                <a:solidFill>
                  <a:schemeClr val="accent1">
                    <a:lumMod val="60000"/>
                    <a:lumOff val="40000"/>
                  </a:schemeClr>
                </a:solidFill>
              </a:ln>
            </c:spPr>
          </c:marker>
          <c:dLbls>
            <c:dLbl>
              <c:idx val="5"/>
              <c:layout>
                <c:manualLayout>
                  <c:x val="3.9509554059365768E-3"/>
                  <c:y val="7.10163927642683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FD5-41A2-8387-AFD7085C9AAF}"/>
                </c:ext>
              </c:extLst>
            </c:dLbl>
            <c:dLbl>
              <c:idx val="6"/>
              <c:layout>
                <c:manualLayout>
                  <c:x val="-6.2481561785453143E-3"/>
                  <c:y val="3.55081963821328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FD5-41A2-8387-AFD7085C9AAF}"/>
                </c:ext>
              </c:extLst>
            </c:dLbl>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Fläche!$B$25:$K$25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Fläche!$B$27:$K$27</c:f>
              <c:numCache>
                <c:formatCode>_ * #,##0_ ;_ * \-#,##0_ ;_ * "-"??_ ;_ @_ </c:formatCode>
                <c:ptCount val="10"/>
                <c:pt idx="0">
                  <c:v>6612</c:v>
                </c:pt>
                <c:pt idx="1">
                  <c:v>6501</c:v>
                </c:pt>
                <c:pt idx="2">
                  <c:v>6429</c:v>
                </c:pt>
                <c:pt idx="3">
                  <c:v>6503</c:v>
                </c:pt>
                <c:pt idx="4">
                  <c:v>6407</c:v>
                </c:pt>
                <c:pt idx="5">
                  <c:v>6284</c:v>
                </c:pt>
                <c:pt idx="6">
                  <c:v>6676</c:v>
                </c:pt>
                <c:pt idx="7">
                  <c:v>6690</c:v>
                </c:pt>
                <c:pt idx="8">
                  <c:v>6447</c:v>
                </c:pt>
                <c:pt idx="9">
                  <c:v>6241</c:v>
                </c:pt>
              </c:numCache>
            </c:numRef>
          </c:val>
          <c:smooth val="0"/>
          <c:extLst>
            <c:ext xmlns:c16="http://schemas.microsoft.com/office/drawing/2014/chart" uri="{C3380CC4-5D6E-409C-BE32-E72D297353CC}">
              <c16:uniqueId val="{0000000D-DFD5-41A2-8387-AFD7085C9AAF}"/>
            </c:ext>
          </c:extLst>
        </c:ser>
        <c:dLbls>
          <c:showLegendKey val="0"/>
          <c:showVal val="0"/>
          <c:showCatName val="0"/>
          <c:showSerName val="0"/>
          <c:showPercent val="0"/>
          <c:showBubbleSize val="0"/>
        </c:dLbls>
        <c:marker val="1"/>
        <c:smooth val="0"/>
        <c:axId val="226592512"/>
        <c:axId val="226592904"/>
      </c:lineChart>
      <c:catAx>
        <c:axId val="22659368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26593296"/>
        <c:crosses val="autoZero"/>
        <c:auto val="1"/>
        <c:lblAlgn val="ctr"/>
        <c:lblOffset val="100"/>
        <c:noMultiLvlLbl val="0"/>
      </c:catAx>
      <c:valAx>
        <c:axId val="226593296"/>
        <c:scaling>
          <c:orientation val="minMax"/>
          <c:max val="30000"/>
          <c:min val="0"/>
        </c:scaling>
        <c:delete val="1"/>
        <c:axPos val="l"/>
        <c:majorGridlines>
          <c:spPr>
            <a:ln>
              <a:noFill/>
            </a:ln>
          </c:spPr>
        </c:majorGridlines>
        <c:numFmt formatCode="_ * #,##0_ ;_ * \-#,##0_ ;_ * &quot;-&quot;??_ ;_ @_ " sourceLinked="1"/>
        <c:majorTickMark val="out"/>
        <c:minorTickMark val="none"/>
        <c:tickLblPos val="nextTo"/>
        <c:crossAx val="226593688"/>
        <c:crosses val="autoZero"/>
        <c:crossBetween val="between"/>
      </c:valAx>
      <c:valAx>
        <c:axId val="226592904"/>
        <c:scaling>
          <c:orientation val="minMax"/>
          <c:max val="19000"/>
          <c:min val="0"/>
        </c:scaling>
        <c:delete val="1"/>
        <c:axPos val="r"/>
        <c:numFmt formatCode="_ * #,##0_ ;_ * \-#,##0_ ;_ * &quot;-&quot;??_ ;_ @_ " sourceLinked="1"/>
        <c:majorTickMark val="out"/>
        <c:minorTickMark val="none"/>
        <c:tickLblPos val="nextTo"/>
        <c:crossAx val="226592512"/>
        <c:crosses val="max"/>
        <c:crossBetween val="between"/>
      </c:valAx>
      <c:catAx>
        <c:axId val="226592512"/>
        <c:scaling>
          <c:orientation val="minMax"/>
        </c:scaling>
        <c:delete val="1"/>
        <c:axPos val="b"/>
        <c:numFmt formatCode="General" sourceLinked="1"/>
        <c:majorTickMark val="out"/>
        <c:minorTickMark val="none"/>
        <c:tickLblPos val="nextTo"/>
        <c:crossAx val="226592904"/>
        <c:crosses val="autoZero"/>
        <c:auto val="1"/>
        <c:lblAlgn val="ctr"/>
        <c:lblOffset val="100"/>
        <c:noMultiLvlLbl val="0"/>
      </c:catAx>
    </c:plotArea>
    <c:legend>
      <c:legendPos val="b"/>
      <c:layout>
        <c:manualLayout>
          <c:xMode val="edge"/>
          <c:yMode val="edge"/>
          <c:x val="4.896839720649418E-2"/>
          <c:y val="0.8630921376185855"/>
          <c:w val="0.89453172642298662"/>
          <c:h val="5.2847777826823129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solidFill>
    </a:ln>
  </c:sp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393935976511931E-2"/>
          <c:y val="0.19427536674194795"/>
          <c:w val="0.9302643082211125"/>
          <c:h val="0.46484119717593442"/>
        </c:manualLayout>
      </c:layout>
      <c:stockChart>
        <c:ser>
          <c:idx val="0"/>
          <c:order val="0"/>
          <c:spPr>
            <a:ln w="28575">
              <a:noFill/>
            </a:ln>
          </c:spPr>
          <c:marker>
            <c:symbol val="none"/>
          </c:marker>
          <c:dLbls>
            <c:dLbl>
              <c:idx val="0"/>
              <c:layout>
                <c:manualLayout>
                  <c:x val="1.4556040756914142E-2"/>
                  <c:y val="2.0671834625322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C-42C6-864E-F50C4C20FDC7}"/>
                </c:ext>
              </c:extLst>
            </c:dLbl>
            <c:dLbl>
              <c:idx val="1"/>
              <c:layout>
                <c:manualLayout>
                  <c:x val="7.2780203784570596E-3"/>
                  <c:y val="5.512489233419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FC-42C6-864E-F50C4C20FDC7}"/>
                </c:ext>
              </c:extLst>
            </c:dLbl>
            <c:dLbl>
              <c:idx val="2"/>
              <c:layout>
                <c:manualLayout>
                  <c:x val="1.9408054342552158E-2"/>
                  <c:y val="3.4453057708871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FC-42C6-864E-F50C4C20FDC7}"/>
                </c:ext>
              </c:extLst>
            </c:dLbl>
            <c:dLbl>
              <c:idx val="3"/>
              <c:layout>
                <c:manualLayout>
                  <c:x val="4.8520135856380394E-3"/>
                  <c:y val="6.2015503875968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FC-42C6-864E-F50C4C20FDC7}"/>
                </c:ext>
              </c:extLst>
            </c:dLbl>
            <c:dLbl>
              <c:idx val="4"/>
              <c:layout>
                <c:manualLayout>
                  <c:x val="4.8520135856380394E-3"/>
                  <c:y val="4.4788975021533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FC-42C6-864E-F50C4C20FD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Getreideart_alt'!$B$32:$B$36</c:f>
              <c:numCache>
                <c:formatCode>0.00</c:formatCode>
                <c:ptCount val="5"/>
                <c:pt idx="0">
                  <c:v>49.853658536585399</c:v>
                </c:pt>
                <c:pt idx="1">
                  <c:v>48.5</c:v>
                </c:pt>
                <c:pt idx="2">
                  <c:v>47</c:v>
                </c:pt>
                <c:pt idx="3">
                  <c:v>43.432510463323034</c:v>
                </c:pt>
                <c:pt idx="4">
                  <c:v>39.979999999999997</c:v>
                </c:pt>
              </c:numCache>
            </c:numRef>
          </c:val>
          <c:smooth val="0"/>
          <c:extLst>
            <c:ext xmlns:c16="http://schemas.microsoft.com/office/drawing/2014/chart" uri="{C3380CC4-5D6E-409C-BE32-E72D297353CC}">
              <c16:uniqueId val="{00000005-D7FC-42C6-864E-F50C4C20FDC7}"/>
            </c:ext>
          </c:extLst>
        </c:ser>
        <c:ser>
          <c:idx val="1"/>
          <c:order val="1"/>
          <c:spPr>
            <a:ln w="28575">
              <a:noFill/>
            </a:ln>
          </c:spPr>
          <c:marker>
            <c:symbol val="none"/>
          </c:marker>
          <c:dLbls>
            <c:dLbl>
              <c:idx val="0"/>
              <c:layout>
                <c:manualLayout>
                  <c:x val="6.792819019893255E-2"/>
                  <c:y val="-8.6132644272179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FC-42C6-864E-F50C4C20FDC7}"/>
                </c:ext>
              </c:extLst>
            </c:dLbl>
            <c:dLbl>
              <c:idx val="1"/>
              <c:layout>
                <c:manualLayout>
                  <c:x val="5.8224163027656477E-2"/>
                  <c:y val="-8.9577950043066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FC-42C6-864E-F50C4C20FDC7}"/>
                </c:ext>
              </c:extLst>
            </c:dLbl>
            <c:dLbl>
              <c:idx val="2"/>
              <c:layout>
                <c:manualLayout>
                  <c:x val="3.1538088306647172E-2"/>
                  <c:y val="-7.92420327304048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FC-42C6-864E-F50C4C20FDC7}"/>
                </c:ext>
              </c:extLst>
            </c:dLbl>
            <c:dLbl>
              <c:idx val="3"/>
              <c:layout>
                <c:manualLayout>
                  <c:x val="4.1242115477923252E-2"/>
                  <c:y val="-6.5460809646856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FC-42C6-864E-F50C4C20FDC7}"/>
                </c:ext>
              </c:extLst>
            </c:dLbl>
            <c:dLbl>
              <c:idx val="4"/>
              <c:layout>
                <c:manualLayout>
                  <c:x val="2.4260067928190197E-3"/>
                  <c:y val="-1.722652885443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FC-42C6-864E-F50C4C20FD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Getreideart_alt'!$C$32:$C$36</c:f>
              <c:numCache>
                <c:formatCode>0.00</c:formatCode>
                <c:ptCount val="5"/>
                <c:pt idx="0">
                  <c:v>53.013440256708989</c:v>
                </c:pt>
                <c:pt idx="1">
                  <c:v>51.338780801212991</c:v>
                </c:pt>
                <c:pt idx="2">
                  <c:v>49.75</c:v>
                </c:pt>
                <c:pt idx="3">
                  <c:v>48</c:v>
                </c:pt>
                <c:pt idx="4">
                  <c:v>42</c:v>
                </c:pt>
              </c:numCache>
            </c:numRef>
          </c:val>
          <c:smooth val="0"/>
          <c:extLst>
            <c:ext xmlns:c16="http://schemas.microsoft.com/office/drawing/2014/chart" uri="{C3380CC4-5D6E-409C-BE32-E72D297353CC}">
              <c16:uniqueId val="{0000000B-D7FC-42C6-864E-F50C4C20FDC7}"/>
            </c:ext>
          </c:extLst>
        </c:ser>
        <c:ser>
          <c:idx val="2"/>
          <c:order val="2"/>
          <c:spPr>
            <a:ln w="28575">
              <a:noFill/>
            </a:ln>
          </c:spPr>
          <c:marker>
            <c:symbol val="none"/>
          </c:marker>
          <c:dLbls>
            <c:dLbl>
              <c:idx val="0"/>
              <c:layout>
                <c:manualLayout>
                  <c:x val="4.8520135856380394E-3"/>
                  <c:y val="3.44530577088716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FC-42C6-864E-F50C4C20FDC7}"/>
                </c:ext>
              </c:extLst>
            </c:dLbl>
            <c:dLbl>
              <c:idx val="1"/>
              <c:layout>
                <c:manualLayout>
                  <c:x val="-4.4476277407930105E-17"/>
                  <c:y val="8.9577950043066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FC-42C6-864E-F50C4C20FDC7}"/>
                </c:ext>
              </c:extLst>
            </c:dLbl>
            <c:dLbl>
              <c:idx val="2"/>
              <c:layout>
                <c:manualLayout>
                  <c:x val="-1.6982047549733138E-2"/>
                  <c:y val="6.5460809646856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FC-42C6-864E-F50C4C20FDC7}"/>
                </c:ext>
              </c:extLst>
            </c:dLbl>
            <c:dLbl>
              <c:idx val="3"/>
              <c:layout>
                <c:manualLayout>
                  <c:x val="-4.6094129063561376E-2"/>
                  <c:y val="0.103359173126614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FC-42C6-864E-F50C4C20FDC7}"/>
                </c:ext>
              </c:extLst>
            </c:dLbl>
            <c:dLbl>
              <c:idx val="4"/>
              <c:layout>
                <c:manualLayout>
                  <c:x val="7.2780203784570596E-3"/>
                  <c:y val="7.2351421188630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7FC-42C6-864E-F50C4C20FD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Getreideart_alt'!$D$32:$D$36</c:f>
              <c:numCache>
                <c:formatCode>0.00</c:formatCode>
                <c:ptCount val="5"/>
                <c:pt idx="0">
                  <c:v>48.292682926829265</c:v>
                </c:pt>
                <c:pt idx="1">
                  <c:v>46.829268292682926</c:v>
                </c:pt>
                <c:pt idx="2">
                  <c:v>45.853658536585364</c:v>
                </c:pt>
                <c:pt idx="3">
                  <c:v>43</c:v>
                </c:pt>
                <c:pt idx="4">
                  <c:v>38.536585365853661</c:v>
                </c:pt>
              </c:numCache>
            </c:numRef>
          </c:val>
          <c:smooth val="0"/>
          <c:extLst>
            <c:ext xmlns:c16="http://schemas.microsoft.com/office/drawing/2014/chart" uri="{C3380CC4-5D6E-409C-BE32-E72D297353CC}">
              <c16:uniqueId val="{00000011-D7FC-42C6-864E-F50C4C20FDC7}"/>
            </c:ext>
          </c:extLst>
        </c:ser>
        <c:ser>
          <c:idx val="3"/>
          <c:order val="3"/>
          <c:spPr>
            <a:ln w="28575">
              <a:noFill/>
            </a:ln>
          </c:spPr>
          <c:marker>
            <c:symbol val="none"/>
          </c:marker>
          <c:dLbls>
            <c:dLbl>
              <c:idx val="0"/>
              <c:layout>
                <c:manualLayout>
                  <c:x val="5.0946142649199416E-2"/>
                  <c:y val="-2.4117140396210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7FC-42C6-864E-F50C4C20FDC7}"/>
                </c:ext>
              </c:extLst>
            </c:dLbl>
            <c:dLbl>
              <c:idx val="1"/>
              <c:layout>
                <c:manualLayout>
                  <c:x val="5.3372149442018436E-2"/>
                  <c:y val="-4.1343669250645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7FC-42C6-864E-F50C4C20FDC7}"/>
                </c:ext>
              </c:extLst>
            </c:dLbl>
            <c:dLbl>
              <c:idx val="2"/>
              <c:layout>
                <c:manualLayout>
                  <c:x val="1.6982047549733051E-2"/>
                  <c:y val="-4.4788975021533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7FC-42C6-864E-F50C4C20FDC7}"/>
                </c:ext>
              </c:extLst>
            </c:dLbl>
            <c:dLbl>
              <c:idx val="3"/>
              <c:layout>
                <c:manualLayout>
                  <c:x val="1.6982047549733138E-2"/>
                  <c:y val="-3.7898363479758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7FC-42C6-864E-F50C4C20FDC7}"/>
                </c:ext>
              </c:extLst>
            </c:dLbl>
            <c:dLbl>
              <c:idx val="4"/>
              <c:layout>
                <c:manualLayout>
                  <c:x val="4.8520135856380394E-3"/>
                  <c:y val="-7.5796726959517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7FC-42C6-864E-F50C4C20FD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'Produktion nach Getreideart_alt'!$A$32:$A$36</c:f>
              <c:strCache>
                <c:ptCount val="5"/>
                <c:pt idx="0">
                  <c:v>Weizen Top (33)</c:v>
                </c:pt>
                <c:pt idx="1">
                  <c:v>Weizen I (32)</c:v>
                </c:pt>
                <c:pt idx="2">
                  <c:v>Weizen II (30)</c:v>
                </c:pt>
                <c:pt idx="3">
                  <c:v>Weizen Biskuit (10)</c:v>
                </c:pt>
                <c:pt idx="4">
                  <c:v>Roggen A (9)</c:v>
                </c:pt>
              </c:strCache>
            </c:strRef>
          </c:cat>
          <c:val>
            <c:numRef>
              <c:f>'Produktion nach Getreideart_alt'!$E$32:$E$36</c:f>
              <c:numCache>
                <c:formatCode>0.00</c:formatCode>
                <c:ptCount val="5"/>
                <c:pt idx="0">
                  <c:v>51.399798122773838</c:v>
                </c:pt>
                <c:pt idx="1">
                  <c:v>49.874996296812647</c:v>
                </c:pt>
                <c:pt idx="2">
                  <c:v>48.735785255439744</c:v>
                </c:pt>
                <c:pt idx="3">
                  <c:v>46.000000000000007</c:v>
                </c:pt>
                <c:pt idx="4">
                  <c:v>41.5</c:v>
                </c:pt>
              </c:numCache>
            </c:numRef>
          </c:val>
          <c:smooth val="0"/>
          <c:extLst>
            <c:ext xmlns:c16="http://schemas.microsoft.com/office/drawing/2014/chart" uri="{C3380CC4-5D6E-409C-BE32-E72D297353CC}">
              <c16:uniqueId val="{00000017-D7FC-42C6-864E-F50C4C20FDC7}"/>
            </c:ext>
          </c:extLst>
        </c:ser>
        <c:dLbls>
          <c:showLegendKey val="0"/>
          <c:showVal val="1"/>
          <c:showCatName val="0"/>
          <c:showSerName val="0"/>
          <c:showPercent val="0"/>
          <c:showBubbleSize val="0"/>
        </c:dLbls>
        <c:hiLowLines/>
        <c:upDownBars>
          <c:gapWidth val="62"/>
          <c:upBars/>
          <c:downBars/>
        </c:upDownBars>
        <c:axId val="226735152"/>
        <c:axId val="226735544"/>
      </c:stockChart>
      <c:catAx>
        <c:axId val="226735152"/>
        <c:scaling>
          <c:orientation val="minMax"/>
        </c:scaling>
        <c:delete val="0"/>
        <c:axPos val="b"/>
        <c:numFmt formatCode="General" sourceLinked="0"/>
        <c:majorTickMark val="out"/>
        <c:minorTickMark val="none"/>
        <c:tickLblPos val="nextTo"/>
        <c:txPr>
          <a:bodyPr rot="-3120000"/>
          <a:lstStyle/>
          <a:p>
            <a:pPr>
              <a:defRPr>
                <a:latin typeface="Arial" pitchFamily="34" charset="0"/>
                <a:cs typeface="Arial" pitchFamily="34" charset="0"/>
              </a:defRPr>
            </a:pPr>
            <a:endParaRPr lang="de-DE"/>
          </a:p>
        </c:txPr>
        <c:crossAx val="226735544"/>
        <c:crosses val="autoZero"/>
        <c:auto val="1"/>
        <c:lblAlgn val="ctr"/>
        <c:lblOffset val="100"/>
        <c:noMultiLvlLbl val="0"/>
      </c:catAx>
      <c:valAx>
        <c:axId val="226735544"/>
        <c:scaling>
          <c:orientation val="minMax"/>
          <c:max val="58"/>
          <c:min val="30"/>
        </c:scaling>
        <c:delete val="0"/>
        <c:axPos val="l"/>
        <c:majorGridlines/>
        <c:minorGridlines>
          <c:spPr>
            <a:ln>
              <a:noFill/>
            </a:ln>
          </c:spPr>
        </c:minorGridlines>
        <c:numFmt formatCode="0" sourceLinked="0"/>
        <c:majorTickMark val="out"/>
        <c:minorTickMark val="none"/>
        <c:tickLblPos val="nextTo"/>
        <c:txPr>
          <a:bodyPr/>
          <a:lstStyle/>
          <a:p>
            <a:pPr>
              <a:defRPr>
                <a:latin typeface="Arial" pitchFamily="34" charset="0"/>
                <a:cs typeface="Arial" pitchFamily="34" charset="0"/>
              </a:defRPr>
            </a:pPr>
            <a:endParaRPr lang="de-DE"/>
          </a:p>
        </c:txPr>
        <c:crossAx val="226735152"/>
        <c:crosses val="autoZero"/>
        <c:crossBetween val="between"/>
        <c:majorUnit val="5"/>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4649174046122"/>
          <c:y val="0.22764474527109038"/>
          <c:w val="0.8804121591625973"/>
          <c:h val="0.35150389076973365"/>
        </c:manualLayout>
      </c:layout>
      <c:stockChart>
        <c:ser>
          <c:idx val="0"/>
          <c:order val="0"/>
          <c:spPr>
            <a:ln w="28575">
              <a:noFill/>
            </a:ln>
          </c:spPr>
          <c:marker>
            <c:symbol val="none"/>
          </c:marker>
          <c:cat>
            <c:strRef>
              <c:f>'Produktion nach Getreideart_alt'!$A$39:$A$42</c:f>
              <c:strCache>
                <c:ptCount val="4"/>
                <c:pt idx="0">
                  <c:v>Weizen Top (32)</c:v>
                </c:pt>
                <c:pt idx="1">
                  <c:v>Weizen I (32)</c:v>
                </c:pt>
                <c:pt idx="2">
                  <c:v>Weizen II (27)</c:v>
                </c:pt>
                <c:pt idx="3">
                  <c:v>Roggen A (7)</c:v>
                </c:pt>
              </c:strCache>
            </c:strRef>
          </c:cat>
          <c:val>
            <c:numRef>
              <c:f>'Produktion nach Getreideart_alt'!$B$39:$B$42</c:f>
              <c:numCache>
                <c:formatCode>0.0</c:formatCode>
                <c:ptCount val="4"/>
                <c:pt idx="0">
                  <c:v>55.449999614255276</c:v>
                </c:pt>
                <c:pt idx="1">
                  <c:v>52.8</c:v>
                </c:pt>
                <c:pt idx="2">
                  <c:v>50.75</c:v>
                </c:pt>
                <c:pt idx="3">
                  <c:v>47.5</c:v>
                </c:pt>
              </c:numCache>
            </c:numRef>
          </c:val>
          <c:smooth val="0"/>
          <c:extLst>
            <c:ext xmlns:c16="http://schemas.microsoft.com/office/drawing/2014/chart" uri="{C3380CC4-5D6E-409C-BE32-E72D297353CC}">
              <c16:uniqueId val="{00000000-7B6C-4B8B-86E6-F44F7A521EAF}"/>
            </c:ext>
          </c:extLst>
        </c:ser>
        <c:ser>
          <c:idx val="1"/>
          <c:order val="1"/>
          <c:spPr>
            <a:ln w="28575">
              <a:noFill/>
            </a:ln>
          </c:spPr>
          <c:marker>
            <c:symbol val="none"/>
          </c:marker>
          <c:cat>
            <c:strRef>
              <c:f>'Produktion nach Getreideart_alt'!$A$39:$A$42</c:f>
              <c:strCache>
                <c:ptCount val="4"/>
                <c:pt idx="0">
                  <c:v>Weizen Top (32)</c:v>
                </c:pt>
                <c:pt idx="1">
                  <c:v>Weizen I (32)</c:v>
                </c:pt>
                <c:pt idx="2">
                  <c:v>Weizen II (27)</c:v>
                </c:pt>
                <c:pt idx="3">
                  <c:v>Roggen A (7)</c:v>
                </c:pt>
              </c:strCache>
            </c:strRef>
          </c:cat>
          <c:val>
            <c:numRef>
              <c:f>'Produktion nach Getreideart_alt'!$C$39:$C$42</c:f>
              <c:numCache>
                <c:formatCode>0.0</c:formatCode>
                <c:ptCount val="4"/>
                <c:pt idx="0">
                  <c:v>58.2</c:v>
                </c:pt>
                <c:pt idx="1">
                  <c:v>55.499921774599095</c:v>
                </c:pt>
                <c:pt idx="2">
                  <c:v>52.950145296040702</c:v>
                </c:pt>
                <c:pt idx="3">
                  <c:v>50.199277638190999</c:v>
                </c:pt>
              </c:numCache>
            </c:numRef>
          </c:val>
          <c:smooth val="0"/>
          <c:extLst>
            <c:ext xmlns:c16="http://schemas.microsoft.com/office/drawing/2014/chart" uri="{C3380CC4-5D6E-409C-BE32-E72D297353CC}">
              <c16:uniqueId val="{00000001-7B6C-4B8B-86E6-F44F7A521EAF}"/>
            </c:ext>
          </c:extLst>
        </c:ser>
        <c:ser>
          <c:idx val="2"/>
          <c:order val="2"/>
          <c:spPr>
            <a:ln w="28575">
              <a:noFill/>
            </a:ln>
          </c:spPr>
          <c:marker>
            <c:symbol val="none"/>
          </c:marker>
          <c:cat>
            <c:strRef>
              <c:f>'Produktion nach Getreideart_alt'!$A$39:$A$42</c:f>
              <c:strCache>
                <c:ptCount val="4"/>
                <c:pt idx="0">
                  <c:v>Weizen Top (32)</c:v>
                </c:pt>
                <c:pt idx="1">
                  <c:v>Weizen I (32)</c:v>
                </c:pt>
                <c:pt idx="2">
                  <c:v>Weizen II (27)</c:v>
                </c:pt>
                <c:pt idx="3">
                  <c:v>Roggen A (7)</c:v>
                </c:pt>
              </c:strCache>
            </c:strRef>
          </c:cat>
          <c:val>
            <c:numRef>
              <c:f>'Produktion nach Getreideart_alt'!$D$39:$D$42</c:f>
              <c:numCache>
                <c:formatCode>0.0</c:formatCode>
                <c:ptCount val="4"/>
                <c:pt idx="0">
                  <c:v>54.699990982704804</c:v>
                </c:pt>
                <c:pt idx="1">
                  <c:v>51.8</c:v>
                </c:pt>
                <c:pt idx="2">
                  <c:v>49.6</c:v>
                </c:pt>
                <c:pt idx="3">
                  <c:v>47.024390243902403</c:v>
                </c:pt>
              </c:numCache>
            </c:numRef>
          </c:val>
          <c:smooth val="0"/>
          <c:extLst>
            <c:ext xmlns:c16="http://schemas.microsoft.com/office/drawing/2014/chart" uri="{C3380CC4-5D6E-409C-BE32-E72D297353CC}">
              <c16:uniqueId val="{00000002-7B6C-4B8B-86E6-F44F7A521EAF}"/>
            </c:ext>
          </c:extLst>
        </c:ser>
        <c:ser>
          <c:idx val="3"/>
          <c:order val="3"/>
          <c:spPr>
            <a:ln w="28575">
              <a:noFill/>
            </a:ln>
          </c:spPr>
          <c:marker>
            <c:symbol val="none"/>
          </c:marker>
          <c:cat>
            <c:strRef>
              <c:f>'Produktion nach Getreideart_alt'!$A$39:$A$42</c:f>
              <c:strCache>
                <c:ptCount val="4"/>
                <c:pt idx="0">
                  <c:v>Weizen Top (32)</c:v>
                </c:pt>
                <c:pt idx="1">
                  <c:v>Weizen I (32)</c:v>
                </c:pt>
                <c:pt idx="2">
                  <c:v>Weizen II (27)</c:v>
                </c:pt>
                <c:pt idx="3">
                  <c:v>Roggen A (7)</c:v>
                </c:pt>
              </c:strCache>
            </c:strRef>
          </c:cat>
          <c:val>
            <c:numRef>
              <c:f>'Produktion nach Getreideart_alt'!$E$39:$E$42</c:f>
              <c:numCache>
                <c:formatCode>0.0</c:formatCode>
                <c:ptCount val="4"/>
                <c:pt idx="0">
                  <c:v>56.900000000000006</c:v>
                </c:pt>
                <c:pt idx="1">
                  <c:v>54.199999999999996</c:v>
                </c:pt>
                <c:pt idx="2">
                  <c:v>51.75</c:v>
                </c:pt>
                <c:pt idx="3">
                  <c:v>48</c:v>
                </c:pt>
              </c:numCache>
            </c:numRef>
          </c:val>
          <c:smooth val="0"/>
          <c:extLst>
            <c:ext xmlns:c16="http://schemas.microsoft.com/office/drawing/2014/chart" uri="{C3380CC4-5D6E-409C-BE32-E72D297353CC}">
              <c16:uniqueId val="{00000003-7B6C-4B8B-86E6-F44F7A521EAF}"/>
            </c:ext>
          </c:extLst>
        </c:ser>
        <c:dLbls>
          <c:showLegendKey val="0"/>
          <c:showVal val="0"/>
          <c:showCatName val="0"/>
          <c:showSerName val="0"/>
          <c:showPercent val="0"/>
          <c:showBubbleSize val="0"/>
        </c:dLbls>
        <c:hiLowLines/>
        <c:upDownBars>
          <c:gapWidth val="62"/>
          <c:upBars/>
          <c:downBars/>
        </c:upDownBars>
        <c:axId val="226736328"/>
        <c:axId val="226736720"/>
      </c:stockChart>
      <c:catAx>
        <c:axId val="226736328"/>
        <c:scaling>
          <c:orientation val="minMax"/>
        </c:scaling>
        <c:delete val="0"/>
        <c:axPos val="b"/>
        <c:numFmt formatCode="General" sourceLinked="0"/>
        <c:majorTickMark val="out"/>
        <c:minorTickMark val="none"/>
        <c:tickLblPos val="nextTo"/>
        <c:txPr>
          <a:bodyPr rot="-3120000"/>
          <a:lstStyle/>
          <a:p>
            <a:pPr>
              <a:defRPr>
                <a:latin typeface="Arial" pitchFamily="34" charset="0"/>
                <a:cs typeface="Arial" pitchFamily="34" charset="0"/>
              </a:defRPr>
            </a:pPr>
            <a:endParaRPr lang="de-DE"/>
          </a:p>
        </c:txPr>
        <c:crossAx val="226736720"/>
        <c:crosses val="autoZero"/>
        <c:auto val="1"/>
        <c:lblAlgn val="ctr"/>
        <c:lblOffset val="100"/>
        <c:noMultiLvlLbl val="0"/>
      </c:catAx>
      <c:valAx>
        <c:axId val="226736720"/>
        <c:scaling>
          <c:orientation val="minMax"/>
          <c:max val="65"/>
          <c:min val="40"/>
        </c:scaling>
        <c:delete val="0"/>
        <c:axPos val="l"/>
        <c:majorGridlines/>
        <c:numFmt formatCode="0" sourceLinked="0"/>
        <c:majorTickMark val="out"/>
        <c:minorTickMark val="none"/>
        <c:tickLblPos val="nextTo"/>
        <c:txPr>
          <a:bodyPr/>
          <a:lstStyle/>
          <a:p>
            <a:pPr>
              <a:defRPr>
                <a:latin typeface="Arial" pitchFamily="34" charset="0"/>
                <a:cs typeface="Arial" pitchFamily="34" charset="0"/>
              </a:defRPr>
            </a:pPr>
            <a:endParaRPr lang="de-DE"/>
          </a:p>
        </c:txPr>
        <c:crossAx val="226736328"/>
        <c:crosses val="autoZero"/>
        <c:crossBetween val="between"/>
        <c:majorUnit val="5"/>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8873515088071"/>
          <c:y val="0.22494214310167751"/>
          <c:w val="0.8206793803953697"/>
          <c:h val="0.27028704020693067"/>
        </c:manualLayout>
      </c:layout>
      <c:stockChart>
        <c:ser>
          <c:idx val="0"/>
          <c:order val="0"/>
          <c:spPr>
            <a:ln w="28575">
              <a:noFill/>
            </a:ln>
          </c:spPr>
          <c:marker>
            <c:symbol val="none"/>
          </c:marker>
          <c:cat>
            <c:strRef>
              <c:f>'Produktion nach Getreideart_alt'!$A$43:$A$44</c:f>
              <c:strCache>
                <c:ptCount val="2"/>
                <c:pt idx="0">
                  <c:v>Mahlweizen (12)</c:v>
                </c:pt>
                <c:pt idx="1">
                  <c:v>Dinkel A (7), (*)</c:v>
                </c:pt>
              </c:strCache>
            </c:strRef>
          </c:cat>
          <c:val>
            <c:numRef>
              <c:f>'Produktion nach Getreideart_alt'!$B$43:$B$44</c:f>
              <c:numCache>
                <c:formatCode>0.0</c:formatCode>
                <c:ptCount val="2"/>
                <c:pt idx="0">
                  <c:v>105.96267273520415</c:v>
                </c:pt>
                <c:pt idx="1">
                  <c:v>113.91299129561432</c:v>
                </c:pt>
              </c:numCache>
            </c:numRef>
          </c:val>
          <c:smooth val="0"/>
          <c:extLst>
            <c:ext xmlns:c16="http://schemas.microsoft.com/office/drawing/2014/chart" uri="{C3380CC4-5D6E-409C-BE32-E72D297353CC}">
              <c16:uniqueId val="{00000000-A5AE-47A1-85B0-BFFB8DDC6648}"/>
            </c:ext>
          </c:extLst>
        </c:ser>
        <c:ser>
          <c:idx val="1"/>
          <c:order val="1"/>
          <c:spPr>
            <a:ln w="28575">
              <a:noFill/>
            </a:ln>
          </c:spPr>
          <c:marker>
            <c:symbol val="none"/>
          </c:marker>
          <c:cat>
            <c:strRef>
              <c:f>'Produktion nach Getreideart_alt'!$A$43:$A$44</c:f>
              <c:strCache>
                <c:ptCount val="2"/>
                <c:pt idx="0">
                  <c:v>Mahlweizen (12)</c:v>
                </c:pt>
                <c:pt idx="1">
                  <c:v>Dinkel A (7), (*)</c:v>
                </c:pt>
              </c:strCache>
            </c:strRef>
          </c:cat>
          <c:val>
            <c:numRef>
              <c:f>'Produktion nach Getreideart_alt'!$C$43:$C$44</c:f>
              <c:numCache>
                <c:formatCode>0.0</c:formatCode>
                <c:ptCount val="2"/>
                <c:pt idx="0">
                  <c:v>108.49736950996</c:v>
                </c:pt>
                <c:pt idx="1">
                  <c:v>116.4975483519477</c:v>
                </c:pt>
              </c:numCache>
            </c:numRef>
          </c:val>
          <c:smooth val="0"/>
          <c:extLst>
            <c:ext xmlns:c16="http://schemas.microsoft.com/office/drawing/2014/chart" uri="{C3380CC4-5D6E-409C-BE32-E72D297353CC}">
              <c16:uniqueId val="{00000001-A5AE-47A1-85B0-BFFB8DDC6648}"/>
            </c:ext>
          </c:extLst>
        </c:ser>
        <c:ser>
          <c:idx val="2"/>
          <c:order val="2"/>
          <c:spPr>
            <a:ln w="28575">
              <a:noFill/>
            </a:ln>
          </c:spPr>
          <c:marker>
            <c:symbol val="none"/>
          </c:marker>
          <c:cat>
            <c:strRef>
              <c:f>'Produktion nach Getreideart_alt'!$A$43:$A$44</c:f>
              <c:strCache>
                <c:ptCount val="2"/>
                <c:pt idx="0">
                  <c:v>Mahlweizen (12)</c:v>
                </c:pt>
                <c:pt idx="1">
                  <c:v>Dinkel A (7), (*)</c:v>
                </c:pt>
              </c:strCache>
            </c:strRef>
          </c:cat>
          <c:val>
            <c:numRef>
              <c:f>'Produktion nach Getreideart_alt'!$D$43:$D$44</c:f>
              <c:numCache>
                <c:formatCode>0.0</c:formatCode>
                <c:ptCount val="2"/>
                <c:pt idx="0">
                  <c:v>105.5864561656053</c:v>
                </c:pt>
                <c:pt idx="1">
                  <c:v>113.65853658536585</c:v>
                </c:pt>
              </c:numCache>
            </c:numRef>
          </c:val>
          <c:smooth val="0"/>
          <c:extLst>
            <c:ext xmlns:c16="http://schemas.microsoft.com/office/drawing/2014/chart" uri="{C3380CC4-5D6E-409C-BE32-E72D297353CC}">
              <c16:uniqueId val="{00000002-A5AE-47A1-85B0-BFFB8DDC6648}"/>
            </c:ext>
          </c:extLst>
        </c:ser>
        <c:ser>
          <c:idx val="3"/>
          <c:order val="3"/>
          <c:spPr>
            <a:ln w="28575">
              <a:noFill/>
            </a:ln>
          </c:spPr>
          <c:marker>
            <c:symbol val="none"/>
          </c:marker>
          <c:cat>
            <c:strRef>
              <c:f>'Produktion nach Getreideart_alt'!$A$43:$A$44</c:f>
              <c:strCache>
                <c:ptCount val="2"/>
                <c:pt idx="0">
                  <c:v>Mahlweizen (12)</c:v>
                </c:pt>
                <c:pt idx="1">
                  <c:v>Dinkel A (7), (*)</c:v>
                </c:pt>
              </c:strCache>
            </c:strRef>
          </c:cat>
          <c:val>
            <c:numRef>
              <c:f>'Produktion nach Getreideart_alt'!$E$43:$E$44</c:f>
              <c:numCache>
                <c:formatCode>0.0</c:formatCode>
                <c:ptCount val="2"/>
                <c:pt idx="0">
                  <c:v>106.71000109993818</c:v>
                </c:pt>
                <c:pt idx="1">
                  <c:v>115.25</c:v>
                </c:pt>
              </c:numCache>
            </c:numRef>
          </c:val>
          <c:smooth val="0"/>
          <c:extLst>
            <c:ext xmlns:c16="http://schemas.microsoft.com/office/drawing/2014/chart" uri="{C3380CC4-5D6E-409C-BE32-E72D297353CC}">
              <c16:uniqueId val="{00000003-A5AE-47A1-85B0-BFFB8DDC6648}"/>
            </c:ext>
          </c:extLst>
        </c:ser>
        <c:dLbls>
          <c:showLegendKey val="0"/>
          <c:showVal val="0"/>
          <c:showCatName val="0"/>
          <c:showSerName val="0"/>
          <c:showPercent val="0"/>
          <c:showBubbleSize val="0"/>
        </c:dLbls>
        <c:hiLowLines/>
        <c:upDownBars>
          <c:gapWidth val="62"/>
          <c:upBars/>
          <c:downBars/>
        </c:upDownBars>
        <c:axId val="225958776"/>
        <c:axId val="225959168"/>
      </c:stockChart>
      <c:catAx>
        <c:axId val="225958776"/>
        <c:scaling>
          <c:orientation val="minMax"/>
        </c:scaling>
        <c:delete val="0"/>
        <c:axPos val="b"/>
        <c:numFmt formatCode="General" sourceLinked="0"/>
        <c:majorTickMark val="out"/>
        <c:minorTickMark val="none"/>
        <c:tickLblPos val="nextTo"/>
        <c:txPr>
          <a:bodyPr rot="-3120000"/>
          <a:lstStyle/>
          <a:p>
            <a:pPr>
              <a:defRPr>
                <a:latin typeface="Arial" pitchFamily="34" charset="0"/>
                <a:cs typeface="Arial" pitchFamily="34" charset="0"/>
              </a:defRPr>
            </a:pPr>
            <a:endParaRPr lang="de-DE"/>
          </a:p>
        </c:txPr>
        <c:crossAx val="225959168"/>
        <c:crosses val="autoZero"/>
        <c:auto val="1"/>
        <c:lblAlgn val="ctr"/>
        <c:lblOffset val="100"/>
        <c:noMultiLvlLbl val="0"/>
      </c:catAx>
      <c:valAx>
        <c:axId val="225959168"/>
        <c:scaling>
          <c:orientation val="minMax"/>
          <c:max val="120"/>
          <c:min val="90"/>
        </c:scaling>
        <c:delete val="0"/>
        <c:axPos val="l"/>
        <c:majorGridlines/>
        <c:numFmt formatCode="0" sourceLinked="0"/>
        <c:majorTickMark val="out"/>
        <c:minorTickMark val="none"/>
        <c:tickLblPos val="nextTo"/>
        <c:txPr>
          <a:bodyPr/>
          <a:lstStyle/>
          <a:p>
            <a:pPr>
              <a:defRPr>
                <a:latin typeface="Arial" pitchFamily="34" charset="0"/>
                <a:cs typeface="Arial" pitchFamily="34" charset="0"/>
              </a:defRPr>
            </a:pPr>
            <a:endParaRPr lang="de-DE"/>
          </a:p>
        </c:txPr>
        <c:crossAx val="225958776"/>
        <c:crosses val="autoZero"/>
        <c:crossBetween val="between"/>
        <c:majorUnit val="5"/>
      </c:valAx>
    </c:plotArea>
    <c:plotVisOnly val="1"/>
    <c:dispBlanksAs val="gap"/>
    <c:showDLblsOverMax val="0"/>
  </c:chart>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Codierung!$G$1" fmlaRange="Codierung!$G$2:$G$4" noThreeD="1" sel="1" val="0"/>
</file>

<file path=xl/ctrlProps/ctrlProp2.xml><?xml version="1.0" encoding="utf-8"?>
<formControlPr xmlns="http://schemas.microsoft.com/office/spreadsheetml/2009/9/main" objectType="Drop" dropStyle="combo" dx="16" fmlaLink="Codierung!$G$1" fmlaRange="Codierung!$G$2:$G$4" noThreeD="1" sel="1" val="0"/>
</file>

<file path=xl/ctrlProps/ctrlProp3.xml><?xml version="1.0" encoding="utf-8"?>
<formControlPr xmlns="http://schemas.microsoft.com/office/spreadsheetml/2009/9/main" objectType="Drop" dropStyle="combo" dx="16" fmlaLink="Codierung!$G$1" fmlaRange="Codierung!$G$2:$G$4" noThreeD="1" sel="1" val="0"/>
</file>

<file path=xl/ctrlProps/ctrlProp4.xml><?xml version="1.0" encoding="utf-8"?>
<formControlPr xmlns="http://schemas.microsoft.com/office/spreadsheetml/2009/9/main" objectType="Drop" dropStyle="combo" dx="16" fmlaLink="Codierung!$G$1" fmlaRange="Codierung!$G$2:$G$4" noThreeD="1" sel="1" val="0"/>
</file>

<file path=xl/ctrlProps/ctrlProp5.xml><?xml version="1.0" encoding="utf-8"?>
<formControlPr xmlns="http://schemas.microsoft.com/office/spreadsheetml/2009/9/main" objectType="Drop" dropStyle="combo" dx="16" fmlaLink="Codierung!$G$1" fmlaRange="Codierung!$G$2:$G$4" noThreeD="1" sel="1" val="0"/>
</file>

<file path=xl/ctrlProps/ctrlProp6.xml><?xml version="1.0" encoding="utf-8"?>
<formControlPr xmlns="http://schemas.microsoft.com/office/spreadsheetml/2009/9/main" objectType="Drop" dropStyle="combo" dx="16" fmlaLink="Codierung!$G$1" fmlaRange="Codierung!$G$2:$G$4" noThreeD="1" sel="1" val="0"/>
</file>

<file path=xl/ctrlProps/ctrlProp7.xml><?xml version="1.0" encoding="utf-8"?>
<formControlPr xmlns="http://schemas.microsoft.com/office/spreadsheetml/2009/9/main" objectType="Drop" dropStyle="combo" dx="16" fmlaLink="Codierung!$G$1" fmlaRange="Codierung!$G$2:$G$4" noThreeD="1" sel="1" val="0"/>
</file>

<file path=xl/ctrlProps/ctrlProp8.xml><?xml version="1.0" encoding="utf-8"?>
<formControlPr xmlns="http://schemas.microsoft.com/office/spreadsheetml/2009/9/main" objectType="Drop" dropStyle="combo" dx="16" fmlaLink="Codierung!$G$1" fmlaRange="Codierung!$G$2:$G$4" noThreeD="1" sel="1"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190500</xdr:colOff>
      <xdr:row>14</xdr:row>
      <xdr:rowOff>180974</xdr:rowOff>
    </xdr:from>
    <xdr:to>
      <xdr:col>12</xdr:col>
      <xdr:colOff>133350</xdr:colOff>
      <xdr:row>34</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123825</xdr:colOff>
      <xdr:row>33</xdr:row>
      <xdr:rowOff>104775</xdr:rowOff>
    </xdr:from>
    <xdr:to>
      <xdr:col>6</xdr:col>
      <xdr:colOff>438150</xdr:colOff>
      <xdr:row>34</xdr:row>
      <xdr:rowOff>0</xdr:rowOff>
    </xdr:to>
    <xdr:sp macro="" textlink="">
      <xdr:nvSpPr>
        <xdr:cNvPr id="3" name="Rechteck 2"/>
        <xdr:cNvSpPr/>
      </xdr:nvSpPr>
      <xdr:spPr>
        <a:xfrm>
          <a:off x="4962525" y="6391275"/>
          <a:ext cx="314325" cy="857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16</xdr:col>
      <xdr:colOff>0</xdr:colOff>
      <xdr:row>15</xdr:row>
      <xdr:rowOff>0</xdr:rowOff>
    </xdr:from>
    <xdr:to>
      <xdr:col>23</xdr:col>
      <xdr:colOff>38100</xdr:colOff>
      <xdr:row>34</xdr:row>
      <xdr:rowOff>114301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76200</xdr:colOff>
      <xdr:row>35</xdr:row>
      <xdr:rowOff>76200</xdr:rowOff>
    </xdr:from>
    <xdr:to>
      <xdr:col>23</xdr:col>
      <xdr:colOff>171450</xdr:colOff>
      <xdr:row>55</xdr:row>
      <xdr:rowOff>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138110</xdr:rowOff>
    </xdr:from>
    <xdr:to>
      <xdr:col>8</xdr:col>
      <xdr:colOff>600075</xdr:colOff>
      <xdr:row>22</xdr:row>
      <xdr:rowOff>85725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142875</xdr:colOff>
          <xdr:row>1</xdr:row>
          <xdr:rowOff>9525</xdr:rowOff>
        </xdr:from>
        <xdr:to>
          <xdr:col>6</xdr:col>
          <xdr:colOff>504825</xdr:colOff>
          <xdr:row>2</xdr:row>
          <xdr:rowOff>85725</xdr:rowOff>
        </xdr:to>
        <xdr:sp macro="" textlink="">
          <xdr:nvSpPr>
            <xdr:cNvPr id="15362" name="Drop Dow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c:userShapes xmlns:c="http://schemas.openxmlformats.org/drawingml/2006/chart">
  <cdr:relSizeAnchor xmlns:cdr="http://schemas.openxmlformats.org/drawingml/2006/chartDrawing">
    <cdr:from>
      <cdr:x>0</cdr:x>
      <cdr:y>2.79592E-7</cdr:y>
    </cdr:from>
    <cdr:to>
      <cdr:x>0.94981</cdr:x>
      <cdr:y>0.05992</cdr:y>
    </cdr:to>
    <cdr:sp macro="" textlink="Codierung!$I$19">
      <cdr:nvSpPr>
        <cdr:cNvPr id="2" name="Textfeld 1"/>
        <cdr:cNvSpPr txBox="1"/>
      </cdr:nvSpPr>
      <cdr:spPr>
        <a:xfrm xmlns:a="http://schemas.openxmlformats.org/drawingml/2006/main">
          <a:off x="0" y="1"/>
          <a:ext cx="6016215" cy="2143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381CF9E-D8D3-4417-A4B0-E0EA5CB09237}" type="TxLink">
            <a:rPr lang="en-US" sz="1000" b="0" i="0" u="none" strike="noStrike">
              <a:solidFill>
                <a:srgbClr val="000000"/>
              </a:solidFill>
              <a:latin typeface="Arial"/>
              <a:cs typeface="Arial"/>
            </a:rPr>
            <a:pPr/>
            <a:t>Raps, konventionell und biologisch angebaut</a:t>
          </a:fld>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0.91022</cdr:y>
    </cdr:from>
    <cdr:to>
      <cdr:x>0.45061</cdr:x>
      <cdr:y>1</cdr:y>
    </cdr:to>
    <cdr:sp macro="" textlink="Codierung!$I$29">
      <cdr:nvSpPr>
        <cdr:cNvPr id="3" name="Textfeld 1"/>
        <cdr:cNvSpPr txBox="1"/>
      </cdr:nvSpPr>
      <cdr:spPr>
        <a:xfrm xmlns:a="http://schemas.openxmlformats.org/drawingml/2006/main">
          <a:off x="0" y="3524293"/>
          <a:ext cx="2952938" cy="3476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8B11C80-9A7D-48A7-A1F2-7D30DED7727F}" type="TxLink">
            <a:rPr lang="en-US" sz="800" b="0" i="0" u="none" strike="noStrike">
              <a:solidFill>
                <a:srgbClr val="000000"/>
              </a:solidFill>
              <a:latin typeface="Arial"/>
              <a:cs typeface="Arial"/>
            </a:rPr>
            <a:pPr/>
            <a:t>Die beitragsberechtigten Flächen enthalten Raps zur Speiseölgewinnung und als nachwachsender Rohstoff.
Quellen: Fachbereich Marktanalysen (BLW),  AGIS (BLW)</a:t>
          </a:fld>
          <a:endParaRPr lang="de-CH" sz="800">
            <a:latin typeface="Arial" pitchFamily="34" charset="0"/>
            <a:cs typeface="Arial" pitchFamily="34" charset="0"/>
          </a:endParaRPr>
        </a:p>
      </cdr:txBody>
    </cdr:sp>
  </cdr:relSizeAnchor>
  <cdr:relSizeAnchor xmlns:cdr="http://schemas.openxmlformats.org/drawingml/2006/chartDrawing">
    <cdr:from>
      <cdr:x>0.97674</cdr:x>
      <cdr:y>0.17765</cdr:y>
    </cdr:from>
    <cdr:to>
      <cdr:x>0.99439</cdr:x>
      <cdr:y>0.80289</cdr:y>
    </cdr:to>
    <cdr:sp macro="" textlink="">
      <cdr:nvSpPr>
        <cdr:cNvPr id="4" name="Rechteck 3"/>
        <cdr:cNvSpPr/>
      </cdr:nvSpPr>
      <cdr:spPr>
        <a:xfrm xmlns:a="http://schemas.openxmlformats.org/drawingml/2006/main">
          <a:off x="6400801" y="635390"/>
          <a:ext cx="115637" cy="2236258"/>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cdr:x>
      <cdr:y>0.03817</cdr:y>
    </cdr:from>
    <cdr:to>
      <cdr:x>0.94981</cdr:x>
      <cdr:y>0.09809</cdr:y>
    </cdr:to>
    <cdr:sp macro="" textlink="Codierung!$I$20">
      <cdr:nvSpPr>
        <cdr:cNvPr id="6" name="Textfeld 1"/>
        <cdr:cNvSpPr txBox="1"/>
      </cdr:nvSpPr>
      <cdr:spPr>
        <a:xfrm xmlns:a="http://schemas.openxmlformats.org/drawingml/2006/main">
          <a:off x="0" y="136525"/>
          <a:ext cx="6016215" cy="2143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34198CD-5BDD-4673-A87C-D4E6160E9B00}" type="TxLink">
            <a:rPr lang="en-US" sz="1000" b="1" i="0" u="none" strike="noStrike">
              <a:solidFill>
                <a:srgbClr val="000000"/>
              </a:solidFill>
              <a:latin typeface="Arial"/>
              <a:cs typeface="Arial"/>
            </a:rPr>
            <a:pPr/>
            <a:t>Gesamte Fläche, Fläche der 3'000 grössten Produzenten, Anzahl Produzenten</a:t>
          </a:fld>
          <a:endParaRPr lang="de-CH"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0.07812</cdr:y>
    </cdr:from>
    <cdr:to>
      <cdr:x>0.94981</cdr:x>
      <cdr:y>0.13804</cdr:y>
    </cdr:to>
    <cdr:sp macro="" textlink="Codierung!$I$21">
      <cdr:nvSpPr>
        <cdr:cNvPr id="7" name="Textfeld 1"/>
        <cdr:cNvSpPr txBox="1"/>
      </cdr:nvSpPr>
      <cdr:spPr>
        <a:xfrm xmlns:a="http://schemas.openxmlformats.org/drawingml/2006/main">
          <a:off x="0" y="279400"/>
          <a:ext cx="6016215" cy="2143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7882812-044A-403D-ADAD-4B54AB106F4C}" type="TxLink">
            <a:rPr lang="en-US" sz="1000" b="0" i="0" u="none" strike="noStrike">
              <a:solidFill>
                <a:srgbClr val="000000"/>
              </a:solidFill>
              <a:latin typeface="Arial"/>
              <a:cs typeface="Arial"/>
            </a:rPr>
            <a:pPr/>
            <a:t>ha, Anzahl</a:t>
          </a:fld>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0.11806</cdr:y>
    </cdr:from>
    <cdr:to>
      <cdr:x>0.94981</cdr:x>
      <cdr:y>0.17799</cdr:y>
    </cdr:to>
    <cdr:sp macro="" textlink="Codierung!$B$14">
      <cdr:nvSpPr>
        <cdr:cNvPr id="8" name="Textfeld 1"/>
        <cdr:cNvSpPr txBox="1"/>
      </cdr:nvSpPr>
      <cdr:spPr>
        <a:xfrm xmlns:a="http://schemas.openxmlformats.org/drawingml/2006/main">
          <a:off x="0" y="422275"/>
          <a:ext cx="6016215" cy="2143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407D2D7-097A-4AB7-AC94-52837AA6C913}" type="TxLink">
            <a:rPr lang="en-US" sz="1000" b="0" i="0" u="none" strike="noStrike">
              <a:solidFill>
                <a:srgbClr val="000000"/>
              </a:solidFill>
              <a:latin typeface="Arial"/>
              <a:cs typeface="Arial"/>
            </a:rPr>
            <a:pPr/>
            <a:t>2008..2017</a:t>
          </a:fld>
          <a:endParaRPr lang="de-CH" sz="10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60960</xdr:colOff>
      <xdr:row>55</xdr:row>
      <xdr:rowOff>28575</xdr:rowOff>
    </xdr:from>
    <xdr:to>
      <xdr:col>9</xdr:col>
      <xdr:colOff>857250</xdr:colOff>
      <xdr:row>74</xdr:row>
      <xdr:rowOff>95250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55</xdr:row>
      <xdr:rowOff>57150</xdr:rowOff>
    </xdr:from>
    <xdr:to>
      <xdr:col>15</xdr:col>
      <xdr:colOff>361950</xdr:colOff>
      <xdr:row>72</xdr:row>
      <xdr:rowOff>95251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152400</xdr:colOff>
      <xdr:row>55</xdr:row>
      <xdr:rowOff>47625</xdr:rowOff>
    </xdr:from>
    <xdr:to>
      <xdr:col>20</xdr:col>
      <xdr:colOff>533400</xdr:colOff>
      <xdr:row>72</xdr:row>
      <xdr:rowOff>95250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78</xdr:row>
      <xdr:rowOff>0</xdr:rowOff>
    </xdr:from>
    <xdr:to>
      <xdr:col>8</xdr:col>
      <xdr:colOff>200025</xdr:colOff>
      <xdr:row>91</xdr:row>
      <xdr:rowOff>57150</xdr:rowOff>
    </xdr:to>
    <xdr:graphicFrame macro="">
      <xdr:nvGraphicFramePr>
        <xdr:cNvPr id="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97</xdr:row>
      <xdr:rowOff>0</xdr:rowOff>
    </xdr:from>
    <xdr:to>
      <xdr:col>9</xdr:col>
      <xdr:colOff>796290</xdr:colOff>
      <xdr:row>116</xdr:row>
      <xdr:rowOff>66675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0.09613</cdr:x>
      <cdr:y>0.31783</cdr:y>
    </cdr:from>
    <cdr:to>
      <cdr:x>0.21227</cdr:x>
      <cdr:y>0.31891</cdr:y>
    </cdr:to>
    <cdr:cxnSp macro="">
      <cdr:nvCxnSpPr>
        <cdr:cNvPr id="16" name="Gerade Verbindung 15"/>
        <cdr:cNvCxnSpPr/>
      </cdr:nvCxnSpPr>
      <cdr:spPr>
        <a:xfrm xmlns:a="http://schemas.openxmlformats.org/drawingml/2006/main" flipH="1">
          <a:off x="498669" y="1171575"/>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0.65527</cdr:x>
      <cdr:y>0.21769</cdr:y>
    </cdr:to>
    <cdr:sp macro="" textlink="">
      <cdr:nvSpPr>
        <cdr:cNvPr id="3" name="Textfeld 2"/>
        <cdr:cNvSpPr txBox="1"/>
      </cdr:nvSpPr>
      <cdr:spPr>
        <a:xfrm xmlns:a="http://schemas.openxmlformats.org/drawingml/2006/main">
          <a:off x="0" y="0"/>
          <a:ext cx="4381500" cy="8729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000">
              <a:latin typeface="Arial" pitchFamily="34" charset="0"/>
              <a:cs typeface="Arial" pitchFamily="34" charset="0"/>
            </a:rPr>
            <a:t>Brotgetreide, konventionell</a:t>
          </a:r>
        </a:p>
        <a:p xmlns:a="http://schemas.openxmlformats.org/drawingml/2006/main">
          <a:r>
            <a:rPr lang="de-CH" sz="1000" b="1">
              <a:latin typeface="Arial" pitchFamily="34" charset="0"/>
              <a:cs typeface="Arial" pitchFamily="34" charset="0"/>
            </a:rPr>
            <a:t>Bruttoproduzentenpreise</a:t>
          </a:r>
        </a:p>
        <a:p xmlns:a="http://schemas.openxmlformats.org/drawingml/2006/main">
          <a:r>
            <a:rPr lang="de-CH" sz="1000">
              <a:latin typeface="Arial" pitchFamily="34" charset="0"/>
              <a:cs typeface="Arial" pitchFamily="34" charset="0"/>
            </a:rPr>
            <a:t>CHF / 100 kg </a:t>
          </a:r>
        </a:p>
        <a:p xmlns:a="http://schemas.openxmlformats.org/drawingml/2006/main">
          <a:r>
            <a:rPr lang="de-CH" sz="1000" baseline="0">
              <a:latin typeface="Arial" pitchFamily="34" charset="0"/>
              <a:cs typeface="Arial" pitchFamily="34" charset="0"/>
            </a:rPr>
            <a:t>2014, Erntejahr</a:t>
          </a:r>
          <a:endParaRPr lang="de-CH" sz="1000">
            <a:latin typeface="Arial" pitchFamily="34" charset="0"/>
            <a:cs typeface="Arial" pitchFamily="34" charset="0"/>
          </a:endParaRPr>
        </a:p>
      </cdr:txBody>
    </cdr:sp>
  </cdr:relSizeAnchor>
  <cdr:relSizeAnchor xmlns:cdr="http://schemas.openxmlformats.org/drawingml/2006/chartDrawing">
    <cdr:from>
      <cdr:x>0</cdr:x>
      <cdr:y>0.91214</cdr:y>
    </cdr:from>
    <cdr:to>
      <cdr:x>0.99449</cdr:x>
      <cdr:y>1</cdr:y>
    </cdr:to>
    <cdr:sp macro="" textlink="">
      <cdr:nvSpPr>
        <cdr:cNvPr id="10" name="Textfeld 1"/>
        <cdr:cNvSpPr txBox="1"/>
      </cdr:nvSpPr>
      <cdr:spPr>
        <a:xfrm xmlns:a="http://schemas.openxmlformats.org/drawingml/2006/main">
          <a:off x="0" y="3362325"/>
          <a:ext cx="5158740" cy="3238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aseline="0">
              <a:latin typeface="Arial" pitchFamily="34" charset="0"/>
              <a:cs typeface="Arial" pitchFamily="34" charset="0"/>
            </a:rPr>
            <a:t>Anzahl erhobene Sammelstellen: 45</a:t>
          </a:r>
        </a:p>
        <a:p xmlns:a="http://schemas.openxmlformats.org/drawingml/2006/main">
          <a:pPr>
            <a:spcAft>
              <a:spcPts val="300"/>
            </a:spcAft>
          </a:pPr>
          <a:r>
            <a:rPr lang="de-CH" sz="800" baseline="0">
              <a:latin typeface="Arial" pitchFamily="34" charset="0"/>
              <a:cs typeface="Arial" pitchFamily="34" charset="0"/>
            </a:rPr>
            <a:t>In Klammer sind die Anzahl Melder angegeben.                          </a:t>
          </a:r>
          <a:r>
            <a:rPr lang="de-CH" sz="800">
              <a:latin typeface="Arial" pitchFamily="34" charset="0"/>
              <a:cs typeface="Arial" pitchFamily="34" charset="0"/>
            </a:rPr>
            <a:t>Quellen: Fachbereich Marktbeobachtung (BLW)</a:t>
          </a:r>
        </a:p>
      </cdr:txBody>
    </cdr:sp>
  </cdr:relSizeAnchor>
  <cdr:relSizeAnchor xmlns:cdr="http://schemas.openxmlformats.org/drawingml/2006/chartDrawing">
    <cdr:from>
      <cdr:x>0.28155</cdr:x>
      <cdr:y>0.34453</cdr:y>
    </cdr:from>
    <cdr:to>
      <cdr:x>0.39769</cdr:x>
      <cdr:y>0.34561</cdr:y>
    </cdr:to>
    <cdr:cxnSp macro="">
      <cdr:nvCxnSpPr>
        <cdr:cNvPr id="17" name="Gerade Verbindung 15"/>
        <cdr:cNvCxnSpPr/>
      </cdr:nvCxnSpPr>
      <cdr:spPr>
        <a:xfrm xmlns:a="http://schemas.openxmlformats.org/drawingml/2006/main" flipH="1">
          <a:off x="1460500" y="1270000"/>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0.46885</cdr:x>
      <cdr:y>0.36262</cdr:y>
    </cdr:from>
    <cdr:to>
      <cdr:x>0.58498</cdr:x>
      <cdr:y>0.3637</cdr:y>
    </cdr:to>
    <cdr:cxnSp macro="">
      <cdr:nvCxnSpPr>
        <cdr:cNvPr id="18" name="Gerade Verbindung 15"/>
        <cdr:cNvCxnSpPr/>
      </cdr:nvCxnSpPr>
      <cdr:spPr>
        <a:xfrm xmlns:a="http://schemas.openxmlformats.org/drawingml/2006/main" flipH="1">
          <a:off x="2432050" y="1336675"/>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0.6543</cdr:x>
      <cdr:y>0.41688</cdr:y>
    </cdr:from>
    <cdr:to>
      <cdr:x>0.77044</cdr:x>
      <cdr:y>0.41797</cdr:y>
    </cdr:to>
    <cdr:cxnSp macro="">
      <cdr:nvCxnSpPr>
        <cdr:cNvPr id="19" name="Gerade Verbindung 15"/>
        <cdr:cNvCxnSpPr/>
      </cdr:nvCxnSpPr>
      <cdr:spPr>
        <a:xfrm xmlns:a="http://schemas.openxmlformats.org/drawingml/2006/main" flipH="1">
          <a:off x="3394075" y="1536700"/>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0.83976</cdr:x>
      <cdr:y>0.48407</cdr:y>
    </cdr:from>
    <cdr:to>
      <cdr:x>0.95427</cdr:x>
      <cdr:y>0.48515</cdr:y>
    </cdr:to>
    <cdr:cxnSp macro="">
      <cdr:nvCxnSpPr>
        <cdr:cNvPr id="20" name="Gerade Verbindung 15"/>
        <cdr:cNvCxnSpPr/>
      </cdr:nvCxnSpPr>
      <cdr:spPr>
        <a:xfrm xmlns:a="http://schemas.openxmlformats.org/drawingml/2006/main" flipH="1">
          <a:off x="4356100" y="1784350"/>
          <a:ext cx="594000"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0.32368</cdr:x>
      <cdr:y>0.21769</cdr:y>
    </cdr:to>
    <cdr:sp macro="" textlink="">
      <cdr:nvSpPr>
        <cdr:cNvPr id="3" name="Textfeld 2"/>
        <cdr:cNvSpPr txBox="1"/>
      </cdr:nvSpPr>
      <cdr:spPr>
        <a:xfrm xmlns:a="http://schemas.openxmlformats.org/drawingml/2006/main">
          <a:off x="0" y="0"/>
          <a:ext cx="234314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000">
              <a:latin typeface="Arial" pitchFamily="34" charset="0"/>
              <a:cs typeface="Arial" pitchFamily="34" charset="0"/>
            </a:rPr>
            <a:t>Brotgetreide, IP Suisse</a:t>
          </a:r>
        </a:p>
        <a:p xmlns:a="http://schemas.openxmlformats.org/drawingml/2006/main">
          <a:r>
            <a:rPr lang="de-CH" sz="1000" b="1">
              <a:latin typeface="Arial" pitchFamily="34" charset="0"/>
              <a:cs typeface="Arial" pitchFamily="34" charset="0"/>
            </a:rPr>
            <a:t>Bruttoproduzentenpreise (inkl. IPS-Prämie)</a:t>
          </a:r>
        </a:p>
        <a:p xmlns:a="http://schemas.openxmlformats.org/drawingml/2006/main">
          <a:endParaRPr lang="de-CH" sz="1000" b="1">
            <a:latin typeface="Arial" pitchFamily="34" charset="0"/>
            <a:cs typeface="Arial" pitchFamily="34" charset="0"/>
          </a:endParaRPr>
        </a:p>
        <a:p xmlns:a="http://schemas.openxmlformats.org/drawingml/2006/main">
          <a:r>
            <a:rPr lang="de-CH" sz="1000">
              <a:latin typeface="Arial" pitchFamily="34" charset="0"/>
              <a:cs typeface="Arial" pitchFamily="34" charset="0"/>
            </a:rPr>
            <a:t>CHF / 100 kg </a:t>
          </a:r>
        </a:p>
        <a:p xmlns:a="http://schemas.openxmlformats.org/drawingml/2006/main">
          <a:r>
            <a:rPr lang="de-CH" sz="1000" baseline="0">
              <a:latin typeface="Arial" pitchFamily="34" charset="0"/>
              <a:cs typeface="Arial" pitchFamily="34" charset="0"/>
            </a:rPr>
            <a:t>2014, Erntejahr</a:t>
          </a:r>
          <a:endParaRPr lang="de-CH" sz="1000">
            <a:latin typeface="Arial" pitchFamily="34" charset="0"/>
            <a:cs typeface="Arial" pitchFamily="34" charset="0"/>
          </a:endParaRPr>
        </a:p>
      </cdr:txBody>
    </cdr:sp>
  </cdr:relSizeAnchor>
  <cdr:relSizeAnchor xmlns:cdr="http://schemas.openxmlformats.org/drawingml/2006/chartDrawing">
    <cdr:from>
      <cdr:x>0</cdr:x>
      <cdr:y>0.85756</cdr:y>
    </cdr:from>
    <cdr:to>
      <cdr:x>0.99407</cdr:x>
      <cdr:y>1</cdr:y>
    </cdr:to>
    <cdr:sp macro="" textlink="">
      <cdr:nvSpPr>
        <cdr:cNvPr id="11" name="Textfeld 1"/>
        <cdr:cNvSpPr txBox="1"/>
      </cdr:nvSpPr>
      <cdr:spPr>
        <a:xfrm xmlns:a="http://schemas.openxmlformats.org/drawingml/2006/main">
          <a:off x="0" y="2809876"/>
          <a:ext cx="3247701" cy="4667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aseline="0">
              <a:latin typeface="Arial" pitchFamily="34" charset="0"/>
              <a:cs typeface="Arial" pitchFamily="34" charset="0"/>
            </a:rPr>
            <a:t>Anzahl erhobene Sammelstellen: 45</a:t>
          </a:r>
        </a:p>
        <a:p xmlns:a="http://schemas.openxmlformats.org/drawingml/2006/main">
          <a:pPr>
            <a:spcAft>
              <a:spcPts val="300"/>
            </a:spcAft>
          </a:pPr>
          <a:r>
            <a:rPr lang="de-CH" sz="800" baseline="0">
              <a:latin typeface="Arial" pitchFamily="34" charset="0"/>
              <a:cs typeface="Arial" pitchFamily="34" charset="0"/>
            </a:rPr>
            <a:t>In Klammer sind die Anzahl Melder angegeben.</a:t>
          </a:r>
        </a:p>
        <a:p xmlns:a="http://schemas.openxmlformats.org/drawingml/2006/main">
          <a:r>
            <a:rPr lang="de-CH" sz="800">
              <a:latin typeface="Arial" pitchFamily="34" charset="0"/>
              <a:cs typeface="Arial" pitchFamily="34" charset="0"/>
            </a:rPr>
            <a:t>Quellen: Fachbereich Marktbeobachtung (BLW), IP Suisse</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0.32368</cdr:x>
      <cdr:y>0.21769</cdr:y>
    </cdr:to>
    <cdr:sp macro="" textlink="">
      <cdr:nvSpPr>
        <cdr:cNvPr id="3" name="Textfeld 2"/>
        <cdr:cNvSpPr txBox="1"/>
      </cdr:nvSpPr>
      <cdr:spPr>
        <a:xfrm xmlns:a="http://schemas.openxmlformats.org/drawingml/2006/main">
          <a:off x="0" y="0"/>
          <a:ext cx="234314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000">
              <a:latin typeface="Arial" pitchFamily="34" charset="0"/>
              <a:cs typeface="Arial" pitchFamily="34" charset="0"/>
            </a:rPr>
            <a:t>Brotgetreide, Bio Knospe</a:t>
          </a:r>
        </a:p>
        <a:p xmlns:a="http://schemas.openxmlformats.org/drawingml/2006/main">
          <a:r>
            <a:rPr lang="de-CH" sz="1000" b="1">
              <a:latin typeface="Arial" pitchFamily="34" charset="0"/>
              <a:cs typeface="Arial" pitchFamily="34" charset="0"/>
            </a:rPr>
            <a:t>Bruttoproduzentenpreise</a:t>
          </a:r>
        </a:p>
        <a:p xmlns:a="http://schemas.openxmlformats.org/drawingml/2006/main">
          <a:r>
            <a:rPr lang="de-CH" sz="1000">
              <a:latin typeface="Arial" pitchFamily="34" charset="0"/>
              <a:cs typeface="Arial" pitchFamily="34" charset="0"/>
            </a:rPr>
            <a:t>CHF / 100 kg</a:t>
          </a:r>
        </a:p>
        <a:p xmlns:a="http://schemas.openxmlformats.org/drawingml/2006/main">
          <a:r>
            <a:rPr lang="de-CH" sz="1000" baseline="0">
              <a:latin typeface="Arial" pitchFamily="34" charset="0"/>
              <a:cs typeface="Arial" pitchFamily="34" charset="0"/>
            </a:rPr>
            <a:t>2014, Erntejahr</a:t>
          </a:r>
          <a:endParaRPr lang="de-CH" sz="1000">
            <a:latin typeface="Arial" pitchFamily="34" charset="0"/>
            <a:cs typeface="Arial" pitchFamily="34" charset="0"/>
          </a:endParaRPr>
        </a:p>
      </cdr:txBody>
    </cdr:sp>
  </cdr:relSizeAnchor>
  <cdr:relSizeAnchor xmlns:cdr="http://schemas.openxmlformats.org/drawingml/2006/chartDrawing">
    <cdr:from>
      <cdr:x>0</cdr:x>
      <cdr:y>0.82029</cdr:y>
    </cdr:from>
    <cdr:to>
      <cdr:x>0.9803</cdr:x>
      <cdr:y>1</cdr:y>
    </cdr:to>
    <cdr:sp macro="" textlink="">
      <cdr:nvSpPr>
        <cdr:cNvPr id="11" name="Textfeld 1"/>
        <cdr:cNvSpPr txBox="1"/>
      </cdr:nvSpPr>
      <cdr:spPr>
        <a:xfrm xmlns:a="http://schemas.openxmlformats.org/drawingml/2006/main">
          <a:off x="0" y="2695576"/>
          <a:ext cx="3230726" cy="5905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aseline="0">
              <a:latin typeface="Arial" pitchFamily="34" charset="0"/>
              <a:cs typeface="Arial" pitchFamily="34" charset="0"/>
            </a:rPr>
            <a:t>Anzahl erhobene Sammelstellen: 45</a:t>
          </a:r>
        </a:p>
        <a:p xmlns:a="http://schemas.openxmlformats.org/drawingml/2006/main">
          <a:r>
            <a:rPr lang="de-CH" sz="800" baseline="0">
              <a:latin typeface="Arial" pitchFamily="34" charset="0"/>
              <a:cs typeface="Arial" pitchFamily="34" charset="0"/>
            </a:rPr>
            <a:t>(*) Dinkel jeweils Kornkerne im Spelz</a:t>
          </a:r>
        </a:p>
        <a:p xmlns:a="http://schemas.openxmlformats.org/drawingml/2006/main">
          <a:pPr>
            <a:spcAft>
              <a:spcPts val="300"/>
            </a:spcAft>
          </a:pPr>
          <a:r>
            <a:rPr lang="de-CH" sz="800" baseline="0">
              <a:latin typeface="Arial" pitchFamily="34" charset="0"/>
              <a:cs typeface="Arial" pitchFamily="34" charset="0"/>
            </a:rPr>
            <a:t>In Klammer sind die Anzahl Melder angegeben.</a:t>
          </a:r>
        </a:p>
        <a:p xmlns:a="http://schemas.openxmlformats.org/drawingml/2006/main">
          <a:r>
            <a:rPr lang="de-CH" sz="800">
              <a:latin typeface="Arial" pitchFamily="34" charset="0"/>
              <a:cs typeface="Arial" pitchFamily="34" charset="0"/>
            </a:rPr>
            <a:t>Quelle: Fachbereich Marktbeobachtung (BLW) </a:t>
          </a:r>
        </a:p>
      </cdr:txBody>
    </cdr:sp>
  </cdr:relSizeAnchor>
</c:userShapes>
</file>

<file path=xl/drawings/drawing16.xml><?xml version="1.0" encoding="utf-8"?>
<c:userShapes xmlns:c="http://schemas.openxmlformats.org/drawingml/2006/chart">
  <cdr:relSizeAnchor xmlns:cdr="http://schemas.openxmlformats.org/drawingml/2006/chartDrawing">
    <cdr:from>
      <cdr:x>0.09613</cdr:x>
      <cdr:y>0.31783</cdr:y>
    </cdr:from>
    <cdr:to>
      <cdr:x>0.21227</cdr:x>
      <cdr:y>0.31891</cdr:y>
    </cdr:to>
    <cdr:cxnSp macro="">
      <cdr:nvCxnSpPr>
        <cdr:cNvPr id="16" name="Gerade Verbindung 15"/>
        <cdr:cNvCxnSpPr/>
      </cdr:nvCxnSpPr>
      <cdr:spPr>
        <a:xfrm xmlns:a="http://schemas.openxmlformats.org/drawingml/2006/main" flipH="1">
          <a:off x="498669" y="1171575"/>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0.65527</cdr:x>
      <cdr:y>0.21769</cdr:y>
    </cdr:to>
    <cdr:sp macro="" textlink="">
      <cdr:nvSpPr>
        <cdr:cNvPr id="3" name="Textfeld 2"/>
        <cdr:cNvSpPr txBox="1"/>
      </cdr:nvSpPr>
      <cdr:spPr>
        <a:xfrm xmlns:a="http://schemas.openxmlformats.org/drawingml/2006/main">
          <a:off x="0" y="0"/>
          <a:ext cx="4381500" cy="8729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000">
              <a:latin typeface="Arial" pitchFamily="34" charset="0"/>
              <a:cs typeface="Arial" pitchFamily="34" charset="0"/>
            </a:rPr>
            <a:t>Brotgetreide, konventionell</a:t>
          </a:r>
        </a:p>
        <a:p xmlns:a="http://schemas.openxmlformats.org/drawingml/2006/main">
          <a:r>
            <a:rPr lang="de-CH" sz="1000" b="1">
              <a:latin typeface="Arial" pitchFamily="34" charset="0"/>
              <a:cs typeface="Arial" pitchFamily="34" charset="0"/>
            </a:rPr>
            <a:t>Bruttoproduzentenpreise</a:t>
          </a:r>
        </a:p>
        <a:p xmlns:a="http://schemas.openxmlformats.org/drawingml/2006/main">
          <a:r>
            <a:rPr lang="de-CH" sz="1000">
              <a:latin typeface="Arial" pitchFamily="34" charset="0"/>
              <a:cs typeface="Arial" pitchFamily="34" charset="0"/>
            </a:rPr>
            <a:t>CHF / 100 kg </a:t>
          </a:r>
        </a:p>
        <a:p xmlns:a="http://schemas.openxmlformats.org/drawingml/2006/main">
          <a:r>
            <a:rPr lang="de-CH" sz="1000" baseline="0">
              <a:latin typeface="Arial" pitchFamily="34" charset="0"/>
              <a:cs typeface="Arial" pitchFamily="34" charset="0"/>
            </a:rPr>
            <a:t>2014, Erntejahr</a:t>
          </a:r>
          <a:endParaRPr lang="de-CH" sz="1000">
            <a:latin typeface="Arial" pitchFamily="34" charset="0"/>
            <a:cs typeface="Arial" pitchFamily="34" charset="0"/>
          </a:endParaRPr>
        </a:p>
      </cdr:txBody>
    </cdr:sp>
  </cdr:relSizeAnchor>
  <cdr:relSizeAnchor xmlns:cdr="http://schemas.openxmlformats.org/drawingml/2006/chartDrawing">
    <cdr:from>
      <cdr:x>0</cdr:x>
      <cdr:y>0.91214</cdr:y>
    </cdr:from>
    <cdr:to>
      <cdr:x>0.99449</cdr:x>
      <cdr:y>1</cdr:y>
    </cdr:to>
    <cdr:sp macro="" textlink="">
      <cdr:nvSpPr>
        <cdr:cNvPr id="10" name="Textfeld 1"/>
        <cdr:cNvSpPr txBox="1"/>
      </cdr:nvSpPr>
      <cdr:spPr>
        <a:xfrm xmlns:a="http://schemas.openxmlformats.org/drawingml/2006/main">
          <a:off x="0" y="3362325"/>
          <a:ext cx="5158740" cy="3238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aseline="0">
              <a:latin typeface="Arial" pitchFamily="34" charset="0"/>
              <a:cs typeface="Arial" pitchFamily="34" charset="0"/>
            </a:rPr>
            <a:t>Anzahl erhobene Sammelstellen: 45</a:t>
          </a:r>
        </a:p>
        <a:p xmlns:a="http://schemas.openxmlformats.org/drawingml/2006/main">
          <a:pPr>
            <a:spcAft>
              <a:spcPts val="300"/>
            </a:spcAft>
          </a:pPr>
          <a:r>
            <a:rPr lang="de-CH" sz="800" baseline="0">
              <a:latin typeface="Arial" pitchFamily="34" charset="0"/>
              <a:cs typeface="Arial" pitchFamily="34" charset="0"/>
            </a:rPr>
            <a:t>In Klammer sind die Anzahl Melder angegeben.                          </a:t>
          </a:r>
          <a:r>
            <a:rPr lang="de-CH" sz="800">
              <a:latin typeface="Arial" pitchFamily="34" charset="0"/>
              <a:cs typeface="Arial" pitchFamily="34" charset="0"/>
            </a:rPr>
            <a:t>Quellen: Fachbereich Marktbeobachtung (BLW)</a:t>
          </a:r>
        </a:p>
      </cdr:txBody>
    </cdr:sp>
  </cdr:relSizeAnchor>
  <cdr:relSizeAnchor xmlns:cdr="http://schemas.openxmlformats.org/drawingml/2006/chartDrawing">
    <cdr:from>
      <cdr:x>0.28155</cdr:x>
      <cdr:y>0.34453</cdr:y>
    </cdr:from>
    <cdr:to>
      <cdr:x>0.39769</cdr:x>
      <cdr:y>0.34561</cdr:y>
    </cdr:to>
    <cdr:cxnSp macro="">
      <cdr:nvCxnSpPr>
        <cdr:cNvPr id="17" name="Gerade Verbindung 15"/>
        <cdr:cNvCxnSpPr/>
      </cdr:nvCxnSpPr>
      <cdr:spPr>
        <a:xfrm xmlns:a="http://schemas.openxmlformats.org/drawingml/2006/main" flipH="1">
          <a:off x="1460500" y="1270000"/>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0.46885</cdr:x>
      <cdr:y>0.36262</cdr:y>
    </cdr:from>
    <cdr:to>
      <cdr:x>0.58498</cdr:x>
      <cdr:y>0.3637</cdr:y>
    </cdr:to>
    <cdr:cxnSp macro="">
      <cdr:nvCxnSpPr>
        <cdr:cNvPr id="18" name="Gerade Verbindung 15"/>
        <cdr:cNvCxnSpPr/>
      </cdr:nvCxnSpPr>
      <cdr:spPr>
        <a:xfrm xmlns:a="http://schemas.openxmlformats.org/drawingml/2006/main" flipH="1">
          <a:off x="2432050" y="1336675"/>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0.6543</cdr:x>
      <cdr:y>0.41688</cdr:y>
    </cdr:from>
    <cdr:to>
      <cdr:x>0.77044</cdr:x>
      <cdr:y>0.41797</cdr:y>
    </cdr:to>
    <cdr:cxnSp macro="">
      <cdr:nvCxnSpPr>
        <cdr:cNvPr id="19" name="Gerade Verbindung 15"/>
        <cdr:cNvCxnSpPr/>
      </cdr:nvCxnSpPr>
      <cdr:spPr>
        <a:xfrm xmlns:a="http://schemas.openxmlformats.org/drawingml/2006/main" flipH="1">
          <a:off x="3394075" y="1536700"/>
          <a:ext cx="602421"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0.83976</cdr:x>
      <cdr:y>0.48407</cdr:y>
    </cdr:from>
    <cdr:to>
      <cdr:x>0.95427</cdr:x>
      <cdr:y>0.48515</cdr:y>
    </cdr:to>
    <cdr:cxnSp macro="">
      <cdr:nvCxnSpPr>
        <cdr:cNvPr id="20" name="Gerade Verbindung 15"/>
        <cdr:cNvCxnSpPr/>
      </cdr:nvCxnSpPr>
      <cdr:spPr>
        <a:xfrm xmlns:a="http://schemas.openxmlformats.org/drawingml/2006/main" flipH="1">
          <a:off x="4356100" y="1784350"/>
          <a:ext cx="594000" cy="3997"/>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4</xdr:col>
      <xdr:colOff>123825</xdr:colOff>
      <xdr:row>23</xdr:row>
      <xdr:rowOff>104775</xdr:rowOff>
    </xdr:from>
    <xdr:to>
      <xdr:col>4</xdr:col>
      <xdr:colOff>438150</xdr:colOff>
      <xdr:row>24</xdr:row>
      <xdr:rowOff>0</xdr:rowOff>
    </xdr:to>
    <xdr:sp macro="" textlink="">
      <xdr:nvSpPr>
        <xdr:cNvPr id="4" name="Rechteck 3"/>
        <xdr:cNvSpPr/>
      </xdr:nvSpPr>
      <xdr:spPr>
        <a:xfrm>
          <a:off x="4695825" y="6391275"/>
          <a:ext cx="314325" cy="857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0</xdr:colOff>
      <xdr:row>5</xdr:row>
      <xdr:rowOff>95250</xdr:rowOff>
    </xdr:from>
    <xdr:to>
      <xdr:col>8</xdr:col>
      <xdr:colOff>47625</xdr:colOff>
      <xdr:row>20</xdr:row>
      <xdr:rowOff>104775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581025</xdr:colOff>
          <xdr:row>1</xdr:row>
          <xdr:rowOff>114300</xdr:rowOff>
        </xdr:from>
        <xdr:to>
          <xdr:col>8</xdr:col>
          <xdr:colOff>190500</xdr:colOff>
          <xdr:row>2</xdr:row>
          <xdr:rowOff>180975</xdr:rowOff>
        </xdr:to>
        <xdr:sp macro="" textlink="">
          <xdr:nvSpPr>
            <xdr:cNvPr id="32769" name="Drop Down 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19</xdr:row>
      <xdr:rowOff>161925</xdr:rowOff>
    </xdr:from>
    <xdr:to>
      <xdr:col>8</xdr:col>
      <xdr:colOff>276226</xdr:colOff>
      <xdr:row>35</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1.84188E-7</cdr:x>
      <cdr:y>2.67824E-7</cdr:y>
    </cdr:from>
    <cdr:to>
      <cdr:x>0.61623</cdr:x>
      <cdr:y>0.05102</cdr:y>
    </cdr:to>
    <cdr:sp macro="" textlink="Codierung!$I$36">
      <cdr:nvSpPr>
        <cdr:cNvPr id="2" name="Textfeld 1"/>
        <cdr:cNvSpPr txBox="1"/>
      </cdr:nvSpPr>
      <cdr:spPr>
        <a:xfrm xmlns:a="http://schemas.openxmlformats.org/drawingml/2006/main">
          <a:off x="1" y="1"/>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932CD87-A32F-4422-88A0-2AE882D15CFB}" type="TxLink">
            <a:rPr lang="en-US" sz="1000" b="0" i="0" u="none" strike="noStrike">
              <a:solidFill>
                <a:srgbClr val="000000"/>
              </a:solidFill>
              <a:latin typeface="Arial"/>
              <a:cs typeface="Arial"/>
            </a:rPr>
            <a:pPr/>
            <a:t>Ölsaaten, konventionell</a:t>
          </a:fld>
          <a:endParaRPr lang="de-CH" sz="1000">
            <a:latin typeface="Arial" pitchFamily="34" charset="0"/>
            <a:cs typeface="Arial" pitchFamily="34" charset="0"/>
          </a:endParaRPr>
        </a:p>
      </cdr:txBody>
    </cdr:sp>
  </cdr:relSizeAnchor>
  <cdr:relSizeAnchor xmlns:cdr="http://schemas.openxmlformats.org/drawingml/2006/chartDrawing">
    <cdr:from>
      <cdr:x>0</cdr:x>
      <cdr:y>0.65519</cdr:y>
    </cdr:from>
    <cdr:to>
      <cdr:x>0.5649</cdr:x>
      <cdr:y>0.70493</cdr:y>
    </cdr:to>
    <cdr:sp macro="" textlink="Codierung!$I$38">
      <cdr:nvSpPr>
        <cdr:cNvPr id="3" name="Textfeld 1"/>
        <cdr:cNvSpPr txBox="1"/>
      </cdr:nvSpPr>
      <cdr:spPr>
        <a:xfrm xmlns:a="http://schemas.openxmlformats.org/drawingml/2006/main">
          <a:off x="0" y="1878457"/>
          <a:ext cx="4105453" cy="1426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F3A9D75-C5ED-4624-B899-99E27F501308}" type="TxLink">
            <a:rPr lang="en-US" sz="800" b="0" i="0" u="none" strike="noStrike">
              <a:solidFill>
                <a:srgbClr val="000000"/>
              </a:solidFill>
              <a:latin typeface="Arial"/>
              <a:cs typeface="Arial"/>
            </a:rPr>
            <a:pPr/>
            <a:t>Erntejahr = Juli des Erntejahres bis Juni des Folgejahres </a:t>
          </a:fld>
          <a:endParaRPr lang="de-CH" sz="600" baseline="0">
            <a:latin typeface="Arial" pitchFamily="34" charset="0"/>
            <a:cs typeface="Arial" pitchFamily="34" charset="0"/>
          </a:endParaRPr>
        </a:p>
      </cdr:txBody>
    </cdr:sp>
  </cdr:relSizeAnchor>
  <cdr:relSizeAnchor xmlns:cdr="http://schemas.openxmlformats.org/drawingml/2006/chartDrawing">
    <cdr:from>
      <cdr:x>0</cdr:x>
      <cdr:y>0.0423</cdr:y>
    </cdr:from>
    <cdr:to>
      <cdr:x>0.61623</cdr:x>
      <cdr:y>0.09332</cdr:y>
    </cdr:to>
    <cdr:sp macro="" textlink="Codierung!$I$37">
      <cdr:nvSpPr>
        <cdr:cNvPr id="7" name="Textfeld 1"/>
        <cdr:cNvSpPr txBox="1"/>
      </cdr:nvSpPr>
      <cdr:spPr>
        <a:xfrm xmlns:a="http://schemas.openxmlformats.org/drawingml/2006/main">
          <a:off x="0" y="157956"/>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4EA0C39-B02E-4A26-9741-A4002C39B769}" type="TxLink">
            <a:rPr lang="en-US" sz="1000" b="1" i="0" u="none" strike="noStrike">
              <a:solidFill>
                <a:srgbClr val="000000"/>
              </a:solidFill>
              <a:latin typeface="Arial"/>
              <a:cs typeface="Arial"/>
            </a:rPr>
            <a:pPr/>
            <a:t>Bruttoproduzentenpreise</a:t>
          </a:fld>
          <a:endParaRPr lang="de-CH" sz="1000" b="1">
            <a:latin typeface="Arial" pitchFamily="34" charset="0"/>
            <a:cs typeface="Arial" pitchFamily="34" charset="0"/>
          </a:endParaRPr>
        </a:p>
      </cdr:txBody>
    </cdr:sp>
  </cdr:relSizeAnchor>
  <cdr:relSizeAnchor xmlns:cdr="http://schemas.openxmlformats.org/drawingml/2006/chartDrawing">
    <cdr:from>
      <cdr:x>0</cdr:x>
      <cdr:y>0.08376</cdr:y>
    </cdr:from>
    <cdr:to>
      <cdr:x>0.61623</cdr:x>
      <cdr:y>0.13478</cdr:y>
    </cdr:to>
    <cdr:sp macro="" textlink="Codierung!#REF!">
      <cdr:nvSpPr>
        <cdr:cNvPr id="8" name="Textfeld 1"/>
        <cdr:cNvSpPr txBox="1"/>
      </cdr:nvSpPr>
      <cdr:spPr>
        <a:xfrm xmlns:a="http://schemas.openxmlformats.org/drawingml/2006/main">
          <a:off x="0" y="312738"/>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792CA95-34FB-479C-9082-A482F56F80DA}" type="TxLink">
            <a:rPr lang="en-US" sz="1000" b="0" i="0" u="none" strike="noStrike">
              <a:solidFill>
                <a:srgbClr val="000000"/>
              </a:solidFill>
              <a:latin typeface="Arial"/>
              <a:cs typeface="Arial"/>
            </a:rPr>
            <a:pPr/>
            <a:t>CHF / 100 kg </a:t>
          </a:fld>
          <a:endParaRPr lang="de-CH" sz="1000" b="0">
            <a:latin typeface="Arial" pitchFamily="34" charset="0"/>
            <a:cs typeface="Arial" pitchFamily="34" charset="0"/>
          </a:endParaRPr>
        </a:p>
      </cdr:txBody>
    </cdr:sp>
  </cdr:relSizeAnchor>
  <cdr:relSizeAnchor xmlns:cdr="http://schemas.openxmlformats.org/drawingml/2006/chartDrawing">
    <cdr:from>
      <cdr:x>0</cdr:x>
      <cdr:y>0.12521</cdr:y>
    </cdr:from>
    <cdr:to>
      <cdr:x>0.61623</cdr:x>
      <cdr:y>0.17623</cdr:y>
    </cdr:to>
    <cdr:sp macro="" textlink="Codierung!$I$39">
      <cdr:nvSpPr>
        <cdr:cNvPr id="9" name="Textfeld 1"/>
        <cdr:cNvSpPr txBox="1"/>
      </cdr:nvSpPr>
      <cdr:spPr>
        <a:xfrm xmlns:a="http://schemas.openxmlformats.org/drawingml/2006/main">
          <a:off x="0" y="467518"/>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F4420C-8CF0-4457-BECA-B73E722C8C15}" type="TxLink">
            <a:rPr lang="en-US" sz="1000" b="0" i="0" u="none" strike="noStrike">
              <a:solidFill>
                <a:srgbClr val="000000"/>
              </a:solidFill>
              <a:latin typeface="Arial"/>
              <a:cs typeface="Arial"/>
            </a:rPr>
            <a:pPr/>
            <a:t>Erntejahr 2002..2017</a:t>
          </a:fld>
          <a:endParaRPr lang="de-CH" sz="1000" b="0">
            <a:latin typeface="Arial" pitchFamily="34" charset="0"/>
            <a:cs typeface="Arial" pitchFamily="34" charset="0"/>
          </a:endParaRPr>
        </a:p>
      </cdr:txBody>
    </cdr:sp>
  </cdr:relSizeAnchor>
  <cdr:relSizeAnchor xmlns:cdr="http://schemas.openxmlformats.org/drawingml/2006/chartDrawing">
    <cdr:from>
      <cdr:x>0</cdr:x>
      <cdr:y>0.69113</cdr:y>
    </cdr:from>
    <cdr:to>
      <cdr:x>0.5649</cdr:x>
      <cdr:y>0.74087</cdr:y>
    </cdr:to>
    <cdr:sp macro="" textlink="Codierung!$I$41">
      <cdr:nvSpPr>
        <cdr:cNvPr id="10" name="Textfeld 1"/>
        <cdr:cNvSpPr txBox="1"/>
      </cdr:nvSpPr>
      <cdr:spPr>
        <a:xfrm xmlns:a="http://schemas.openxmlformats.org/drawingml/2006/main">
          <a:off x="0" y="1981482"/>
          <a:ext cx="4105453" cy="1426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4129345-B7F0-493B-B13D-CF4D5E666D66}" type="TxLink">
            <a:rPr lang="en-US" sz="800" b="0" i="0" u="none" strike="noStrike">
              <a:solidFill>
                <a:srgbClr val="000000"/>
              </a:solidFill>
              <a:latin typeface="Arial"/>
              <a:cs typeface="Arial"/>
            </a:rPr>
            <a:pPr/>
            <a:t>Quelle: Fachbereich Marktanalysen (BLW)</a:t>
          </a:fld>
          <a:endParaRPr lang="de-CH" sz="800" baseline="0">
            <a:latin typeface="Arial" pitchFamily="34" charset="0"/>
            <a:cs typeface="Arial"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1.84188E-7</cdr:x>
      <cdr:y>2.67824E-7</cdr:y>
    </cdr:from>
    <cdr:to>
      <cdr:x>0.61623</cdr:x>
      <cdr:y>0.05102</cdr:y>
    </cdr:to>
    <cdr:sp macro="" textlink="Codierung!$I$36">
      <cdr:nvSpPr>
        <cdr:cNvPr id="2" name="Textfeld 1"/>
        <cdr:cNvSpPr txBox="1"/>
      </cdr:nvSpPr>
      <cdr:spPr>
        <a:xfrm xmlns:a="http://schemas.openxmlformats.org/drawingml/2006/main">
          <a:off x="1" y="1"/>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932CD87-A32F-4422-88A0-2AE882D15CFB}" type="TxLink">
            <a:rPr lang="en-US" sz="1000" b="0" i="0" u="none" strike="noStrike">
              <a:solidFill>
                <a:srgbClr val="000000"/>
              </a:solidFill>
              <a:latin typeface="Arial"/>
              <a:cs typeface="Arial"/>
            </a:rPr>
            <a:pPr/>
            <a:t>Ölsaaten, konventionell</a:t>
          </a:fld>
          <a:endParaRPr lang="de-CH" sz="1000">
            <a:latin typeface="Arial" pitchFamily="34" charset="0"/>
            <a:cs typeface="Arial" pitchFamily="34" charset="0"/>
          </a:endParaRPr>
        </a:p>
      </cdr:txBody>
    </cdr:sp>
  </cdr:relSizeAnchor>
  <cdr:relSizeAnchor xmlns:cdr="http://schemas.openxmlformats.org/drawingml/2006/chartDrawing">
    <cdr:from>
      <cdr:x>0</cdr:x>
      <cdr:y>0.88536</cdr:y>
    </cdr:from>
    <cdr:to>
      <cdr:x>0.5649</cdr:x>
      <cdr:y>0.9351</cdr:y>
    </cdr:to>
    <cdr:sp macro="" textlink="Codierung!$I$38">
      <cdr:nvSpPr>
        <cdr:cNvPr id="3" name="Textfeld 1"/>
        <cdr:cNvSpPr txBox="1"/>
      </cdr:nvSpPr>
      <cdr:spPr>
        <a:xfrm xmlns:a="http://schemas.openxmlformats.org/drawingml/2006/main">
          <a:off x="0" y="2622684"/>
          <a:ext cx="4148499" cy="147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F3A9D75-C5ED-4624-B899-99E27F501308}" type="TxLink">
            <a:rPr lang="en-US" sz="800" b="0" i="0" u="none" strike="noStrike">
              <a:solidFill>
                <a:srgbClr val="000000"/>
              </a:solidFill>
              <a:latin typeface="Arial"/>
              <a:cs typeface="Arial"/>
            </a:rPr>
            <a:pPr/>
            <a:t>Erntejahr = Juli des Erntejahres bis Juni des Folgejahres </a:t>
          </a:fld>
          <a:endParaRPr lang="de-CH" sz="600" baseline="0">
            <a:latin typeface="Arial" pitchFamily="34" charset="0"/>
            <a:cs typeface="Arial" pitchFamily="34" charset="0"/>
          </a:endParaRPr>
        </a:p>
      </cdr:txBody>
    </cdr:sp>
  </cdr:relSizeAnchor>
  <cdr:relSizeAnchor xmlns:cdr="http://schemas.openxmlformats.org/drawingml/2006/chartDrawing">
    <cdr:from>
      <cdr:x>0</cdr:x>
      <cdr:y>0.92568</cdr:y>
    </cdr:from>
    <cdr:to>
      <cdr:x>0.9193</cdr:x>
      <cdr:y>0.98844</cdr:y>
    </cdr:to>
    <cdr:sp macro="" textlink="Codierung!$I$41">
      <cdr:nvSpPr>
        <cdr:cNvPr id="5" name="Textfeld 1"/>
        <cdr:cNvSpPr txBox="1"/>
      </cdr:nvSpPr>
      <cdr:spPr>
        <a:xfrm xmlns:a="http://schemas.openxmlformats.org/drawingml/2006/main">
          <a:off x="0" y="2742120"/>
          <a:ext cx="6751133" cy="1859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3995B9B-6C16-491C-888C-9ABA69D5D06E}" type="TxLink">
            <a:rPr lang="en-US" sz="800" b="0" i="0" u="none" strike="noStrike">
              <a:solidFill>
                <a:srgbClr val="000000"/>
              </a:solidFill>
              <a:latin typeface="Arial"/>
              <a:cs typeface="Arial"/>
            </a:rPr>
            <a:pPr/>
            <a:t>Quelle: Fachbereich Marktanalysen (BLW)</a:t>
          </a:fld>
          <a:endParaRPr lang="de-CH" sz="800" baseline="0">
            <a:latin typeface="Arial" pitchFamily="34" charset="0"/>
            <a:cs typeface="Arial" pitchFamily="34" charset="0"/>
          </a:endParaRPr>
        </a:p>
      </cdr:txBody>
    </cdr:sp>
  </cdr:relSizeAnchor>
  <cdr:relSizeAnchor xmlns:cdr="http://schemas.openxmlformats.org/drawingml/2006/chartDrawing">
    <cdr:from>
      <cdr:x>0</cdr:x>
      <cdr:y>0.0423</cdr:y>
    </cdr:from>
    <cdr:to>
      <cdr:x>0.61623</cdr:x>
      <cdr:y>0.09332</cdr:y>
    </cdr:to>
    <cdr:sp macro="" textlink="Codierung!$I$37">
      <cdr:nvSpPr>
        <cdr:cNvPr id="7" name="Textfeld 1"/>
        <cdr:cNvSpPr txBox="1"/>
      </cdr:nvSpPr>
      <cdr:spPr>
        <a:xfrm xmlns:a="http://schemas.openxmlformats.org/drawingml/2006/main">
          <a:off x="0" y="157956"/>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4EA0C39-B02E-4A26-9741-A4002C39B769}" type="TxLink">
            <a:rPr lang="en-US" sz="1000" b="1" i="0" u="none" strike="noStrike">
              <a:solidFill>
                <a:srgbClr val="000000"/>
              </a:solidFill>
              <a:latin typeface="Arial"/>
              <a:cs typeface="Arial"/>
            </a:rPr>
            <a:pPr/>
            <a:t>Bruttoproduzentenpreise</a:t>
          </a:fld>
          <a:endParaRPr lang="de-CH" sz="1000" b="1">
            <a:latin typeface="Arial" pitchFamily="34" charset="0"/>
            <a:cs typeface="Arial" pitchFamily="34" charset="0"/>
          </a:endParaRPr>
        </a:p>
      </cdr:txBody>
    </cdr:sp>
  </cdr:relSizeAnchor>
  <cdr:relSizeAnchor xmlns:cdr="http://schemas.openxmlformats.org/drawingml/2006/chartDrawing">
    <cdr:from>
      <cdr:x>0</cdr:x>
      <cdr:y>0.08376</cdr:y>
    </cdr:from>
    <cdr:to>
      <cdr:x>0.61623</cdr:x>
      <cdr:y>0.13478</cdr:y>
    </cdr:to>
    <cdr:sp macro="" textlink="Codierung!#REF!">
      <cdr:nvSpPr>
        <cdr:cNvPr id="8" name="Textfeld 1"/>
        <cdr:cNvSpPr txBox="1"/>
      </cdr:nvSpPr>
      <cdr:spPr>
        <a:xfrm xmlns:a="http://schemas.openxmlformats.org/drawingml/2006/main">
          <a:off x="0" y="312738"/>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792CA95-34FB-479C-9082-A482F56F80DA}" type="TxLink">
            <a:rPr lang="en-US" sz="1000" b="0" i="0" u="none" strike="noStrike">
              <a:solidFill>
                <a:srgbClr val="000000"/>
              </a:solidFill>
              <a:latin typeface="Arial"/>
              <a:cs typeface="Arial"/>
            </a:rPr>
            <a:pPr/>
            <a:t>CHF / 100 kg </a:t>
          </a:fld>
          <a:endParaRPr lang="de-CH" sz="1000" b="0">
            <a:latin typeface="Arial" pitchFamily="34" charset="0"/>
            <a:cs typeface="Arial" pitchFamily="34" charset="0"/>
          </a:endParaRPr>
        </a:p>
      </cdr:txBody>
    </cdr:sp>
  </cdr:relSizeAnchor>
  <cdr:relSizeAnchor xmlns:cdr="http://schemas.openxmlformats.org/drawingml/2006/chartDrawing">
    <cdr:from>
      <cdr:x>0</cdr:x>
      <cdr:y>0.12521</cdr:y>
    </cdr:from>
    <cdr:to>
      <cdr:x>0.61623</cdr:x>
      <cdr:y>0.17623</cdr:y>
    </cdr:to>
    <cdr:sp macro="" textlink="Codierung!$I$39">
      <cdr:nvSpPr>
        <cdr:cNvPr id="9" name="Textfeld 1"/>
        <cdr:cNvSpPr txBox="1"/>
      </cdr:nvSpPr>
      <cdr:spPr>
        <a:xfrm xmlns:a="http://schemas.openxmlformats.org/drawingml/2006/main">
          <a:off x="0" y="467518"/>
          <a:ext cx="3345656"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F4420C-8CF0-4457-BECA-B73E722C8C15}" type="TxLink">
            <a:rPr lang="en-US" sz="1000" b="0" i="0" u="none" strike="noStrike">
              <a:solidFill>
                <a:srgbClr val="000000"/>
              </a:solidFill>
              <a:latin typeface="Arial"/>
              <a:cs typeface="Arial"/>
            </a:rPr>
            <a:pPr/>
            <a:t>Erntejahr 2002..2017</a:t>
          </a:fld>
          <a:endParaRPr lang="de-CH" sz="1000" b="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0.70015</cdr:x>
      <cdr:y>0.18848</cdr:y>
    </cdr:to>
    <cdr:sp macro="" textlink="">
      <cdr:nvSpPr>
        <cdr:cNvPr id="2" name="Textfeld 1"/>
        <cdr:cNvSpPr txBox="1"/>
      </cdr:nvSpPr>
      <cdr:spPr>
        <a:xfrm xmlns:a="http://schemas.openxmlformats.org/drawingml/2006/main">
          <a:off x="0" y="0"/>
          <a:ext cx="4381512" cy="8832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Brotweizen, konventionell</a:t>
          </a:r>
        </a:p>
        <a:p xmlns:a="http://schemas.openxmlformats.org/drawingml/2006/main">
          <a:r>
            <a:rPr lang="de-CH" sz="1000" b="1" baseline="0">
              <a:latin typeface="Arial" pitchFamily="34" charset="0"/>
              <a:cs typeface="Arial" pitchFamily="34" charset="0"/>
            </a:rPr>
            <a:t>Bruttoproduzentenpreise, Preisunterschiede</a:t>
          </a:r>
          <a:endParaRPr lang="de-CH" sz="1000" b="1">
            <a:latin typeface="Arial" pitchFamily="34" charset="0"/>
            <a:cs typeface="Arial" pitchFamily="34" charset="0"/>
          </a:endParaRPr>
        </a:p>
        <a:p xmlns:a="http://schemas.openxmlformats.org/drawingml/2006/main">
          <a:r>
            <a:rPr lang="de-CH" sz="1000">
              <a:latin typeface="Arial" pitchFamily="34" charset="0"/>
              <a:cs typeface="Arial" pitchFamily="34" charset="0"/>
            </a:rPr>
            <a:t>CHF / 100 kg</a:t>
          </a:r>
        </a:p>
        <a:p xmlns:a="http://schemas.openxmlformats.org/drawingml/2006/main">
          <a:r>
            <a:rPr lang="de-CH" sz="1000">
              <a:latin typeface="Arial" pitchFamily="34" charset="0"/>
              <a:cs typeface="Arial" pitchFamily="34" charset="0"/>
            </a:rPr>
            <a:t>Ernten</a:t>
          </a:r>
          <a:r>
            <a:rPr lang="de-CH" sz="1000" baseline="0">
              <a:latin typeface="Arial" pitchFamily="34" charset="0"/>
              <a:cs typeface="Arial" pitchFamily="34" charset="0"/>
            </a:rPr>
            <a:t> 2002..2014</a:t>
          </a:r>
          <a:endParaRPr lang="de-CH" sz="1000">
            <a:latin typeface="Arial" pitchFamily="34" charset="0"/>
            <a:cs typeface="Arial" pitchFamily="34" charset="0"/>
          </a:endParaRPr>
        </a:p>
      </cdr:txBody>
    </cdr:sp>
  </cdr:relSizeAnchor>
  <cdr:relSizeAnchor xmlns:cdr="http://schemas.openxmlformats.org/drawingml/2006/chartDrawing">
    <cdr:from>
      <cdr:x>0.42962</cdr:x>
      <cdr:y>0.91327</cdr:y>
    </cdr:from>
    <cdr:to>
      <cdr:x>0.99452</cdr:x>
      <cdr:y>0.9949</cdr:y>
    </cdr:to>
    <cdr:sp macro="" textlink="">
      <cdr:nvSpPr>
        <cdr:cNvPr id="3" name="Textfeld 1"/>
        <cdr:cNvSpPr txBox="1"/>
      </cdr:nvSpPr>
      <cdr:spPr>
        <a:xfrm xmlns:a="http://schemas.openxmlformats.org/drawingml/2006/main">
          <a:off x="2238375" y="3409951"/>
          <a:ext cx="2943224" cy="3048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Erntejahr = August des Erntejahres bis Juli des Folgejahres</a:t>
          </a:r>
        </a:p>
        <a:p xmlns:a="http://schemas.openxmlformats.org/drawingml/2006/main">
          <a:r>
            <a:rPr lang="de-CH" sz="800">
              <a:latin typeface="Arial" pitchFamily="34" charset="0"/>
              <a:cs typeface="Arial" pitchFamily="34" charset="0"/>
            </a:rPr>
            <a:t>Quelle</a:t>
          </a:r>
          <a:r>
            <a:rPr lang="de-CH" sz="800" baseline="0">
              <a:latin typeface="Arial" pitchFamily="34" charset="0"/>
              <a:cs typeface="Arial" pitchFamily="34" charset="0"/>
            </a:rPr>
            <a:t>: Fachbereich Marktbeobachtung (BLW) </a:t>
          </a:r>
        </a:p>
      </cdr:txBody>
    </cdr:sp>
  </cdr:relSizeAnchor>
  <cdr:relSizeAnchor xmlns:cdr="http://schemas.openxmlformats.org/drawingml/2006/chartDrawing">
    <cdr:from>
      <cdr:x>0.95795</cdr:x>
      <cdr:y>0.12552</cdr:y>
    </cdr:from>
    <cdr:to>
      <cdr:x>0.99452</cdr:x>
      <cdr:y>0.69973</cdr:y>
    </cdr:to>
    <cdr:sp macro="" textlink="">
      <cdr:nvSpPr>
        <cdr:cNvPr id="4" name="Rechteck 3"/>
        <cdr:cNvSpPr/>
      </cdr:nvSpPr>
      <cdr:spPr>
        <a:xfrm xmlns:a="http://schemas.openxmlformats.org/drawingml/2006/main">
          <a:off x="4991100" y="468659"/>
          <a:ext cx="190499" cy="2143986"/>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0.59247</cdr:x>
      <cdr:y>0.50197</cdr:y>
    </cdr:from>
    <cdr:to>
      <cdr:x>0.67347</cdr:x>
      <cdr:y>0.56473</cdr:y>
    </cdr:to>
    <cdr:sp macro="" textlink="">
      <cdr:nvSpPr>
        <cdr:cNvPr id="5" name="Textfeld 1"/>
        <cdr:cNvSpPr txBox="1"/>
      </cdr:nvSpPr>
      <cdr:spPr>
        <a:xfrm xmlns:a="http://schemas.openxmlformats.org/drawingml/2006/main">
          <a:off x="3086862" y="1874239"/>
          <a:ext cx="422024" cy="2343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Trendlinie</a:t>
          </a:r>
          <a:endParaRPr lang="de-CH" sz="1000" baseline="0">
            <a:latin typeface="Arial" pitchFamily="34" charset="0"/>
            <a:cs typeface="Arial" pitchFamily="34" charset="0"/>
          </a:endParaRPr>
        </a:p>
      </cdr:txBody>
    </cdr:sp>
  </cdr:relSizeAnchor>
</c:userShapes>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xdr:row>
          <xdr:rowOff>66675</xdr:rowOff>
        </xdr:from>
        <xdr:to>
          <xdr:col>8</xdr:col>
          <xdr:colOff>438150</xdr:colOff>
          <xdr:row>2</xdr:row>
          <xdr:rowOff>133350</xdr:rowOff>
        </xdr:to>
        <xdr:sp macro="" textlink="">
          <xdr:nvSpPr>
            <xdr:cNvPr id="33793" name="Drop Down 1" hidden="1">
              <a:extLst>
                <a:ext uri="{63B3BB69-23CF-44E3-9099-C40C66FF867C}">
                  <a14:compatExt spid="_x0000_s33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1</xdr:row>
          <xdr:rowOff>38100</xdr:rowOff>
        </xdr:from>
        <xdr:to>
          <xdr:col>10</xdr:col>
          <xdr:colOff>476250</xdr:colOff>
          <xdr:row>2</xdr:row>
          <xdr:rowOff>133350</xdr:rowOff>
        </xdr:to>
        <xdr:sp macro="" textlink="">
          <xdr:nvSpPr>
            <xdr:cNvPr id="44033" name="Drop Down 1" hidden="1">
              <a:extLst>
                <a:ext uri="{63B3BB69-23CF-44E3-9099-C40C66FF867C}">
                  <a14:compatExt spid="_x0000_s44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4</xdr:row>
      <xdr:rowOff>95249</xdr:rowOff>
    </xdr:from>
    <xdr:to>
      <xdr:col>11</xdr:col>
      <xdr:colOff>295275</xdr:colOff>
      <xdr:row>21</xdr:row>
      <xdr:rowOff>133350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0.06258</cdr:y>
    </cdr:from>
    <cdr:to>
      <cdr:x>0.83378</cdr:x>
      <cdr:y>0.12391</cdr:y>
    </cdr:to>
    <cdr:sp macro="" textlink="Codierung!$I$59">
      <cdr:nvSpPr>
        <cdr:cNvPr id="2" name="Textfeld 1"/>
        <cdr:cNvSpPr txBox="1"/>
      </cdr:nvSpPr>
      <cdr:spPr>
        <a:xfrm xmlns:a="http://schemas.openxmlformats.org/drawingml/2006/main">
          <a:off x="0" y="238125"/>
          <a:ext cx="5567170" cy="233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124CCE-7A52-42B2-89C0-BF08B413C2F8}" type="TxLink">
            <a:rPr lang="en-US" sz="1000" b="0" i="0" u="none" strike="noStrike">
              <a:solidFill>
                <a:srgbClr val="000000"/>
              </a:solidFill>
              <a:effectLst/>
              <a:latin typeface="Arial"/>
              <a:ea typeface="+mn-ea"/>
              <a:cs typeface="Arial"/>
            </a:rPr>
            <a:pPr/>
            <a:t>Importmenge</a:t>
          </a:fld>
          <a:endParaRPr lang="de-CH" sz="1000">
            <a:latin typeface="Arial" pitchFamily="34" charset="0"/>
            <a:cs typeface="Arial" pitchFamily="34" charset="0"/>
          </a:endParaRPr>
        </a:p>
      </cdr:txBody>
    </cdr:sp>
  </cdr:relSizeAnchor>
  <cdr:relSizeAnchor xmlns:cdr="http://schemas.openxmlformats.org/drawingml/2006/chartDrawing">
    <cdr:from>
      <cdr:x>0</cdr:x>
      <cdr:y>0.03173</cdr:y>
    </cdr:from>
    <cdr:to>
      <cdr:x>0.69587</cdr:x>
      <cdr:y>0.07634</cdr:y>
    </cdr:to>
    <cdr:sp macro="" textlink="Codierung!$I$58">
      <cdr:nvSpPr>
        <cdr:cNvPr id="3" name="Textfeld 1"/>
        <cdr:cNvSpPr txBox="1"/>
      </cdr:nvSpPr>
      <cdr:spPr>
        <a:xfrm xmlns:a="http://schemas.openxmlformats.org/drawingml/2006/main">
          <a:off x="0" y="120753"/>
          <a:ext cx="4646341" cy="1697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191B5AE-4A4F-4E1B-9668-AE1CA04CD8E5}" type="TxLink">
            <a:rPr lang="en-US" sz="1000" b="0" i="0" u="none" strike="noStrike" baseline="0">
              <a:solidFill>
                <a:srgbClr val="000000"/>
              </a:solidFill>
              <a:latin typeface="Arial"/>
              <a:cs typeface="Arial"/>
            </a:rPr>
            <a:pPr/>
            <a:t>Speiseöl</a:t>
          </a:fld>
          <a:endParaRPr lang="de-CH" sz="600" baseline="0">
            <a:latin typeface="Arial" pitchFamily="34" charset="0"/>
            <a:cs typeface="Arial" pitchFamily="34" charset="0"/>
          </a:endParaRPr>
        </a:p>
      </cdr:txBody>
    </cdr:sp>
  </cdr:relSizeAnchor>
  <cdr:relSizeAnchor xmlns:cdr="http://schemas.openxmlformats.org/drawingml/2006/chartDrawing">
    <cdr:from>
      <cdr:x>0</cdr:x>
      <cdr:y>0.9332</cdr:y>
    </cdr:from>
    <cdr:to>
      <cdr:x>0.50304</cdr:x>
      <cdr:y>0.97826</cdr:y>
    </cdr:to>
    <cdr:sp macro="" textlink="Codierung!$I$65">
      <cdr:nvSpPr>
        <cdr:cNvPr id="10" name="Textfeld 1"/>
        <cdr:cNvSpPr txBox="1"/>
      </cdr:nvSpPr>
      <cdr:spPr>
        <a:xfrm xmlns:a="http://schemas.openxmlformats.org/drawingml/2006/main">
          <a:off x="0" y="3271057"/>
          <a:ext cx="3358811" cy="1579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E487E07-AFA0-4E4C-9D7D-B7A10B71A260}" type="TxLink">
            <a:rPr lang="en-US" sz="800" b="0" i="0" u="none" strike="noStrike">
              <a:solidFill>
                <a:srgbClr val="000000"/>
              </a:solidFill>
              <a:latin typeface="Arial"/>
              <a:cs typeface="Arial"/>
            </a:rPr>
            <a:pPr/>
            <a:t>Quellen: FBMA (BLW); EZV; OZD</a:t>
          </a:fld>
          <a:endParaRPr lang="de-CH" sz="800">
            <a:latin typeface="Arial" pitchFamily="34" charset="0"/>
            <a:cs typeface="Arial" pitchFamily="34" charset="0"/>
          </a:endParaRPr>
        </a:p>
      </cdr:txBody>
    </cdr:sp>
  </cdr:relSizeAnchor>
  <cdr:relSizeAnchor xmlns:cdr="http://schemas.openxmlformats.org/drawingml/2006/chartDrawing">
    <cdr:from>
      <cdr:x>0.00285</cdr:x>
      <cdr:y>0.10346</cdr:y>
    </cdr:from>
    <cdr:to>
      <cdr:x>0.08274</cdr:x>
      <cdr:y>0.16479</cdr:y>
    </cdr:to>
    <cdr:sp macro="" textlink="Codierung!$I$64">
      <cdr:nvSpPr>
        <cdr:cNvPr id="11" name="Textfeld 1"/>
        <cdr:cNvSpPr txBox="1"/>
      </cdr:nvSpPr>
      <cdr:spPr>
        <a:xfrm xmlns:a="http://schemas.openxmlformats.org/drawingml/2006/main">
          <a:off x="19050" y="393683"/>
          <a:ext cx="533428" cy="233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F74CD73-D832-4447-9D73-84C9EB037F5D}" type="TxLink">
            <a:rPr lang="en-US" sz="1000" b="0" i="0" u="none" strike="noStrike">
              <a:solidFill>
                <a:srgbClr val="000000"/>
              </a:solidFill>
              <a:effectLst/>
              <a:latin typeface="Arial"/>
              <a:ea typeface="+mn-ea"/>
              <a:cs typeface="Arial"/>
            </a:rPr>
            <a:pPr/>
            <a:t>t</a:t>
          </a:fld>
          <a:endParaRPr lang="de-CH" sz="1000">
            <a:latin typeface="Arial" pitchFamily="34" charset="0"/>
            <a:cs typeface="Arial" pitchFamily="34" charset="0"/>
          </a:endParaRPr>
        </a:p>
      </cdr:txBody>
    </cdr:sp>
  </cdr:relSizeAnchor>
  <cdr:relSizeAnchor xmlns:cdr="http://schemas.openxmlformats.org/drawingml/2006/chartDrawing">
    <cdr:from>
      <cdr:x>0.00143</cdr:x>
      <cdr:y>0.14602</cdr:y>
    </cdr:from>
    <cdr:to>
      <cdr:x>0.3495</cdr:x>
      <cdr:y>0.20734</cdr:y>
    </cdr:to>
    <cdr:sp macro="" textlink="Codierung!$B$13">
      <cdr:nvSpPr>
        <cdr:cNvPr id="13" name="Textfeld 1"/>
        <cdr:cNvSpPr txBox="1"/>
      </cdr:nvSpPr>
      <cdr:spPr>
        <a:xfrm xmlns:a="http://schemas.openxmlformats.org/drawingml/2006/main">
          <a:off x="9547" y="555641"/>
          <a:ext cx="2324077" cy="2333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169928A-906C-441F-8B66-C7C298AD27B5}" type="TxLink">
            <a:rPr lang="en-US" sz="1000" b="0" i="0" u="none" strike="noStrike">
              <a:solidFill>
                <a:srgbClr val="000000"/>
              </a:solidFill>
              <a:effectLst/>
              <a:latin typeface="Arial"/>
              <a:ea typeface="+mn-ea"/>
              <a:cs typeface="Arial"/>
            </a:rPr>
            <a:pPr/>
            <a:t>2008..2017</a:t>
          </a:fld>
          <a:endParaRPr lang="de-CH" sz="1000">
            <a:latin typeface="Arial" pitchFamily="34" charset="0"/>
            <a:cs typeface="Arial" pitchFamily="34" charset="0"/>
          </a:endParaRPr>
        </a:p>
      </cdr:txBody>
    </cdr:sp>
  </cdr:relSizeAnchor>
  <cdr:relSizeAnchor xmlns:cdr="http://schemas.openxmlformats.org/drawingml/2006/chartDrawing">
    <cdr:from>
      <cdr:x>0.00761</cdr:x>
      <cdr:y>0.01335</cdr:y>
    </cdr:from>
    <cdr:to>
      <cdr:x>0.84139</cdr:x>
      <cdr:y>0.07468</cdr:y>
    </cdr:to>
    <cdr:sp macro="" textlink="">
      <cdr:nvSpPr>
        <cdr:cNvPr id="17" name="Textfeld 1"/>
        <cdr:cNvSpPr txBox="1"/>
      </cdr:nvSpPr>
      <cdr:spPr>
        <a:xfrm xmlns:a="http://schemas.openxmlformats.org/drawingml/2006/main">
          <a:off x="50800" y="50800"/>
          <a:ext cx="5567170" cy="233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CH" sz="1000">
            <a:latin typeface="Arial" pitchFamily="34" charset="0"/>
            <a:cs typeface="Arial" pitchFamily="34" charset="0"/>
          </a:endParaRPr>
        </a:p>
      </cdr:txBody>
    </cdr:sp>
  </cdr:relSizeAnchor>
  <cdr:relSizeAnchor xmlns:cdr="http://schemas.openxmlformats.org/drawingml/2006/chartDrawing">
    <cdr:from>
      <cdr:x>0.02317</cdr:x>
      <cdr:y>0.92082</cdr:y>
    </cdr:from>
    <cdr:to>
      <cdr:x>0.06585</cdr:x>
      <cdr:y>0.9349</cdr:y>
    </cdr:to>
    <cdr:sp macro="" textlink="">
      <cdr:nvSpPr>
        <cdr:cNvPr id="4" name="Textfeld 3"/>
        <cdr:cNvSpPr txBox="1"/>
      </cdr:nvSpPr>
      <cdr:spPr>
        <a:xfrm xmlns:a="http://schemas.openxmlformats.org/drawingml/2006/main">
          <a:off x="180975" y="2990851"/>
          <a:ext cx="333375"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prov</a:t>
          </a:r>
        </a:p>
      </cdr:txBody>
    </cdr:sp>
  </cdr:relSizeAnchor>
  <cdr:relSizeAnchor xmlns:cdr="http://schemas.openxmlformats.org/drawingml/2006/chartDrawing">
    <cdr:from>
      <cdr:x>0</cdr:x>
      <cdr:y>0.88563</cdr:y>
    </cdr:from>
    <cdr:to>
      <cdr:x>0.18902</cdr:x>
      <cdr:y>0.9824</cdr:y>
    </cdr:to>
    <cdr:sp macro="" textlink="">
      <cdr:nvSpPr>
        <cdr:cNvPr id="5" name="Textfeld 4"/>
        <cdr:cNvSpPr txBox="1"/>
      </cdr:nvSpPr>
      <cdr:spPr>
        <a:xfrm xmlns:a="http://schemas.openxmlformats.org/drawingml/2006/main">
          <a:off x="0" y="2876551"/>
          <a:ext cx="1476376"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800">
              <a:latin typeface="Arial" panose="020B0604020202020204" pitchFamily="34" charset="0"/>
              <a:cs typeface="Arial" panose="020B0604020202020204" pitchFamily="34" charset="0"/>
            </a:rPr>
            <a:t>*prov.</a:t>
          </a: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28575</xdr:colOff>
      <xdr:row>65</xdr:row>
      <xdr:rowOff>109537</xdr:rowOff>
    </xdr:from>
    <xdr:to>
      <xdr:col>9</xdr:col>
      <xdr:colOff>200025</xdr:colOff>
      <xdr:row>85</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342900</xdr:colOff>
      <xdr:row>65</xdr:row>
      <xdr:rowOff>76200</xdr:rowOff>
    </xdr:from>
    <xdr:to>
      <xdr:col>19</xdr:col>
      <xdr:colOff>504825</xdr:colOff>
      <xdr:row>85</xdr:row>
      <xdr:rowOff>76199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733425</xdr:colOff>
      <xdr:row>27</xdr:row>
      <xdr:rowOff>95250</xdr:rowOff>
    </xdr:from>
    <xdr:to>
      <xdr:col>22</xdr:col>
      <xdr:colOff>733425</xdr:colOff>
      <xdr:row>41</xdr:row>
      <xdr:rowOff>171450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85725</xdr:colOff>
      <xdr:row>9</xdr:row>
      <xdr:rowOff>28575</xdr:rowOff>
    </xdr:from>
    <xdr:to>
      <xdr:col>23</xdr:col>
      <xdr:colOff>85725</xdr:colOff>
      <xdr:row>32</xdr:row>
      <xdr:rowOff>104775</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0</xdr:colOff>
      <xdr:row>9</xdr:row>
      <xdr:rowOff>0</xdr:rowOff>
    </xdr:from>
    <xdr:to>
      <xdr:col>30</xdr:col>
      <xdr:colOff>0</xdr:colOff>
      <xdr:row>32</xdr:row>
      <xdr:rowOff>76200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0</xdr:colOff>
      <xdr:row>34</xdr:row>
      <xdr:rowOff>0</xdr:rowOff>
    </xdr:from>
    <xdr:to>
      <xdr:col>30</xdr:col>
      <xdr:colOff>0</xdr:colOff>
      <xdr:row>54</xdr:row>
      <xdr:rowOff>76200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523875</xdr:colOff>
      <xdr:row>40</xdr:row>
      <xdr:rowOff>180975</xdr:rowOff>
    </xdr:from>
    <xdr:to>
      <xdr:col>12</xdr:col>
      <xdr:colOff>361950</xdr:colOff>
      <xdr:row>52</xdr:row>
      <xdr:rowOff>66675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523875</xdr:colOff>
      <xdr:row>16</xdr:row>
      <xdr:rowOff>180975</xdr:rowOff>
    </xdr:from>
    <xdr:to>
      <xdr:col>12</xdr:col>
      <xdr:colOff>247650</xdr:colOff>
      <xdr:row>27</xdr:row>
      <xdr:rowOff>123825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0.83378</cdr:x>
      <cdr:y>0.22438</cdr:y>
    </cdr:to>
    <cdr:sp macro="" textlink="">
      <cdr:nvSpPr>
        <cdr:cNvPr id="2" name="Textfeld 1"/>
        <cdr:cNvSpPr txBox="1"/>
      </cdr:nvSpPr>
      <cdr:spPr>
        <a:xfrm xmlns:a="http://schemas.openxmlformats.org/drawingml/2006/main">
          <a:off x="0" y="0"/>
          <a:ext cx="5829279" cy="8944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effectLst/>
              <a:latin typeface="+mn-lt"/>
              <a:ea typeface="+mn-ea"/>
              <a:cs typeface="+mn-cs"/>
            </a:rPr>
            <a:t>Zolltarifkapitel 19 (</a:t>
          </a:r>
          <a:r>
            <a:rPr lang="de-CH" sz="1000">
              <a:latin typeface="Arial" pitchFamily="34" charset="0"/>
              <a:cs typeface="Arial" pitchFamily="34" charset="0"/>
            </a:rPr>
            <a:t>Zubereitungen auf Grundlage von Getreide,</a:t>
          </a:r>
          <a:r>
            <a:rPr lang="de-CH" sz="1000" baseline="0">
              <a:latin typeface="Arial" pitchFamily="34" charset="0"/>
              <a:cs typeface="Arial" pitchFamily="34" charset="0"/>
            </a:rPr>
            <a:t> Mehl, Stärke oder Milch</a:t>
          </a:r>
          <a:r>
            <a:rPr lang="de-CH" sz="1000">
              <a:latin typeface="Arial" pitchFamily="34" charset="0"/>
              <a:cs typeface="Arial" pitchFamily="34" charset="0"/>
            </a:rPr>
            <a:t>)</a:t>
          </a:r>
        </a:p>
        <a:p xmlns:a="http://schemas.openxmlformats.org/drawingml/2006/main">
          <a:endParaRPr lang="de-CH" sz="1000">
            <a:latin typeface="Arial" pitchFamily="34" charset="0"/>
            <a:cs typeface="Arial" pitchFamily="34" charset="0"/>
          </a:endParaRPr>
        </a:p>
        <a:p xmlns:a="http://schemas.openxmlformats.org/drawingml/2006/main">
          <a:r>
            <a:rPr lang="de-CH" sz="1000">
              <a:latin typeface="Arial" pitchFamily="34" charset="0"/>
              <a:cs typeface="Arial" pitchFamily="34" charset="0"/>
            </a:rPr>
            <a:t>t</a:t>
          </a:r>
        </a:p>
        <a:p xmlns:a="http://schemas.openxmlformats.org/drawingml/2006/main">
          <a:r>
            <a:rPr lang="de-CH" sz="1000" baseline="0">
              <a:latin typeface="Arial" pitchFamily="34" charset="0"/>
              <a:cs typeface="Arial" pitchFamily="34" charset="0"/>
            </a:rPr>
            <a:t>2014</a:t>
          </a:r>
          <a:endParaRPr lang="de-CH" sz="1000">
            <a:latin typeface="Arial" pitchFamily="34" charset="0"/>
            <a:cs typeface="Arial" pitchFamily="34" charset="0"/>
          </a:endParaRPr>
        </a:p>
      </cdr:txBody>
    </cdr:sp>
  </cdr:relSizeAnchor>
  <cdr:relSizeAnchor xmlns:cdr="http://schemas.openxmlformats.org/drawingml/2006/chartDrawing">
    <cdr:from>
      <cdr:x>0.00884</cdr:x>
      <cdr:y>0.81772</cdr:y>
    </cdr:from>
    <cdr:to>
      <cdr:x>0.58009</cdr:x>
      <cdr:y>0.96825</cdr:y>
    </cdr:to>
    <cdr:sp macro="" textlink="">
      <cdr:nvSpPr>
        <cdr:cNvPr id="3" name="Textfeld 1"/>
        <cdr:cNvSpPr txBox="1"/>
      </cdr:nvSpPr>
      <cdr:spPr>
        <a:xfrm xmlns:a="http://schemas.openxmlformats.org/drawingml/2006/main">
          <a:off x="55406" y="3111624"/>
          <a:ext cx="3580281" cy="5728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aseline="0">
              <a:latin typeface="Arial" pitchFamily="34" charset="0"/>
              <a:cs typeface="Arial" pitchFamily="34" charset="0"/>
            </a:rPr>
            <a:t>1901 z.B. Teige zum Zubereiten von Back und Konditoreiwaren, Kindernahrungsmittel, </a:t>
          </a:r>
        </a:p>
        <a:p xmlns:a="http://schemas.openxmlformats.org/drawingml/2006/main">
          <a:r>
            <a:rPr lang="de-CH" sz="800" baseline="0">
              <a:latin typeface="Arial" pitchFamily="34" charset="0"/>
              <a:cs typeface="Arial" pitchFamily="34" charset="0"/>
            </a:rPr>
            <a:t>1902 z.B. Spaghetti, Nudeln, Lasagne, Gnocchi, Ravioli), </a:t>
          </a:r>
        </a:p>
        <a:p xmlns:a="http://schemas.openxmlformats.org/drawingml/2006/main">
          <a:r>
            <a:rPr lang="de-CH" sz="800" baseline="0">
              <a:latin typeface="Arial" pitchFamily="34" charset="0"/>
              <a:cs typeface="Arial" pitchFamily="34" charset="0"/>
            </a:rPr>
            <a:t>1904 z.B. Cornflakes, Frühstückscerealien wie </a:t>
          </a:r>
          <a:r>
            <a:rPr lang="de-CH" sz="800" baseline="0">
              <a:effectLst/>
              <a:latin typeface="Arial" pitchFamily="34" charset="0"/>
              <a:ea typeface="+mn-ea"/>
              <a:cs typeface="Arial" pitchFamily="34" charset="0"/>
            </a:rPr>
            <a:t>Cornflakes</a:t>
          </a:r>
          <a:r>
            <a:rPr lang="de-CH" sz="800" baseline="0">
              <a:latin typeface="Arial" pitchFamily="34" charset="0"/>
              <a:cs typeface="Arial" pitchFamily="34" charset="0"/>
            </a:rPr>
            <a:t> und Müesli, </a:t>
          </a:r>
        </a:p>
        <a:p xmlns:a="http://schemas.openxmlformats.org/drawingml/2006/main">
          <a:r>
            <a:rPr lang="de-CH" sz="800" baseline="0">
              <a:latin typeface="Arial" pitchFamily="34" charset="0"/>
              <a:cs typeface="Arial" pitchFamily="34" charset="0"/>
            </a:rPr>
            <a:t>1905 z.B gewöhnliches Brot, Knäckebrot, Zwieback, Biskuits, Waffeln, Patisseriewaren. </a:t>
          </a:r>
        </a:p>
      </cdr:txBody>
    </cdr:sp>
  </cdr:relSizeAnchor>
  <cdr:relSizeAnchor xmlns:cdr="http://schemas.openxmlformats.org/drawingml/2006/chartDrawing">
    <cdr:from>
      <cdr:x>0.00707</cdr:x>
      <cdr:y>0.58942</cdr:y>
    </cdr:from>
    <cdr:to>
      <cdr:x>0.23764</cdr:x>
      <cdr:y>0.79969</cdr:y>
    </cdr:to>
    <cdr:sp macro="" textlink="">
      <cdr:nvSpPr>
        <cdr:cNvPr id="4" name="Textfeld 1"/>
        <cdr:cNvSpPr txBox="1"/>
      </cdr:nvSpPr>
      <cdr:spPr>
        <a:xfrm xmlns:a="http://schemas.openxmlformats.org/drawingml/2006/main">
          <a:off x="44337" y="2242874"/>
          <a:ext cx="1445085" cy="8001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Zolltarifnummer 1901</a:t>
          </a:r>
        </a:p>
        <a:p xmlns:a="http://schemas.openxmlformats.org/drawingml/2006/main">
          <a:r>
            <a:rPr lang="de-CH" sz="1000">
              <a:latin typeface="Arial" pitchFamily="34" charset="0"/>
              <a:cs typeface="Arial" pitchFamily="34" charset="0"/>
            </a:rPr>
            <a:t>Nahrungsmittelzube-</a:t>
          </a:r>
        </a:p>
        <a:p xmlns:a="http://schemas.openxmlformats.org/drawingml/2006/main">
          <a:r>
            <a:rPr lang="de-CH" sz="1000">
              <a:latin typeface="Arial" pitchFamily="34" charset="0"/>
              <a:cs typeface="Arial" pitchFamily="34" charset="0"/>
            </a:rPr>
            <a:t>reitungen aus Mehl,</a:t>
          </a:r>
          <a:r>
            <a:rPr lang="de-CH" sz="1000" baseline="0">
              <a:latin typeface="Arial" pitchFamily="34" charset="0"/>
              <a:cs typeface="Arial" pitchFamily="34" charset="0"/>
            </a:rPr>
            <a:t> </a:t>
          </a:r>
        </a:p>
        <a:p xmlns:a="http://schemas.openxmlformats.org/drawingml/2006/main">
          <a:r>
            <a:rPr lang="de-CH" sz="1000">
              <a:latin typeface="Arial" pitchFamily="34" charset="0"/>
              <a:cs typeface="Arial" pitchFamily="34" charset="0"/>
            </a:rPr>
            <a:t>Grütze, Griess, Stärke </a:t>
          </a:r>
        </a:p>
        <a:p xmlns:a="http://schemas.openxmlformats.org/drawingml/2006/main">
          <a:r>
            <a:rPr lang="de-CH" sz="1000">
              <a:latin typeface="Arial" pitchFamily="34" charset="0"/>
              <a:cs typeface="Arial" pitchFamily="34" charset="0"/>
            </a:rPr>
            <a:t>oder Malzextrakt</a:t>
          </a:r>
          <a:endParaRPr lang="de-CH" sz="800">
            <a:latin typeface="Arial" pitchFamily="34" charset="0"/>
            <a:cs typeface="Arial" pitchFamily="34" charset="0"/>
          </a:endParaRPr>
        </a:p>
      </cdr:txBody>
    </cdr:sp>
  </cdr:relSizeAnchor>
  <cdr:relSizeAnchor xmlns:cdr="http://schemas.openxmlformats.org/drawingml/2006/chartDrawing">
    <cdr:from>
      <cdr:x>0.23678</cdr:x>
      <cdr:y>0.58649</cdr:y>
    </cdr:from>
    <cdr:to>
      <cdr:x>0.38402</cdr:x>
      <cdr:y>0.68247</cdr:y>
    </cdr:to>
    <cdr:sp macro="" textlink="">
      <cdr:nvSpPr>
        <cdr:cNvPr id="6" name="Textfeld 1"/>
        <cdr:cNvSpPr txBox="1"/>
      </cdr:nvSpPr>
      <cdr:spPr>
        <a:xfrm xmlns:a="http://schemas.openxmlformats.org/drawingml/2006/main">
          <a:off x="1483976" y="2231740"/>
          <a:ext cx="922820" cy="3652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1902</a:t>
          </a:r>
        </a:p>
        <a:p xmlns:a="http://schemas.openxmlformats.org/drawingml/2006/main">
          <a:r>
            <a:rPr lang="de-CH" sz="1000">
              <a:latin typeface="Arial" pitchFamily="34" charset="0"/>
              <a:cs typeface="Arial" pitchFamily="34" charset="0"/>
            </a:rPr>
            <a:t>Teigwaren</a:t>
          </a:r>
        </a:p>
      </cdr:txBody>
    </cdr:sp>
  </cdr:relSizeAnchor>
  <cdr:relSizeAnchor xmlns:cdr="http://schemas.openxmlformats.org/drawingml/2006/chartDrawing">
    <cdr:from>
      <cdr:x>0.39826</cdr:x>
      <cdr:y>0.59116</cdr:y>
    </cdr:from>
    <cdr:to>
      <cdr:x>0.57011</cdr:x>
      <cdr:y>0.75882</cdr:y>
    </cdr:to>
    <cdr:sp macro="" textlink="">
      <cdr:nvSpPr>
        <cdr:cNvPr id="7" name="Textfeld 1"/>
        <cdr:cNvSpPr txBox="1"/>
      </cdr:nvSpPr>
      <cdr:spPr>
        <a:xfrm xmlns:a="http://schemas.openxmlformats.org/drawingml/2006/main">
          <a:off x="2496093" y="2249497"/>
          <a:ext cx="1077061" cy="6379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1904</a:t>
          </a:r>
        </a:p>
        <a:p xmlns:a="http://schemas.openxmlformats.org/drawingml/2006/main">
          <a:r>
            <a:rPr lang="de-CH" sz="1000">
              <a:latin typeface="Arial" pitchFamily="34" charset="0"/>
              <a:cs typeface="Arial" pitchFamily="34" charset="0"/>
            </a:rPr>
            <a:t>Nahrungsmittel auf</a:t>
          </a:r>
          <a:r>
            <a:rPr lang="de-CH" sz="1000" baseline="0">
              <a:latin typeface="Arial" pitchFamily="34" charset="0"/>
              <a:cs typeface="Arial" pitchFamily="34" charset="0"/>
            </a:rPr>
            <a:t> </a:t>
          </a:r>
        </a:p>
        <a:p xmlns:a="http://schemas.openxmlformats.org/drawingml/2006/main">
          <a:r>
            <a:rPr lang="de-CH" sz="1000" baseline="0">
              <a:latin typeface="Arial" pitchFamily="34" charset="0"/>
              <a:cs typeface="Arial" pitchFamily="34" charset="0"/>
            </a:rPr>
            <a:t>der Grundlage von </a:t>
          </a:r>
        </a:p>
        <a:p xmlns:a="http://schemas.openxmlformats.org/drawingml/2006/main">
          <a:r>
            <a:rPr lang="de-CH" sz="1000" baseline="0">
              <a:latin typeface="Arial" pitchFamily="34" charset="0"/>
              <a:cs typeface="Arial" pitchFamily="34" charset="0"/>
            </a:rPr>
            <a:t>Getreide</a:t>
          </a:r>
          <a:endParaRPr lang="de-CH" sz="800">
            <a:latin typeface="Arial" pitchFamily="34" charset="0"/>
            <a:cs typeface="Arial" pitchFamily="34" charset="0"/>
          </a:endParaRPr>
        </a:p>
      </cdr:txBody>
    </cdr:sp>
  </cdr:relSizeAnchor>
  <cdr:relSizeAnchor xmlns:cdr="http://schemas.openxmlformats.org/drawingml/2006/chartDrawing">
    <cdr:from>
      <cdr:x>0.60794</cdr:x>
      <cdr:y>0.591</cdr:y>
    </cdr:from>
    <cdr:to>
      <cdr:x>0.79939</cdr:x>
      <cdr:y>0.7276</cdr:y>
    </cdr:to>
    <cdr:sp macro="" textlink="">
      <cdr:nvSpPr>
        <cdr:cNvPr id="8" name="Textfeld 1"/>
        <cdr:cNvSpPr txBox="1"/>
      </cdr:nvSpPr>
      <cdr:spPr>
        <a:xfrm xmlns:a="http://schemas.openxmlformats.org/drawingml/2006/main">
          <a:off x="3810234" y="2248896"/>
          <a:ext cx="1199916" cy="5197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1905</a:t>
          </a:r>
        </a:p>
        <a:p xmlns:a="http://schemas.openxmlformats.org/drawingml/2006/main">
          <a:r>
            <a:rPr lang="de-CH" sz="1000">
              <a:latin typeface="Arial" pitchFamily="34" charset="0"/>
              <a:cs typeface="Arial" pitchFamily="34" charset="0"/>
            </a:rPr>
            <a:t>Back- oder Kondi-</a:t>
          </a:r>
        </a:p>
        <a:p xmlns:a="http://schemas.openxmlformats.org/drawingml/2006/main">
          <a:r>
            <a:rPr lang="de-CH" sz="1000">
              <a:latin typeface="Arial" pitchFamily="34" charset="0"/>
              <a:cs typeface="Arial" pitchFamily="34" charset="0"/>
            </a:rPr>
            <a:t>toreiwaren</a:t>
          </a:r>
        </a:p>
      </cdr:txBody>
    </cdr:sp>
  </cdr:relSizeAnchor>
  <cdr:relSizeAnchor xmlns:cdr="http://schemas.openxmlformats.org/drawingml/2006/chartDrawing">
    <cdr:from>
      <cdr:x>0.78463</cdr:x>
      <cdr:y>0.59089</cdr:y>
    </cdr:from>
    <cdr:to>
      <cdr:x>0.97332</cdr:x>
      <cdr:y>0.68687</cdr:y>
    </cdr:to>
    <cdr:sp macro="" textlink="">
      <cdr:nvSpPr>
        <cdr:cNvPr id="9" name="Textfeld 1"/>
        <cdr:cNvSpPr txBox="1"/>
      </cdr:nvSpPr>
      <cdr:spPr>
        <a:xfrm xmlns:a="http://schemas.openxmlformats.org/drawingml/2006/main">
          <a:off x="4917638" y="2248477"/>
          <a:ext cx="1182606" cy="3652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Total </a:t>
          </a:r>
        </a:p>
        <a:p xmlns:a="http://schemas.openxmlformats.org/drawingml/2006/main">
          <a:r>
            <a:rPr lang="de-CH" sz="1000">
              <a:latin typeface="Arial" pitchFamily="34" charset="0"/>
              <a:cs typeface="Arial" pitchFamily="34" charset="0"/>
            </a:rPr>
            <a:t>1901,1902,1904,1905</a:t>
          </a:r>
        </a:p>
      </cdr:txBody>
    </cdr:sp>
  </cdr:relSizeAnchor>
  <cdr:relSizeAnchor xmlns:cdr="http://schemas.openxmlformats.org/drawingml/2006/chartDrawing">
    <cdr:from>
      <cdr:x>0.49088</cdr:x>
      <cdr:y>0.95244</cdr:y>
    </cdr:from>
    <cdr:to>
      <cdr:x>0.99392</cdr:x>
      <cdr:y>0.9975</cdr:y>
    </cdr:to>
    <cdr:sp macro="" textlink="">
      <cdr:nvSpPr>
        <cdr:cNvPr id="10" name="Textfeld 1"/>
        <cdr:cNvSpPr txBox="1"/>
      </cdr:nvSpPr>
      <cdr:spPr>
        <a:xfrm xmlns:a="http://schemas.openxmlformats.org/drawingml/2006/main">
          <a:off x="3076575" y="3624263"/>
          <a:ext cx="3152775"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Quellen:</a:t>
          </a:r>
          <a:r>
            <a:rPr lang="de-CH" sz="800" baseline="0">
              <a:effectLst/>
              <a:latin typeface="Arial" panose="020B0604020202020204" pitchFamily="34" charset="0"/>
              <a:ea typeface="+mn-ea"/>
              <a:cs typeface="Arial" panose="020B0604020202020204" pitchFamily="34" charset="0"/>
            </a:rPr>
            <a:t>Fachbereich Marktbeobachtung (BLW), EZV (swissimpex)</a:t>
          </a:r>
          <a:endParaRPr lang="de-CH" sz="800">
            <a:latin typeface="Arial" pitchFamily="34" charset="0"/>
            <a:cs typeface="Arial" pitchFamily="34" charset="0"/>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cdr:y>
    </cdr:from>
    <cdr:to>
      <cdr:x>0.83378</cdr:x>
      <cdr:y>0.1875</cdr:y>
    </cdr:to>
    <cdr:sp macro="" textlink="">
      <cdr:nvSpPr>
        <cdr:cNvPr id="2" name="Textfeld 1"/>
        <cdr:cNvSpPr txBox="1"/>
      </cdr:nvSpPr>
      <cdr:spPr>
        <a:xfrm xmlns:a="http://schemas.openxmlformats.org/drawingml/2006/main">
          <a:off x="0" y="0"/>
          <a:ext cx="5217733" cy="714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effectLst/>
              <a:latin typeface="+mn-lt"/>
              <a:ea typeface="+mn-ea"/>
              <a:cs typeface="+mn-cs"/>
            </a:rPr>
            <a:t>Zolltarifkapitel 19 (Zubereitungen auf Grundlage von Getreide,</a:t>
          </a:r>
          <a:r>
            <a:rPr lang="de-CH" sz="1100" baseline="0">
              <a:effectLst/>
              <a:latin typeface="+mn-lt"/>
              <a:ea typeface="+mn-ea"/>
              <a:cs typeface="+mn-cs"/>
            </a:rPr>
            <a:t> Mehl, Stärke oder Milch</a:t>
          </a:r>
          <a:r>
            <a:rPr lang="de-CH" sz="1100">
              <a:effectLst/>
              <a:latin typeface="+mn-lt"/>
              <a:ea typeface="+mn-ea"/>
              <a:cs typeface="+mn-cs"/>
            </a:rPr>
            <a:t>)</a:t>
          </a:r>
          <a:endParaRPr lang="de-CH" sz="1000">
            <a:effectLst/>
          </a:endParaRPr>
        </a:p>
        <a:p xmlns:a="http://schemas.openxmlformats.org/drawingml/2006/main">
          <a:endParaRPr lang="de-CH" sz="1000" b="1">
            <a:latin typeface="Arial" pitchFamily="34" charset="0"/>
            <a:cs typeface="Arial" pitchFamily="34" charset="0"/>
          </a:endParaRPr>
        </a:p>
        <a:p xmlns:a="http://schemas.openxmlformats.org/drawingml/2006/main">
          <a:r>
            <a:rPr lang="de-CH" sz="1000">
              <a:latin typeface="Arial" pitchFamily="34" charset="0"/>
              <a:cs typeface="Arial" pitchFamily="34" charset="0"/>
            </a:rPr>
            <a:t>Mio. CHF</a:t>
          </a:r>
        </a:p>
        <a:p xmlns:a="http://schemas.openxmlformats.org/drawingml/2006/main">
          <a:r>
            <a:rPr lang="de-CH" sz="1000" baseline="0">
              <a:latin typeface="Arial" pitchFamily="34" charset="0"/>
              <a:cs typeface="Arial" pitchFamily="34" charset="0"/>
            </a:rPr>
            <a:t>2014</a:t>
          </a:r>
          <a:endParaRPr lang="de-CH" sz="1000">
            <a:latin typeface="Arial" pitchFamily="34" charset="0"/>
            <a:cs typeface="Arial" pitchFamily="34" charset="0"/>
          </a:endParaRPr>
        </a:p>
      </cdr:txBody>
    </cdr:sp>
  </cdr:relSizeAnchor>
  <cdr:relSizeAnchor xmlns:cdr="http://schemas.openxmlformats.org/drawingml/2006/chartDrawing">
    <cdr:from>
      <cdr:x>0.00732</cdr:x>
      <cdr:y>0.81024</cdr:y>
    </cdr:from>
    <cdr:to>
      <cdr:x>0.57857</cdr:x>
      <cdr:y>0.96077</cdr:y>
    </cdr:to>
    <cdr:sp macro="" textlink="">
      <cdr:nvSpPr>
        <cdr:cNvPr id="3" name="Textfeld 1"/>
        <cdr:cNvSpPr txBox="1"/>
      </cdr:nvSpPr>
      <cdr:spPr>
        <a:xfrm xmlns:a="http://schemas.openxmlformats.org/drawingml/2006/main">
          <a:off x="45782" y="3087014"/>
          <a:ext cx="3574840" cy="5735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aseline="0">
              <a:latin typeface="Arial" pitchFamily="34" charset="0"/>
              <a:cs typeface="Arial" pitchFamily="34" charset="0"/>
            </a:rPr>
            <a:t>1901 z.B. Teige zum Zubereiten von Back und Konditoreiwaren, Kindernahrungsmittel, </a:t>
          </a:r>
        </a:p>
        <a:p xmlns:a="http://schemas.openxmlformats.org/drawingml/2006/main">
          <a:r>
            <a:rPr lang="de-CH" sz="800" baseline="0">
              <a:latin typeface="Arial" pitchFamily="34" charset="0"/>
              <a:cs typeface="Arial" pitchFamily="34" charset="0"/>
            </a:rPr>
            <a:t>1902 z.B. Spaghetti, Nudeln, Lasagne, Gnocchi, Ravioli), </a:t>
          </a:r>
        </a:p>
        <a:p xmlns:a="http://schemas.openxmlformats.org/drawingml/2006/main">
          <a:r>
            <a:rPr lang="de-CH" sz="800" baseline="0">
              <a:latin typeface="Arial" pitchFamily="34" charset="0"/>
              <a:cs typeface="Arial" pitchFamily="34" charset="0"/>
            </a:rPr>
            <a:t>1904 z.B. Cornflakes, Frühstückscerealien wie </a:t>
          </a:r>
          <a:r>
            <a:rPr lang="de-CH" sz="800" baseline="0">
              <a:effectLst/>
              <a:latin typeface="Arial" pitchFamily="34" charset="0"/>
              <a:ea typeface="+mn-ea"/>
              <a:cs typeface="Arial" pitchFamily="34" charset="0"/>
            </a:rPr>
            <a:t>Cornflakes</a:t>
          </a:r>
          <a:r>
            <a:rPr lang="de-CH" sz="800" baseline="0">
              <a:latin typeface="Arial" pitchFamily="34" charset="0"/>
              <a:cs typeface="Arial" pitchFamily="34" charset="0"/>
            </a:rPr>
            <a:t> und Müesli, </a:t>
          </a:r>
        </a:p>
        <a:p xmlns:a="http://schemas.openxmlformats.org/drawingml/2006/main">
          <a:r>
            <a:rPr lang="de-CH" sz="800" baseline="0">
              <a:latin typeface="Arial" pitchFamily="34" charset="0"/>
              <a:cs typeface="Arial" pitchFamily="34" charset="0"/>
            </a:rPr>
            <a:t>1905 z.B gewöhnliches Brot, Knäckebrot, Zwieback, Biskuits, Waffeln, Patisseriewaren. </a:t>
          </a:r>
        </a:p>
      </cdr:txBody>
    </cdr:sp>
  </cdr:relSizeAnchor>
  <cdr:relSizeAnchor xmlns:cdr="http://schemas.openxmlformats.org/drawingml/2006/chartDrawing">
    <cdr:from>
      <cdr:x>0.00664</cdr:x>
      <cdr:y>0.58173</cdr:y>
    </cdr:from>
    <cdr:to>
      <cdr:x>0.23721</cdr:x>
      <cdr:y>0.792</cdr:y>
    </cdr:to>
    <cdr:sp macro="" textlink="">
      <cdr:nvSpPr>
        <cdr:cNvPr id="4" name="Textfeld 1"/>
        <cdr:cNvSpPr txBox="1"/>
      </cdr:nvSpPr>
      <cdr:spPr>
        <a:xfrm xmlns:a="http://schemas.openxmlformats.org/drawingml/2006/main">
          <a:off x="41550" y="2216391"/>
          <a:ext cx="1442890" cy="801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Zolltarifnummer 1901</a:t>
          </a:r>
        </a:p>
        <a:p xmlns:a="http://schemas.openxmlformats.org/drawingml/2006/main">
          <a:r>
            <a:rPr lang="de-CH" sz="1000">
              <a:latin typeface="Arial" pitchFamily="34" charset="0"/>
              <a:cs typeface="Arial" pitchFamily="34" charset="0"/>
            </a:rPr>
            <a:t>Nahrungsmittelzube</a:t>
          </a:r>
        </a:p>
        <a:p xmlns:a="http://schemas.openxmlformats.org/drawingml/2006/main">
          <a:r>
            <a:rPr lang="de-CH" sz="1000">
              <a:latin typeface="Arial" pitchFamily="34" charset="0"/>
              <a:cs typeface="Arial" pitchFamily="34" charset="0"/>
            </a:rPr>
            <a:t>reitungen aus Mehl,</a:t>
          </a:r>
          <a:r>
            <a:rPr lang="de-CH" sz="1000" baseline="0">
              <a:latin typeface="Arial" pitchFamily="34" charset="0"/>
              <a:cs typeface="Arial" pitchFamily="34" charset="0"/>
            </a:rPr>
            <a:t> </a:t>
          </a:r>
        </a:p>
        <a:p xmlns:a="http://schemas.openxmlformats.org/drawingml/2006/main">
          <a:r>
            <a:rPr lang="de-CH" sz="1000">
              <a:latin typeface="Arial" pitchFamily="34" charset="0"/>
              <a:cs typeface="Arial" pitchFamily="34" charset="0"/>
            </a:rPr>
            <a:t>Grütze, Griess, Stärke </a:t>
          </a:r>
        </a:p>
        <a:p xmlns:a="http://schemas.openxmlformats.org/drawingml/2006/main">
          <a:r>
            <a:rPr lang="de-CH" sz="1000">
              <a:latin typeface="Arial" pitchFamily="34" charset="0"/>
              <a:cs typeface="Arial" pitchFamily="34" charset="0"/>
            </a:rPr>
            <a:t>oder Malzextrakt</a:t>
          </a:r>
          <a:endParaRPr lang="de-CH" sz="800">
            <a:latin typeface="Arial" pitchFamily="34" charset="0"/>
            <a:cs typeface="Arial" pitchFamily="34" charset="0"/>
          </a:endParaRPr>
        </a:p>
      </cdr:txBody>
    </cdr:sp>
  </cdr:relSizeAnchor>
  <cdr:relSizeAnchor xmlns:cdr="http://schemas.openxmlformats.org/drawingml/2006/chartDrawing">
    <cdr:from>
      <cdr:x>0.23106</cdr:x>
      <cdr:y>0.58622</cdr:y>
    </cdr:from>
    <cdr:to>
      <cdr:x>0.3783</cdr:x>
      <cdr:y>0.6822</cdr:y>
    </cdr:to>
    <cdr:sp macro="" textlink="">
      <cdr:nvSpPr>
        <cdr:cNvPr id="6" name="Textfeld 1"/>
        <cdr:cNvSpPr txBox="1"/>
      </cdr:nvSpPr>
      <cdr:spPr>
        <a:xfrm xmlns:a="http://schemas.openxmlformats.org/drawingml/2006/main">
          <a:off x="1445971" y="2233498"/>
          <a:ext cx="921417" cy="3656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1902</a:t>
          </a:r>
        </a:p>
        <a:p xmlns:a="http://schemas.openxmlformats.org/drawingml/2006/main">
          <a:r>
            <a:rPr lang="de-CH" sz="1000">
              <a:latin typeface="Arial" pitchFamily="34" charset="0"/>
              <a:cs typeface="Arial" pitchFamily="34" charset="0"/>
            </a:rPr>
            <a:t>Teigwaren</a:t>
          </a:r>
        </a:p>
      </cdr:txBody>
    </cdr:sp>
  </cdr:relSizeAnchor>
  <cdr:relSizeAnchor xmlns:cdr="http://schemas.openxmlformats.org/drawingml/2006/chartDrawing">
    <cdr:from>
      <cdr:x>0.40717</cdr:x>
      <cdr:y>0.58383</cdr:y>
    </cdr:from>
    <cdr:to>
      <cdr:x>0.57902</cdr:x>
      <cdr:y>0.75149</cdr:y>
    </cdr:to>
    <cdr:sp macro="" textlink="">
      <cdr:nvSpPr>
        <cdr:cNvPr id="7" name="Textfeld 1"/>
        <cdr:cNvSpPr txBox="1"/>
      </cdr:nvSpPr>
      <cdr:spPr>
        <a:xfrm xmlns:a="http://schemas.openxmlformats.org/drawingml/2006/main">
          <a:off x="2994025" y="2327274"/>
          <a:ext cx="1263650" cy="6683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1904</a:t>
          </a:r>
        </a:p>
        <a:p xmlns:a="http://schemas.openxmlformats.org/drawingml/2006/main">
          <a:r>
            <a:rPr lang="de-CH" sz="1000">
              <a:latin typeface="Arial" pitchFamily="34" charset="0"/>
              <a:cs typeface="Arial" pitchFamily="34" charset="0"/>
            </a:rPr>
            <a:t>Nahrungsmittel auf</a:t>
          </a:r>
          <a:r>
            <a:rPr lang="de-CH" sz="1000" baseline="0">
              <a:latin typeface="Arial" pitchFamily="34" charset="0"/>
              <a:cs typeface="Arial" pitchFamily="34" charset="0"/>
            </a:rPr>
            <a:t> </a:t>
          </a:r>
        </a:p>
        <a:p xmlns:a="http://schemas.openxmlformats.org/drawingml/2006/main">
          <a:r>
            <a:rPr lang="de-CH" sz="1000" baseline="0">
              <a:latin typeface="Arial" pitchFamily="34" charset="0"/>
              <a:cs typeface="Arial" pitchFamily="34" charset="0"/>
            </a:rPr>
            <a:t>der Grundlage von </a:t>
          </a:r>
        </a:p>
        <a:p xmlns:a="http://schemas.openxmlformats.org/drawingml/2006/main">
          <a:r>
            <a:rPr lang="de-CH" sz="1000" baseline="0">
              <a:latin typeface="Arial" pitchFamily="34" charset="0"/>
              <a:cs typeface="Arial" pitchFamily="34" charset="0"/>
            </a:rPr>
            <a:t>Getreide</a:t>
          </a:r>
          <a:endParaRPr lang="de-CH" sz="800">
            <a:latin typeface="Arial" pitchFamily="34" charset="0"/>
            <a:cs typeface="Arial" pitchFamily="34" charset="0"/>
          </a:endParaRPr>
        </a:p>
      </cdr:txBody>
    </cdr:sp>
  </cdr:relSizeAnchor>
  <cdr:relSizeAnchor xmlns:cdr="http://schemas.openxmlformats.org/drawingml/2006/chartDrawing">
    <cdr:from>
      <cdr:x>0.60642</cdr:x>
      <cdr:y>0.5835</cdr:y>
    </cdr:from>
    <cdr:to>
      <cdr:x>0.75366</cdr:x>
      <cdr:y>0.7201</cdr:y>
    </cdr:to>
    <cdr:sp macro="" textlink="">
      <cdr:nvSpPr>
        <cdr:cNvPr id="8" name="Textfeld 1"/>
        <cdr:cNvSpPr txBox="1"/>
      </cdr:nvSpPr>
      <cdr:spPr>
        <a:xfrm xmlns:a="http://schemas.openxmlformats.org/drawingml/2006/main">
          <a:off x="3794918" y="2223134"/>
          <a:ext cx="921417" cy="5204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1905</a:t>
          </a:r>
        </a:p>
        <a:p xmlns:a="http://schemas.openxmlformats.org/drawingml/2006/main">
          <a:r>
            <a:rPr lang="de-CH" sz="1000">
              <a:latin typeface="Arial" pitchFamily="34" charset="0"/>
              <a:cs typeface="Arial" pitchFamily="34" charset="0"/>
            </a:rPr>
            <a:t>Back- oder Kondi-</a:t>
          </a:r>
        </a:p>
        <a:p xmlns:a="http://schemas.openxmlformats.org/drawingml/2006/main">
          <a:r>
            <a:rPr lang="de-CH" sz="1000">
              <a:latin typeface="Arial" pitchFamily="34" charset="0"/>
              <a:cs typeface="Arial" pitchFamily="34" charset="0"/>
            </a:rPr>
            <a:t>toreiwaren</a:t>
          </a:r>
        </a:p>
      </cdr:txBody>
    </cdr:sp>
  </cdr:relSizeAnchor>
  <cdr:relSizeAnchor xmlns:cdr="http://schemas.openxmlformats.org/drawingml/2006/chartDrawing">
    <cdr:from>
      <cdr:x>0.7846</cdr:x>
      <cdr:y>0.58339</cdr:y>
    </cdr:from>
    <cdr:to>
      <cdr:x>0.97329</cdr:x>
      <cdr:y>0.67937</cdr:y>
    </cdr:to>
    <cdr:sp macro="" textlink="">
      <cdr:nvSpPr>
        <cdr:cNvPr id="9" name="Textfeld 1"/>
        <cdr:cNvSpPr txBox="1"/>
      </cdr:nvSpPr>
      <cdr:spPr>
        <a:xfrm xmlns:a="http://schemas.openxmlformats.org/drawingml/2006/main">
          <a:off x="4909953" y="2222715"/>
          <a:ext cx="1180808" cy="3656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Total </a:t>
          </a:r>
        </a:p>
        <a:p xmlns:a="http://schemas.openxmlformats.org/drawingml/2006/main">
          <a:r>
            <a:rPr lang="de-CH" sz="1000">
              <a:latin typeface="Arial" pitchFamily="34" charset="0"/>
              <a:cs typeface="Arial" pitchFamily="34" charset="0"/>
            </a:rPr>
            <a:t>1901,1902,1904,1905</a:t>
          </a:r>
        </a:p>
      </cdr:txBody>
    </cdr:sp>
  </cdr:relSizeAnchor>
  <cdr:relSizeAnchor xmlns:cdr="http://schemas.openxmlformats.org/drawingml/2006/chartDrawing">
    <cdr:from>
      <cdr:x>0.48706</cdr:x>
      <cdr:y>0.9425</cdr:y>
    </cdr:from>
    <cdr:to>
      <cdr:x>1</cdr:x>
      <cdr:y>1</cdr:y>
    </cdr:to>
    <cdr:sp macro="" textlink="">
      <cdr:nvSpPr>
        <cdr:cNvPr id="10" name="Textfeld 1"/>
        <cdr:cNvSpPr txBox="1"/>
      </cdr:nvSpPr>
      <cdr:spPr>
        <a:xfrm xmlns:a="http://schemas.openxmlformats.org/drawingml/2006/main">
          <a:off x="3048000" y="3590926"/>
          <a:ext cx="3209925" cy="2190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Quellen:</a:t>
          </a:r>
          <a:r>
            <a:rPr lang="de-CH" sz="800" baseline="0">
              <a:effectLst/>
              <a:latin typeface="Arial" panose="020B0604020202020204" pitchFamily="34" charset="0"/>
              <a:ea typeface="+mn-ea"/>
              <a:cs typeface="Arial" panose="020B0604020202020204" pitchFamily="34" charset="0"/>
            </a:rPr>
            <a:t>Fachbereich Marktbeobachtung (BLW), EZV (swissimpex)</a:t>
          </a:r>
          <a:endParaRPr lang="de-CH" sz="800">
            <a:latin typeface="Arial" pitchFamily="34" charset="0"/>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12</xdr:col>
      <xdr:colOff>123824</xdr:colOff>
      <xdr:row>22</xdr:row>
      <xdr:rowOff>4761</xdr:rowOff>
    </xdr:from>
    <xdr:to>
      <xdr:col>18</xdr:col>
      <xdr:colOff>28575</xdr:colOff>
      <xdr:row>42</xdr:row>
      <xdr:rowOff>133350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0.00089</cdr:y>
    </cdr:from>
    <cdr:to>
      <cdr:x>0.63894</cdr:x>
      <cdr:y>0.20805</cdr:y>
    </cdr:to>
    <cdr:sp macro="" textlink="">
      <cdr:nvSpPr>
        <cdr:cNvPr id="2" name="Textfeld 1"/>
        <cdr:cNvSpPr txBox="1"/>
      </cdr:nvSpPr>
      <cdr:spPr>
        <a:xfrm xmlns:a="http://schemas.openxmlformats.org/drawingml/2006/main">
          <a:off x="0" y="3175"/>
          <a:ext cx="3219451" cy="7349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Kindernahrungsmittel</a:t>
          </a:r>
          <a:r>
            <a:rPr lang="de-CH" sz="1000" baseline="0">
              <a:latin typeface="Arial" pitchFamily="34" charset="0"/>
              <a:cs typeface="Arial" pitchFamily="34" charset="0"/>
            </a:rPr>
            <a:t> und Teiglinge </a:t>
          </a:r>
          <a:r>
            <a:rPr lang="de-CH" sz="1000" baseline="0">
              <a:solidFill>
                <a:schemeClr val="bg1">
                  <a:lumMod val="50000"/>
                </a:schemeClr>
              </a:solidFill>
              <a:latin typeface="Arial" pitchFamily="34" charset="0"/>
              <a:cs typeface="Arial" pitchFamily="34" charset="0"/>
            </a:rPr>
            <a:t>▼</a:t>
          </a:r>
          <a:r>
            <a:rPr lang="de-CH" sz="1000">
              <a:latin typeface="Arial" pitchFamily="34" charset="0"/>
              <a:cs typeface="Arial" pitchFamily="34" charset="0"/>
            </a:rPr>
            <a:t> (ausgewählt)</a:t>
          </a:r>
        </a:p>
        <a:p xmlns:a="http://schemas.openxmlformats.org/drawingml/2006/main">
          <a:r>
            <a:rPr lang="de-CH" sz="1000" b="1">
              <a:latin typeface="Arial" pitchFamily="34" charset="0"/>
              <a:cs typeface="Arial" pitchFamily="34" charset="0"/>
            </a:rPr>
            <a:t>Einfuhr,</a:t>
          </a:r>
          <a:r>
            <a:rPr lang="de-CH" sz="1000" b="1" baseline="0">
              <a:latin typeface="Arial" pitchFamily="34" charset="0"/>
              <a:cs typeface="Arial" pitchFamily="34" charset="0"/>
            </a:rPr>
            <a:t> Ausfuhren und Handelsbilanz</a:t>
          </a:r>
          <a:endParaRPr lang="de-CH" sz="1000" b="1">
            <a:latin typeface="Arial" pitchFamily="34" charset="0"/>
            <a:cs typeface="Arial" pitchFamily="34" charset="0"/>
          </a:endParaRPr>
        </a:p>
        <a:p xmlns:a="http://schemas.openxmlformats.org/drawingml/2006/main">
          <a:r>
            <a:rPr lang="de-CH" sz="1000">
              <a:latin typeface="Arial" pitchFamily="34" charset="0"/>
              <a:cs typeface="Arial" pitchFamily="34" charset="0"/>
            </a:rPr>
            <a:t>Mio.</a:t>
          </a:r>
          <a:r>
            <a:rPr lang="de-CH" sz="1000" baseline="0">
              <a:latin typeface="Arial" pitchFamily="34" charset="0"/>
              <a:cs typeface="Arial" pitchFamily="34" charset="0"/>
            </a:rPr>
            <a:t> CHF</a:t>
          </a:r>
          <a:endParaRPr lang="de-CH" sz="1000">
            <a:latin typeface="Arial" pitchFamily="34" charset="0"/>
            <a:cs typeface="Arial" pitchFamily="34" charset="0"/>
          </a:endParaRPr>
        </a:p>
        <a:p xmlns:a="http://schemas.openxmlformats.org/drawingml/2006/main">
          <a:r>
            <a:rPr lang="de-CH" sz="1000" baseline="0">
              <a:latin typeface="Arial"/>
              <a:cs typeface="Arial"/>
            </a:rPr>
            <a:t>Ø 2006/07 - </a:t>
          </a:r>
          <a:r>
            <a:rPr lang="de-CH" sz="1100" baseline="0">
              <a:effectLst/>
              <a:latin typeface="+mn-lt"/>
              <a:ea typeface="+mn-ea"/>
              <a:cs typeface="+mn-cs"/>
            </a:rPr>
            <a:t>Ø </a:t>
          </a:r>
          <a:r>
            <a:rPr lang="de-CH" sz="1000" baseline="0">
              <a:latin typeface="Arial" pitchFamily="34" charset="0"/>
              <a:cs typeface="Arial" pitchFamily="34" charset="0"/>
            </a:rPr>
            <a:t>2012/2013</a:t>
          </a:r>
          <a:endParaRPr lang="de-CH" sz="1000">
            <a:latin typeface="Arial" pitchFamily="34" charset="0"/>
            <a:cs typeface="Arial" pitchFamily="34" charset="0"/>
          </a:endParaRPr>
        </a:p>
      </cdr:txBody>
    </cdr:sp>
  </cdr:relSizeAnchor>
  <cdr:relSizeAnchor xmlns:cdr="http://schemas.openxmlformats.org/drawingml/2006/chartDrawing">
    <cdr:from>
      <cdr:x>0.00908</cdr:x>
      <cdr:y>0.19597</cdr:y>
    </cdr:from>
    <cdr:to>
      <cdr:x>0.04753</cdr:x>
      <cdr:y>0.86006</cdr:y>
    </cdr:to>
    <cdr:sp macro="" textlink="">
      <cdr:nvSpPr>
        <cdr:cNvPr id="3" name="Rechteck 2"/>
        <cdr:cNvSpPr/>
      </cdr:nvSpPr>
      <cdr:spPr>
        <a:xfrm xmlns:a="http://schemas.openxmlformats.org/drawingml/2006/main">
          <a:off x="45509" y="659856"/>
          <a:ext cx="192617" cy="223605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0.94908</cdr:y>
    </cdr:from>
    <cdr:to>
      <cdr:x>0.62928</cdr:x>
      <cdr:y>1</cdr:y>
    </cdr:to>
    <cdr:sp macro="" textlink="">
      <cdr:nvSpPr>
        <cdr:cNvPr id="4" name="Textfeld 1"/>
        <cdr:cNvSpPr txBox="1"/>
      </cdr:nvSpPr>
      <cdr:spPr>
        <a:xfrm xmlns:a="http://schemas.openxmlformats.org/drawingml/2006/main">
          <a:off x="0" y="3195639"/>
          <a:ext cx="3152775"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Quellen:</a:t>
          </a:r>
          <a:r>
            <a:rPr lang="de-CH" sz="800" baseline="0">
              <a:effectLst/>
              <a:latin typeface="Arial" panose="020B0604020202020204" pitchFamily="34" charset="0"/>
              <a:ea typeface="+mn-ea"/>
              <a:cs typeface="Arial" panose="020B0604020202020204" pitchFamily="34" charset="0"/>
            </a:rPr>
            <a:t>Fachbereich Marktbeobachtung (BLW), EZV (swissimpex)</a:t>
          </a:r>
          <a:endParaRPr lang="de-CH" sz="800">
            <a:latin typeface="Arial" pitchFamily="34" charset="0"/>
            <a:cs typeface="Arial"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781049</xdr:colOff>
      <xdr:row>12</xdr:row>
      <xdr:rowOff>100012</xdr:rowOff>
    </xdr:from>
    <xdr:to>
      <xdr:col>6</xdr:col>
      <xdr:colOff>133350</xdr:colOff>
      <xdr:row>31</xdr:row>
      <xdr:rowOff>57150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180975</xdr:colOff>
      <xdr:row>12</xdr:row>
      <xdr:rowOff>76200</xdr:rowOff>
    </xdr:from>
    <xdr:to>
      <xdr:col>14</xdr:col>
      <xdr:colOff>561976</xdr:colOff>
      <xdr:row>31</xdr:row>
      <xdr:rowOff>33338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1</cdr:x>
      <cdr:y>0.2055</cdr:y>
    </cdr:to>
    <cdr:sp macro="" textlink="">
      <cdr:nvSpPr>
        <cdr:cNvPr id="2" name="Textfeld 1"/>
        <cdr:cNvSpPr txBox="1"/>
      </cdr:nvSpPr>
      <cdr:spPr>
        <a:xfrm xmlns:a="http://schemas.openxmlformats.org/drawingml/2006/main">
          <a:off x="0" y="0"/>
          <a:ext cx="5667376" cy="7350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Kindernahrungsmittel</a:t>
          </a:r>
          <a:r>
            <a:rPr lang="de-CH" sz="1000" baseline="0">
              <a:latin typeface="Arial" pitchFamily="34" charset="0"/>
              <a:cs typeface="Arial" pitchFamily="34" charset="0"/>
            </a:rPr>
            <a:t> und Teiglinge </a:t>
          </a:r>
          <a:r>
            <a:rPr lang="de-CH" sz="1000" baseline="0">
              <a:solidFill>
                <a:schemeClr val="bg1">
                  <a:lumMod val="50000"/>
                </a:schemeClr>
              </a:solidFill>
              <a:latin typeface="Arial" pitchFamily="34" charset="0"/>
              <a:cs typeface="Arial" pitchFamily="34" charset="0"/>
            </a:rPr>
            <a:t>▼</a:t>
          </a:r>
          <a:r>
            <a:rPr lang="de-CH" sz="1000">
              <a:latin typeface="Arial" pitchFamily="34" charset="0"/>
              <a:cs typeface="Arial" pitchFamily="34" charset="0"/>
            </a:rPr>
            <a:t> (ausgewählt)</a:t>
          </a:r>
        </a:p>
        <a:p xmlns:a="http://schemas.openxmlformats.org/drawingml/2006/main">
          <a:r>
            <a:rPr lang="de-CH" sz="1000" b="1">
              <a:latin typeface="Arial" pitchFamily="34" charset="0"/>
              <a:cs typeface="Arial" pitchFamily="34" charset="0"/>
            </a:rPr>
            <a:t>Einfuhr,</a:t>
          </a:r>
          <a:r>
            <a:rPr lang="de-CH" sz="1000" b="1" baseline="0">
              <a:latin typeface="Arial" pitchFamily="34" charset="0"/>
              <a:cs typeface="Arial" pitchFamily="34" charset="0"/>
            </a:rPr>
            <a:t> Ausfuhren und Handelsbilanz</a:t>
          </a:r>
          <a:endParaRPr lang="de-CH" sz="1000" b="1">
            <a:latin typeface="Arial" pitchFamily="34" charset="0"/>
            <a:cs typeface="Arial" pitchFamily="34" charset="0"/>
          </a:endParaRPr>
        </a:p>
        <a:p xmlns:a="http://schemas.openxmlformats.org/drawingml/2006/main">
          <a:r>
            <a:rPr lang="de-CH" sz="1000">
              <a:latin typeface="Arial" pitchFamily="34" charset="0"/>
              <a:cs typeface="Arial" pitchFamily="34" charset="0"/>
            </a:rPr>
            <a:t>t</a:t>
          </a:r>
        </a:p>
        <a:p xmlns:a="http://schemas.openxmlformats.org/drawingml/2006/main">
          <a:r>
            <a:rPr lang="de-CH" sz="1000" baseline="0">
              <a:latin typeface="Arial"/>
              <a:cs typeface="Arial"/>
            </a:rPr>
            <a:t>Ø </a:t>
          </a:r>
          <a:r>
            <a:rPr lang="de-CH" sz="1000" baseline="0">
              <a:latin typeface="Arial" pitchFamily="34" charset="0"/>
              <a:cs typeface="Arial" pitchFamily="34" charset="0"/>
            </a:rPr>
            <a:t>2011/2012</a:t>
          </a:r>
          <a:endParaRPr lang="de-CH" sz="1000">
            <a:latin typeface="Arial" pitchFamily="34" charset="0"/>
            <a:cs typeface="Arial" pitchFamily="34" charset="0"/>
          </a:endParaRPr>
        </a:p>
      </cdr:txBody>
    </cdr:sp>
  </cdr:relSizeAnchor>
  <cdr:relSizeAnchor xmlns:cdr="http://schemas.openxmlformats.org/drawingml/2006/chartDrawing">
    <cdr:from>
      <cdr:x>0</cdr:x>
      <cdr:y>0.94407</cdr:y>
    </cdr:from>
    <cdr:to>
      <cdr:x>1</cdr:x>
      <cdr:y>1</cdr:y>
    </cdr:to>
    <cdr:sp macro="" textlink="">
      <cdr:nvSpPr>
        <cdr:cNvPr id="3" name="Textfeld 1"/>
        <cdr:cNvSpPr txBox="1"/>
      </cdr:nvSpPr>
      <cdr:spPr>
        <a:xfrm xmlns:a="http://schemas.openxmlformats.org/drawingml/2006/main">
          <a:off x="0" y="3376614"/>
          <a:ext cx="5667376" cy="2000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Quellen:</a:t>
          </a:r>
          <a:r>
            <a:rPr lang="de-CH" sz="800" baseline="0">
              <a:effectLst/>
              <a:latin typeface="Arial" panose="020B0604020202020204" pitchFamily="34" charset="0"/>
              <a:ea typeface="+mn-ea"/>
              <a:cs typeface="Arial" panose="020B0604020202020204" pitchFamily="34" charset="0"/>
            </a:rPr>
            <a:t>Fachbereich Marktbeobachtung (BLW), EZV (swissimpex)</a:t>
          </a:r>
          <a:endParaRPr lang="de-CH" sz="800">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0.52456</cdr:x>
      <cdr:y>0.21684</cdr:y>
    </cdr:to>
    <cdr:sp macro="" textlink="">
      <cdr:nvSpPr>
        <cdr:cNvPr id="2" name="Textfeld 1"/>
        <cdr:cNvSpPr txBox="1"/>
      </cdr:nvSpPr>
      <cdr:spPr>
        <a:xfrm xmlns:a="http://schemas.openxmlformats.org/drawingml/2006/main">
          <a:off x="0" y="0"/>
          <a:ext cx="2847975" cy="809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Brotweizen, konventionell</a:t>
          </a:r>
        </a:p>
        <a:p xmlns:a="http://schemas.openxmlformats.org/drawingml/2006/main">
          <a:endParaRPr lang="de-CH" sz="1000">
            <a:latin typeface="Arial" pitchFamily="34" charset="0"/>
            <a:cs typeface="Arial" pitchFamily="34" charset="0"/>
          </a:endParaRPr>
        </a:p>
        <a:p xmlns:a="http://schemas.openxmlformats.org/drawingml/2006/main">
          <a:r>
            <a:rPr lang="de-CH" sz="1000" b="1" baseline="0">
              <a:latin typeface="Arial" pitchFamily="34" charset="0"/>
              <a:cs typeface="Arial" pitchFamily="34" charset="0"/>
            </a:rPr>
            <a:t>Bruttoproduzentenpreise, Preisunterschiede</a:t>
          </a:r>
          <a:endParaRPr lang="de-CH" sz="1000" b="1">
            <a:latin typeface="Arial" pitchFamily="34" charset="0"/>
            <a:cs typeface="Arial" pitchFamily="34" charset="0"/>
          </a:endParaRPr>
        </a:p>
        <a:p xmlns:a="http://schemas.openxmlformats.org/drawingml/2006/main">
          <a:r>
            <a:rPr lang="de-CH" sz="1000">
              <a:latin typeface="Arial" pitchFamily="34" charset="0"/>
              <a:cs typeface="Arial" pitchFamily="34" charset="0"/>
            </a:rPr>
            <a:t>CHF / 100 kg</a:t>
          </a:r>
        </a:p>
        <a:p xmlns:a="http://schemas.openxmlformats.org/drawingml/2006/main">
          <a:r>
            <a:rPr lang="de-CH" sz="1000" baseline="0">
              <a:latin typeface="Arial" pitchFamily="34" charset="0"/>
              <a:cs typeface="Arial" pitchFamily="34" charset="0"/>
            </a:rPr>
            <a:t>2002..2014, Erntejahr</a:t>
          </a:r>
          <a:endParaRPr lang="de-CH" sz="1000">
            <a:latin typeface="Arial" pitchFamily="34" charset="0"/>
            <a:cs typeface="Arial" pitchFamily="34" charset="0"/>
          </a:endParaRPr>
        </a:p>
      </cdr:txBody>
    </cdr:sp>
  </cdr:relSizeAnchor>
  <cdr:relSizeAnchor xmlns:cdr="http://schemas.openxmlformats.org/drawingml/2006/chartDrawing">
    <cdr:from>
      <cdr:x>0.00702</cdr:x>
      <cdr:y>0.94133</cdr:y>
    </cdr:from>
    <cdr:to>
      <cdr:x>0.99452</cdr:x>
      <cdr:y>0.9949</cdr:y>
    </cdr:to>
    <cdr:sp macro="" textlink="">
      <cdr:nvSpPr>
        <cdr:cNvPr id="3" name="Textfeld 1"/>
        <cdr:cNvSpPr txBox="1"/>
      </cdr:nvSpPr>
      <cdr:spPr>
        <a:xfrm xmlns:a="http://schemas.openxmlformats.org/drawingml/2006/main">
          <a:off x="38100" y="3514725"/>
          <a:ext cx="5361398" cy="2000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a:t>
          </a:r>
          <a:r>
            <a:rPr lang="de-CH" sz="800" baseline="0">
              <a:latin typeface="Arial" pitchFamily="34" charset="0"/>
              <a:cs typeface="Arial" pitchFamily="34" charset="0"/>
            </a:rPr>
            <a:t>: Fachbereich Marktbeobachtung (BLW)                 Erntejahr = August des Erntejahres bis Juli des Folgejahres</a:t>
          </a:r>
        </a:p>
        <a:p xmlns:a="http://schemas.openxmlformats.org/drawingml/2006/main">
          <a:r>
            <a:rPr lang="de-CH" sz="800" baseline="0">
              <a:latin typeface="Arial" pitchFamily="34" charset="0"/>
              <a:cs typeface="Arial" pitchFamily="34" charset="0"/>
            </a:rPr>
            <a:t> </a:t>
          </a:r>
        </a:p>
      </cdr:txBody>
    </cdr:sp>
  </cdr:relSizeAnchor>
  <cdr:relSizeAnchor xmlns:cdr="http://schemas.openxmlformats.org/drawingml/2006/chartDrawing">
    <cdr:from>
      <cdr:x>0.95795</cdr:x>
      <cdr:y>0.12552</cdr:y>
    </cdr:from>
    <cdr:to>
      <cdr:x>0.99452</cdr:x>
      <cdr:y>0.69973</cdr:y>
    </cdr:to>
    <cdr:sp macro="" textlink="">
      <cdr:nvSpPr>
        <cdr:cNvPr id="4" name="Rechteck 3"/>
        <cdr:cNvSpPr/>
      </cdr:nvSpPr>
      <cdr:spPr>
        <a:xfrm xmlns:a="http://schemas.openxmlformats.org/drawingml/2006/main">
          <a:off x="4991100" y="468659"/>
          <a:ext cx="190499" cy="2143986"/>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userShapes>
</file>

<file path=xl/drawings/drawing30.xml><?xml version="1.0" encoding="utf-8"?>
<c:userShapes xmlns:c="http://schemas.openxmlformats.org/drawingml/2006/chart">
  <cdr:relSizeAnchor xmlns:cdr="http://schemas.openxmlformats.org/drawingml/2006/chartDrawing">
    <cdr:from>
      <cdr:x>0</cdr:x>
      <cdr:y>0</cdr:y>
    </cdr:from>
    <cdr:to>
      <cdr:x>1</cdr:x>
      <cdr:y>0.2055</cdr:y>
    </cdr:to>
    <cdr:sp macro="" textlink="">
      <cdr:nvSpPr>
        <cdr:cNvPr id="2" name="Textfeld 1"/>
        <cdr:cNvSpPr txBox="1"/>
      </cdr:nvSpPr>
      <cdr:spPr>
        <a:xfrm xmlns:a="http://schemas.openxmlformats.org/drawingml/2006/main">
          <a:off x="0" y="0"/>
          <a:ext cx="5667376" cy="7350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Kindernahrungsmittel</a:t>
          </a:r>
          <a:r>
            <a:rPr lang="de-CH" sz="1000" baseline="0">
              <a:latin typeface="Arial" pitchFamily="34" charset="0"/>
              <a:cs typeface="Arial" pitchFamily="34" charset="0"/>
            </a:rPr>
            <a:t> und Teiglinge </a:t>
          </a:r>
          <a:r>
            <a:rPr lang="de-CH" sz="1000" baseline="0">
              <a:solidFill>
                <a:schemeClr val="bg1">
                  <a:lumMod val="50000"/>
                </a:schemeClr>
              </a:solidFill>
              <a:latin typeface="Arial" pitchFamily="34" charset="0"/>
              <a:cs typeface="Arial" pitchFamily="34" charset="0"/>
            </a:rPr>
            <a:t>▼</a:t>
          </a:r>
          <a:r>
            <a:rPr lang="de-CH" sz="1000">
              <a:latin typeface="Arial" pitchFamily="34" charset="0"/>
              <a:cs typeface="Arial" pitchFamily="34" charset="0"/>
            </a:rPr>
            <a:t> (ausgewählt)</a:t>
          </a:r>
        </a:p>
        <a:p xmlns:a="http://schemas.openxmlformats.org/drawingml/2006/main">
          <a:r>
            <a:rPr lang="de-CH" sz="1000" b="1">
              <a:latin typeface="Arial" pitchFamily="34" charset="0"/>
              <a:cs typeface="Arial" pitchFamily="34" charset="0"/>
            </a:rPr>
            <a:t>Einfuhr,</a:t>
          </a:r>
          <a:r>
            <a:rPr lang="de-CH" sz="1000" b="1" baseline="0">
              <a:latin typeface="Arial" pitchFamily="34" charset="0"/>
              <a:cs typeface="Arial" pitchFamily="34" charset="0"/>
            </a:rPr>
            <a:t> Ausfuhren und Handelsbilanz</a:t>
          </a:r>
          <a:endParaRPr lang="de-CH" sz="1000" b="1">
            <a:latin typeface="Arial" pitchFamily="34" charset="0"/>
            <a:cs typeface="Arial" pitchFamily="34" charset="0"/>
          </a:endParaRPr>
        </a:p>
        <a:p xmlns:a="http://schemas.openxmlformats.org/drawingml/2006/main">
          <a:r>
            <a:rPr lang="de-CH" sz="1000">
              <a:latin typeface="Arial" pitchFamily="34" charset="0"/>
              <a:cs typeface="Arial" pitchFamily="34" charset="0"/>
            </a:rPr>
            <a:t>Mio.</a:t>
          </a:r>
          <a:r>
            <a:rPr lang="de-CH" sz="1000" baseline="0">
              <a:latin typeface="Arial" pitchFamily="34" charset="0"/>
              <a:cs typeface="Arial" pitchFamily="34" charset="0"/>
            </a:rPr>
            <a:t> CHF</a:t>
          </a:r>
          <a:endParaRPr lang="de-CH" sz="1000">
            <a:latin typeface="Arial" pitchFamily="34" charset="0"/>
            <a:cs typeface="Arial" pitchFamily="34" charset="0"/>
          </a:endParaRPr>
        </a:p>
        <a:p xmlns:a="http://schemas.openxmlformats.org/drawingml/2006/main">
          <a:r>
            <a:rPr lang="de-CH" sz="1000" baseline="0">
              <a:latin typeface="Arial"/>
              <a:cs typeface="Arial"/>
            </a:rPr>
            <a:t>Ø </a:t>
          </a:r>
          <a:r>
            <a:rPr lang="de-CH" sz="1000" baseline="0">
              <a:latin typeface="Arial" pitchFamily="34" charset="0"/>
              <a:cs typeface="Arial" pitchFamily="34" charset="0"/>
            </a:rPr>
            <a:t>2011/2012</a:t>
          </a:r>
          <a:endParaRPr lang="de-CH" sz="1000">
            <a:latin typeface="Arial" pitchFamily="34" charset="0"/>
            <a:cs typeface="Arial" pitchFamily="34" charset="0"/>
          </a:endParaRPr>
        </a:p>
      </cdr:txBody>
    </cdr:sp>
  </cdr:relSizeAnchor>
  <cdr:relSizeAnchor xmlns:cdr="http://schemas.openxmlformats.org/drawingml/2006/chartDrawing">
    <cdr:from>
      <cdr:x>0</cdr:x>
      <cdr:y>0.94407</cdr:y>
    </cdr:from>
    <cdr:to>
      <cdr:x>1</cdr:x>
      <cdr:y>1</cdr:y>
    </cdr:to>
    <cdr:sp macro="" textlink="">
      <cdr:nvSpPr>
        <cdr:cNvPr id="3" name="Textfeld 1"/>
        <cdr:cNvSpPr txBox="1"/>
      </cdr:nvSpPr>
      <cdr:spPr>
        <a:xfrm xmlns:a="http://schemas.openxmlformats.org/drawingml/2006/main">
          <a:off x="0" y="3376614"/>
          <a:ext cx="5667376" cy="2000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Quellen:</a:t>
          </a:r>
          <a:r>
            <a:rPr lang="de-CH" sz="800" baseline="0">
              <a:effectLst/>
              <a:latin typeface="Arial" panose="020B0604020202020204" pitchFamily="34" charset="0"/>
              <a:ea typeface="+mn-ea"/>
              <a:cs typeface="Arial" panose="020B0604020202020204" pitchFamily="34" charset="0"/>
            </a:rPr>
            <a:t>Fachbereich Marktbeobachtung (BLW), EZV (swissimpex)</a:t>
          </a:r>
          <a:endParaRPr lang="de-CH" sz="800">
            <a:latin typeface="Arial" pitchFamily="34" charset="0"/>
            <a:cs typeface="Arial" pitchFamily="34" charset="0"/>
          </a:endParaRPr>
        </a:p>
      </cdr:txBody>
    </cdr:sp>
  </cdr:relSizeAnchor>
</c:userShapes>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1</xdr:row>
          <xdr:rowOff>38100</xdr:rowOff>
        </xdr:from>
        <xdr:to>
          <xdr:col>9</xdr:col>
          <xdr:colOff>409575</xdr:colOff>
          <xdr:row>2</xdr:row>
          <xdr:rowOff>114300</xdr:rowOff>
        </xdr:to>
        <xdr:sp macro="" textlink="">
          <xdr:nvSpPr>
            <xdr:cNvPr id="39937" name="Drop Down 1" hidden="1">
              <a:extLst>
                <a:ext uri="{63B3BB69-23CF-44E3-9099-C40C66FF867C}">
                  <a14:compatExt spid="_x0000_s399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xdr:colOff>
      <xdr:row>5</xdr:row>
      <xdr:rowOff>0</xdr:rowOff>
    </xdr:from>
    <xdr:to>
      <xdr:col>6</xdr:col>
      <xdr:colOff>1162051</xdr:colOff>
      <xdr:row>22</xdr:row>
      <xdr:rowOff>180976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0.03755</cdr:y>
    </cdr:from>
    <cdr:to>
      <cdr:x>0.83378</cdr:x>
      <cdr:y>0.09888</cdr:y>
    </cdr:to>
    <cdr:sp macro="" textlink="Codierung!$I$76">
      <cdr:nvSpPr>
        <cdr:cNvPr id="2" name="Textfeld 1"/>
        <cdr:cNvSpPr txBox="1"/>
      </cdr:nvSpPr>
      <cdr:spPr>
        <a:xfrm xmlns:a="http://schemas.openxmlformats.org/drawingml/2006/main">
          <a:off x="0" y="147000"/>
          <a:ext cx="5567170" cy="240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F5C6A82-5800-4884-B3A9-8C1530401AEB}" type="TxLink">
            <a:rPr lang="en-US" sz="1000" b="0" i="0" u="none" strike="noStrike">
              <a:solidFill>
                <a:srgbClr val="000000"/>
              </a:solidFill>
              <a:effectLst/>
              <a:latin typeface="Arial"/>
              <a:ea typeface="+mn-ea"/>
              <a:cs typeface="Arial"/>
            </a:rPr>
            <a:pPr/>
            <a:t>Schweizer Verbauch pflanzlicher Speiseöle</a:t>
          </a:fld>
          <a:endParaRPr lang="de-CH" sz="1000" b="1">
            <a:latin typeface="Arial" pitchFamily="34" charset="0"/>
            <a:cs typeface="Arial" pitchFamily="34" charset="0"/>
          </a:endParaRPr>
        </a:p>
      </cdr:txBody>
    </cdr:sp>
  </cdr:relSizeAnchor>
  <cdr:relSizeAnchor xmlns:cdr="http://schemas.openxmlformats.org/drawingml/2006/chartDrawing">
    <cdr:from>
      <cdr:x>0</cdr:x>
      <cdr:y>0</cdr:y>
    </cdr:from>
    <cdr:to>
      <cdr:x>0.69587</cdr:x>
      <cdr:y>0.04461</cdr:y>
    </cdr:to>
    <cdr:sp macro="" textlink="Codierung!$I$58">
      <cdr:nvSpPr>
        <cdr:cNvPr id="3" name="Textfeld 1"/>
        <cdr:cNvSpPr txBox="1"/>
      </cdr:nvSpPr>
      <cdr:spPr>
        <a:xfrm xmlns:a="http://schemas.openxmlformats.org/drawingml/2006/main">
          <a:off x="0" y="0"/>
          <a:ext cx="4646341" cy="169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191B5AE-4A4F-4E1B-9668-AE1CA04CD8E5}" type="TxLink">
            <a:rPr lang="en-US" sz="1000" b="0" i="0" u="none" strike="noStrike" baseline="0">
              <a:solidFill>
                <a:srgbClr val="000000"/>
              </a:solidFill>
              <a:latin typeface="Arial"/>
              <a:cs typeface="Arial"/>
            </a:rPr>
            <a:pPr/>
            <a:t>Speiseöl</a:t>
          </a:fld>
          <a:endParaRPr lang="de-CH" sz="600" baseline="0">
            <a:latin typeface="Arial" pitchFamily="34" charset="0"/>
            <a:cs typeface="Arial" pitchFamily="34" charset="0"/>
          </a:endParaRPr>
        </a:p>
      </cdr:txBody>
    </cdr:sp>
  </cdr:relSizeAnchor>
  <cdr:relSizeAnchor xmlns:cdr="http://schemas.openxmlformats.org/drawingml/2006/chartDrawing">
    <cdr:from>
      <cdr:x>0</cdr:x>
      <cdr:y>0.94034</cdr:y>
    </cdr:from>
    <cdr:to>
      <cdr:x>0.50304</cdr:x>
      <cdr:y>0.9854</cdr:y>
    </cdr:to>
    <cdr:sp macro="" textlink="Codierung!$I$85">
      <cdr:nvSpPr>
        <cdr:cNvPr id="10" name="Textfeld 1"/>
        <cdr:cNvSpPr txBox="1"/>
      </cdr:nvSpPr>
      <cdr:spPr>
        <a:xfrm xmlns:a="http://schemas.openxmlformats.org/drawingml/2006/main">
          <a:off x="0" y="3681226"/>
          <a:ext cx="3358811" cy="176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CFA7B23-DDF7-446B-9718-D862A469C4DA}" type="TxLink">
            <a:rPr lang="en-US" sz="1000" b="0" i="0" u="none" strike="noStrike">
              <a:solidFill>
                <a:srgbClr val="000000"/>
              </a:solidFill>
              <a:latin typeface="Arial"/>
              <a:cs typeface="Arial"/>
            </a:rPr>
            <a:pPr/>
            <a:t>Quellen: Fachbereich Marktanalysen (BLW), SwissOlio (Jahresbericht)</a:t>
          </a:fld>
          <a:endParaRPr lang="de-CH" sz="600">
            <a:latin typeface="Arial" pitchFamily="34" charset="0"/>
            <a:cs typeface="Arial" pitchFamily="34" charset="0"/>
          </a:endParaRPr>
        </a:p>
      </cdr:txBody>
    </cdr:sp>
  </cdr:relSizeAnchor>
  <cdr:relSizeAnchor xmlns:cdr="http://schemas.openxmlformats.org/drawingml/2006/chartDrawing">
    <cdr:from>
      <cdr:x>0.00142</cdr:x>
      <cdr:y>0.07593</cdr:y>
    </cdr:from>
    <cdr:to>
      <cdr:x>0.08131</cdr:x>
      <cdr:y>0.13726</cdr:y>
    </cdr:to>
    <cdr:sp macro="" textlink="Codierung!$I$77">
      <cdr:nvSpPr>
        <cdr:cNvPr id="11" name="Textfeld 1"/>
        <cdr:cNvSpPr txBox="1"/>
      </cdr:nvSpPr>
      <cdr:spPr>
        <a:xfrm xmlns:a="http://schemas.openxmlformats.org/drawingml/2006/main">
          <a:off x="9505" y="288915"/>
          <a:ext cx="533427" cy="233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BD04A71-8251-45D8-B12D-F867E672E212}" type="TxLink">
            <a:rPr lang="en-US" sz="1000" b="0" i="0" u="none" strike="noStrike">
              <a:solidFill>
                <a:srgbClr val="000000"/>
              </a:solidFill>
              <a:effectLst/>
              <a:latin typeface="Arial"/>
              <a:ea typeface="+mn-ea"/>
              <a:cs typeface="Arial"/>
            </a:rPr>
            <a:pPr/>
            <a:t>Raffinat in Tonnen</a:t>
          </a:fld>
          <a:endParaRPr lang="de-CH" sz="1000">
            <a:latin typeface="Arial" pitchFamily="34" charset="0"/>
            <a:cs typeface="Arial" pitchFamily="34" charset="0"/>
          </a:endParaRPr>
        </a:p>
      </cdr:txBody>
    </cdr:sp>
  </cdr:relSizeAnchor>
  <cdr:relSizeAnchor xmlns:cdr="http://schemas.openxmlformats.org/drawingml/2006/chartDrawing">
    <cdr:from>
      <cdr:x>0.00761</cdr:x>
      <cdr:y>0.01335</cdr:y>
    </cdr:from>
    <cdr:to>
      <cdr:x>0.84139</cdr:x>
      <cdr:y>0.07468</cdr:y>
    </cdr:to>
    <cdr:sp macro="" textlink="">
      <cdr:nvSpPr>
        <cdr:cNvPr id="17" name="Textfeld 1"/>
        <cdr:cNvSpPr txBox="1"/>
      </cdr:nvSpPr>
      <cdr:spPr>
        <a:xfrm xmlns:a="http://schemas.openxmlformats.org/drawingml/2006/main">
          <a:off x="50800" y="50800"/>
          <a:ext cx="5567170" cy="233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CH" sz="1000">
            <a:latin typeface="Arial" pitchFamily="34" charset="0"/>
            <a:cs typeface="Arial"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666751" y="104775"/>
    <xdr:ext cx="8105774" cy="534352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0.04284</cdr:x>
      <cdr:y>0.93086</cdr:y>
    </cdr:from>
    <cdr:to>
      <cdr:x>0.37415</cdr:x>
      <cdr:y>0.97504</cdr:y>
    </cdr:to>
    <cdr:sp macro="" textlink="">
      <cdr:nvSpPr>
        <cdr:cNvPr id="4" name="Textfeld 1"/>
        <cdr:cNvSpPr txBox="1"/>
      </cdr:nvSpPr>
      <cdr:spPr>
        <a:xfrm xmlns:a="http://schemas.openxmlformats.org/drawingml/2006/main">
          <a:off x="367281" y="4974049"/>
          <a:ext cx="2840080" cy="2361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Quellen</a:t>
          </a:r>
          <a:r>
            <a:rPr lang="de-CH" sz="800" baseline="0">
              <a:latin typeface="Arial" pitchFamily="34" charset="0"/>
              <a:cs typeface="Arial" pitchFamily="34" charset="0"/>
            </a:rPr>
            <a:t>: Thomson Reuters, IGC </a:t>
          </a:r>
        </a:p>
        <a:p xmlns:a="http://schemas.openxmlformats.org/drawingml/2006/main">
          <a:r>
            <a:rPr lang="de-CH" sz="800">
              <a:latin typeface="Arial" pitchFamily="34" charset="0"/>
              <a:cs typeface="Arial" pitchFamily="34" charset="0"/>
            </a:rPr>
            <a:t>MATIF = Marché à Terme International de France</a:t>
          </a:r>
        </a:p>
      </cdr:txBody>
    </cdr:sp>
  </cdr:relSizeAnchor>
</c:userShapes>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0</xdr:row>
          <xdr:rowOff>76200</xdr:rowOff>
        </xdr:from>
        <xdr:to>
          <xdr:col>9</xdr:col>
          <xdr:colOff>295275</xdr:colOff>
          <xdr:row>1</xdr:row>
          <xdr:rowOff>104775</xdr:rowOff>
        </xdr:to>
        <xdr:sp macro="" textlink="">
          <xdr:nvSpPr>
            <xdr:cNvPr id="61441" name="Drop Down 1" hidden="1">
              <a:extLst>
                <a:ext uri="{63B3BB69-23CF-44E3-9099-C40C66FF867C}">
                  <a14:compatExt spid="_x0000_s61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66675</xdr:colOff>
      <xdr:row>5</xdr:row>
      <xdr:rowOff>28576</xdr:rowOff>
    </xdr:from>
    <xdr:to>
      <xdr:col>5</xdr:col>
      <xdr:colOff>962025</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5</xdr:col>
      <xdr:colOff>361951</xdr:colOff>
      <xdr:row>51</xdr:row>
      <xdr:rowOff>66677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0.82363</cdr:x>
      <cdr:y>0.05656</cdr:y>
    </cdr:to>
    <cdr:sp macro="" textlink="Codierung!$I$97">
      <cdr:nvSpPr>
        <cdr:cNvPr id="2" name="Textfeld 1"/>
        <cdr:cNvSpPr txBox="1"/>
      </cdr:nvSpPr>
      <cdr:spPr>
        <a:xfrm xmlns:a="http://schemas.openxmlformats.org/drawingml/2006/main">
          <a:off x="0" y="0"/>
          <a:ext cx="5248357" cy="2354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ABBB125-C28A-43D4-992C-4DDCF729AE80}" type="TxLink">
            <a:rPr lang="en-US" sz="1000" b="0" i="0" u="none" strike="noStrike">
              <a:solidFill>
                <a:srgbClr val="000000"/>
              </a:solidFill>
              <a:latin typeface="Arial"/>
              <a:cs typeface="Arial"/>
            </a:rPr>
            <a:pPr/>
            <a:t>Rapssaat</a:t>
          </a:fld>
          <a:endParaRPr lang="de-CH" sz="1000">
            <a:latin typeface="Arial" pitchFamily="34" charset="0"/>
            <a:cs typeface="Arial" pitchFamily="34" charset="0"/>
          </a:endParaRPr>
        </a:p>
      </cdr:txBody>
    </cdr:sp>
  </cdr:relSizeAnchor>
  <cdr:relSizeAnchor xmlns:cdr="http://schemas.openxmlformats.org/drawingml/2006/chartDrawing">
    <cdr:from>
      <cdr:x>0</cdr:x>
      <cdr:y>0.91831</cdr:y>
    </cdr:from>
    <cdr:to>
      <cdr:x>0.81834</cdr:x>
      <cdr:y>0.95443</cdr:y>
    </cdr:to>
    <cdr:sp macro="" textlink="Codierung!$I$95">
      <cdr:nvSpPr>
        <cdr:cNvPr id="3" name="Rechteck 2"/>
        <cdr:cNvSpPr/>
      </cdr:nvSpPr>
      <cdr:spPr>
        <a:xfrm xmlns:a="http://schemas.openxmlformats.org/drawingml/2006/main">
          <a:off x="0" y="4172262"/>
          <a:ext cx="5214647" cy="164108"/>
        </a:xfrm>
        <a:prstGeom xmlns:a="http://schemas.openxmlformats.org/drawingml/2006/main" prst="rect">
          <a:avLst/>
        </a:prstGeom>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fld id="{043792F2-62EF-434E-B817-2175C67E1F42}" type="TxLink">
            <a:rPr lang="en-US" sz="800" b="0" i="0" u="none" strike="noStrike">
              <a:solidFill>
                <a:srgbClr val="000000"/>
              </a:solidFill>
              <a:latin typeface="Arial"/>
              <a:cs typeface="Arial"/>
            </a:rPr>
            <a:pPr marL="0" marR="0" indent="0" defTabSz="914400" eaLnBrk="1" fontAlgn="auto" latinLnBrk="0" hangingPunct="1">
              <a:lnSpc>
                <a:spcPct val="100000"/>
              </a:lnSpc>
              <a:spcBef>
                <a:spcPts val="0"/>
              </a:spcBef>
              <a:spcAft>
                <a:spcPts val="0"/>
              </a:spcAft>
              <a:buClrTx/>
              <a:buSzTx/>
              <a:buFontTx/>
              <a:buNone/>
              <a:tabLst/>
              <a:defRPr/>
            </a:pPr>
            <a:t>MATIF = Marché à Terme International de France Quellen
Fachbereich Marktanalysen (BLW), IGC, SNB</a:t>
          </a:fld>
          <a:endParaRPr lang="de-CH" sz="800">
            <a:effectLst/>
            <a:latin typeface="Arial" pitchFamily="34" charset="0"/>
            <a:ea typeface="+mn-ea"/>
            <a:cs typeface="Arial" pitchFamily="34" charset="0"/>
          </a:endParaRPr>
        </a:p>
      </cdr:txBody>
    </cdr:sp>
  </cdr:relSizeAnchor>
  <cdr:relSizeAnchor xmlns:cdr="http://schemas.openxmlformats.org/drawingml/2006/chartDrawing">
    <cdr:from>
      <cdr:x>0</cdr:x>
      <cdr:y>0.03942</cdr:y>
    </cdr:from>
    <cdr:to>
      <cdr:x>0.82363</cdr:x>
      <cdr:y>0.09597</cdr:y>
    </cdr:to>
    <cdr:sp macro="" textlink="Codierung!$I$88">
      <cdr:nvSpPr>
        <cdr:cNvPr id="4" name="Textfeld 1"/>
        <cdr:cNvSpPr txBox="1"/>
      </cdr:nvSpPr>
      <cdr:spPr>
        <a:xfrm xmlns:a="http://schemas.openxmlformats.org/drawingml/2006/main">
          <a:off x="0" y="146050"/>
          <a:ext cx="4448175" cy="2095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E4C57AF-1507-4C49-BA8F-46126E4ADD7F}" type="TxLink">
            <a:rPr lang="en-US" sz="1000" b="1" i="0" u="none" strike="noStrike">
              <a:solidFill>
                <a:srgbClr val="000000"/>
              </a:solidFill>
              <a:latin typeface="Arial"/>
              <a:cs typeface="Arial"/>
            </a:rPr>
            <a:pPr/>
            <a:t>Börsennotierung MATIF</a:t>
          </a:fld>
          <a:endParaRPr lang="de-CH" sz="1000" b="1">
            <a:latin typeface="Arial" pitchFamily="34" charset="0"/>
            <a:cs typeface="Arial" pitchFamily="34" charset="0"/>
          </a:endParaRPr>
        </a:p>
      </cdr:txBody>
    </cdr:sp>
  </cdr:relSizeAnchor>
  <cdr:relSizeAnchor xmlns:cdr="http://schemas.openxmlformats.org/drawingml/2006/chartDrawing">
    <cdr:from>
      <cdr:x>0</cdr:x>
      <cdr:y>0.07671</cdr:y>
    </cdr:from>
    <cdr:to>
      <cdr:x>0.82363</cdr:x>
      <cdr:y>0.13326</cdr:y>
    </cdr:to>
    <cdr:sp macro="" textlink="Codierung!$I$90">
      <cdr:nvSpPr>
        <cdr:cNvPr id="6" name="Textfeld 1"/>
        <cdr:cNvSpPr txBox="1"/>
      </cdr:nvSpPr>
      <cdr:spPr>
        <a:xfrm xmlns:a="http://schemas.openxmlformats.org/drawingml/2006/main">
          <a:off x="0" y="348516"/>
          <a:ext cx="5248357" cy="2569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D1BFFE5-4459-4297-B231-9861E6E7B491}" type="TxLink">
            <a:rPr lang="en-US" sz="1000" b="0" i="0" u="none" strike="noStrike">
              <a:solidFill>
                <a:srgbClr val="000000"/>
              </a:solidFill>
              <a:latin typeface="Arial"/>
              <a:cs typeface="Arial"/>
            </a:rPr>
            <a:pPr/>
            <a:t>2010 .. 2017</a:t>
          </a:fld>
          <a:endParaRPr lang="de-CH" sz="1000">
            <a:latin typeface="Arial" pitchFamily="34" charset="0"/>
            <a:cs typeface="Arial" pitchFamily="34" charset="0"/>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cdr:x>
      <cdr:y>2.69889E-7</cdr:y>
    </cdr:from>
    <cdr:to>
      <cdr:x>0.82363</cdr:x>
      <cdr:y>0.05656</cdr:y>
    </cdr:to>
    <cdr:sp macro="" textlink="Codierung!$I$97">
      <cdr:nvSpPr>
        <cdr:cNvPr id="2" name="Textfeld 1"/>
        <cdr:cNvSpPr txBox="1"/>
      </cdr:nvSpPr>
      <cdr:spPr>
        <a:xfrm xmlns:a="http://schemas.openxmlformats.org/drawingml/2006/main">
          <a:off x="0" y="1"/>
          <a:ext cx="4448175" cy="2095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ABBB125-C28A-43D4-992C-4DDCF729AE80}" type="TxLink">
            <a:rPr lang="en-US" sz="1000" b="0" i="0" u="none" strike="noStrike">
              <a:solidFill>
                <a:srgbClr val="000000"/>
              </a:solidFill>
              <a:latin typeface="Arial"/>
              <a:cs typeface="Arial"/>
            </a:rPr>
            <a:pPr/>
            <a:t>Rapssaat</a:t>
          </a:fld>
          <a:endParaRPr lang="de-CH" sz="1000">
            <a:latin typeface="Arial" pitchFamily="34" charset="0"/>
            <a:cs typeface="Arial" pitchFamily="34" charset="0"/>
          </a:endParaRPr>
        </a:p>
      </cdr:txBody>
    </cdr:sp>
  </cdr:relSizeAnchor>
  <cdr:relSizeAnchor xmlns:cdr="http://schemas.openxmlformats.org/drawingml/2006/chartDrawing">
    <cdr:from>
      <cdr:x>0.00597</cdr:x>
      <cdr:y>0.91533</cdr:y>
    </cdr:from>
    <cdr:to>
      <cdr:x>0.82431</cdr:x>
      <cdr:y>0.95145</cdr:y>
    </cdr:to>
    <cdr:sp macro="" textlink="Codierung!$I$104">
      <cdr:nvSpPr>
        <cdr:cNvPr id="3" name="Rechteck 2"/>
        <cdr:cNvSpPr/>
      </cdr:nvSpPr>
      <cdr:spPr>
        <a:xfrm xmlns:a="http://schemas.openxmlformats.org/drawingml/2006/main">
          <a:off x="38073" y="3513554"/>
          <a:ext cx="5214647" cy="138649"/>
        </a:xfrm>
        <a:prstGeom xmlns:a="http://schemas.openxmlformats.org/drawingml/2006/main" prst="rect">
          <a:avLst/>
        </a:prstGeom>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fld id="{5CC16B9B-E292-4715-A100-7B40F632E8F8}" type="TxLink">
            <a:rPr lang="en-US" sz="800" b="0" i="0" u="none" strike="noStrike">
              <a:solidFill>
                <a:srgbClr val="000000"/>
              </a:solidFill>
              <a:latin typeface="Arial"/>
              <a:cs typeface="Arial"/>
            </a:rPr>
            <a:pPr marL="0" marR="0" indent="0" defTabSz="914400" eaLnBrk="1" fontAlgn="auto" latinLnBrk="0" hangingPunct="1">
              <a:lnSpc>
                <a:spcPct val="100000"/>
              </a:lnSpc>
              <a:spcBef>
                <a:spcPts val="0"/>
              </a:spcBef>
              <a:spcAft>
                <a:spcPts val="0"/>
              </a:spcAft>
              <a:buClrTx/>
              <a:buSzTx/>
              <a:buFontTx/>
              <a:buNone/>
              <a:tabLst/>
              <a:defRPr/>
            </a:pPr>
            <a:t>MATIF = Marché à Terme International de France
Quellen: Fachbereich Marktanalysen (BLW), IGC; AgrarMarkt Austria</a:t>
          </a:fld>
          <a:endParaRPr lang="de-CH" sz="800">
            <a:effectLst/>
            <a:latin typeface="Arial" pitchFamily="34" charset="0"/>
            <a:ea typeface="+mn-ea"/>
            <a:cs typeface="Arial" pitchFamily="34" charset="0"/>
          </a:endParaRPr>
        </a:p>
      </cdr:txBody>
    </cdr:sp>
  </cdr:relSizeAnchor>
  <cdr:relSizeAnchor xmlns:cdr="http://schemas.openxmlformats.org/drawingml/2006/chartDrawing">
    <cdr:from>
      <cdr:x>0</cdr:x>
      <cdr:y>0.03942</cdr:y>
    </cdr:from>
    <cdr:to>
      <cdr:x>0.82363</cdr:x>
      <cdr:y>0.09597</cdr:y>
    </cdr:to>
    <cdr:sp macro="" textlink="Codierung!$I$98">
      <cdr:nvSpPr>
        <cdr:cNvPr id="4" name="Textfeld 1"/>
        <cdr:cNvSpPr txBox="1"/>
      </cdr:nvSpPr>
      <cdr:spPr>
        <a:xfrm xmlns:a="http://schemas.openxmlformats.org/drawingml/2006/main">
          <a:off x="0" y="146050"/>
          <a:ext cx="4448175" cy="2095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E941B2-67DB-4DE6-A903-712313373931}" type="TxLink">
            <a:rPr lang="en-US" sz="1000" b="1" i="0" u="none" strike="noStrike">
              <a:solidFill>
                <a:srgbClr val="000000"/>
              </a:solidFill>
              <a:latin typeface="Arial"/>
              <a:cs typeface="Arial"/>
            </a:rPr>
            <a:pPr/>
            <a:t>Entwicklung Österreichischer Produzentenpreise im Vergleich zu Börsennotierung MATIF</a:t>
          </a:fld>
          <a:endParaRPr lang="de-CH" sz="1000" b="1">
            <a:latin typeface="Arial" pitchFamily="34" charset="0"/>
            <a:cs typeface="Arial" pitchFamily="34" charset="0"/>
          </a:endParaRPr>
        </a:p>
      </cdr:txBody>
    </cdr:sp>
  </cdr:relSizeAnchor>
  <cdr:relSizeAnchor xmlns:cdr="http://schemas.openxmlformats.org/drawingml/2006/chartDrawing">
    <cdr:from>
      <cdr:x>0</cdr:x>
      <cdr:y>0.07798</cdr:y>
    </cdr:from>
    <cdr:to>
      <cdr:x>0.82363</cdr:x>
      <cdr:y>0.13453</cdr:y>
    </cdr:to>
    <cdr:sp macro="" textlink="Codierung!$I$99">
      <cdr:nvSpPr>
        <cdr:cNvPr id="5" name="Textfeld 1"/>
        <cdr:cNvSpPr txBox="1"/>
      </cdr:nvSpPr>
      <cdr:spPr>
        <a:xfrm xmlns:a="http://schemas.openxmlformats.org/drawingml/2006/main">
          <a:off x="0" y="288925"/>
          <a:ext cx="4448175" cy="2095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5076B4F-45DF-4BE0-B8B7-F16DCF983B9D}" type="TxLink">
            <a:rPr lang="en-US" sz="1000" b="0" i="0" u="none" strike="noStrike">
              <a:solidFill>
                <a:srgbClr val="000000"/>
              </a:solidFill>
              <a:latin typeface="Arial"/>
              <a:cs typeface="Arial"/>
            </a:rPr>
            <a:pPr/>
            <a:t>Euro pro t</a:t>
          </a:fld>
          <a:endParaRPr lang="de-CH" sz="1000">
            <a:latin typeface="Arial" pitchFamily="34" charset="0"/>
            <a:cs typeface="Arial" pitchFamily="34" charset="0"/>
          </a:endParaRPr>
        </a:p>
      </cdr:txBody>
    </cdr:sp>
  </cdr:relSizeAnchor>
  <cdr:relSizeAnchor xmlns:cdr="http://schemas.openxmlformats.org/drawingml/2006/chartDrawing">
    <cdr:from>
      <cdr:x>0</cdr:x>
      <cdr:y>0.11654</cdr:y>
    </cdr:from>
    <cdr:to>
      <cdr:x>0.82363</cdr:x>
      <cdr:y>0.17309</cdr:y>
    </cdr:to>
    <cdr:sp macro="" textlink="Codierung!$I$100">
      <cdr:nvSpPr>
        <cdr:cNvPr id="6" name="Textfeld 1"/>
        <cdr:cNvSpPr txBox="1"/>
      </cdr:nvSpPr>
      <cdr:spPr>
        <a:xfrm xmlns:a="http://schemas.openxmlformats.org/drawingml/2006/main">
          <a:off x="0" y="431800"/>
          <a:ext cx="4448175" cy="2095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5905A75-F052-4D7A-BB55-51CC4F78A7CC}" type="TxLink">
            <a:rPr lang="en-US" sz="1000" b="0" i="0" u="none" strike="noStrike">
              <a:solidFill>
                <a:srgbClr val="000000"/>
              </a:solidFill>
              <a:latin typeface="Arial"/>
              <a:cs typeface="Arial"/>
            </a:rPr>
            <a:pPr/>
            <a:t>2007 .. 2017</a:t>
          </a:fld>
          <a:endParaRPr lang="de-CH" sz="1000">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0.44386</cdr:x>
      <cdr:y>0.08673</cdr:y>
    </cdr:from>
    <cdr:to>
      <cdr:x>0.79298</cdr:x>
      <cdr:y>0.18622</cdr:y>
    </cdr:to>
    <cdr:sp macro="" textlink="">
      <cdr:nvSpPr>
        <cdr:cNvPr id="6" name="Rechteck 5"/>
        <cdr:cNvSpPr/>
      </cdr:nvSpPr>
      <cdr:spPr>
        <a:xfrm xmlns:a="http://schemas.openxmlformats.org/drawingml/2006/main">
          <a:off x="2409825" y="323850"/>
          <a:ext cx="1895475" cy="371475"/>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0.95795</cdr:x>
      <cdr:y>0.12552</cdr:y>
    </cdr:from>
    <cdr:to>
      <cdr:x>0.99452</cdr:x>
      <cdr:y>0.69973</cdr:y>
    </cdr:to>
    <cdr:sp macro="" textlink="">
      <cdr:nvSpPr>
        <cdr:cNvPr id="4" name="Rechteck 3"/>
        <cdr:cNvSpPr/>
      </cdr:nvSpPr>
      <cdr:spPr>
        <a:xfrm xmlns:a="http://schemas.openxmlformats.org/drawingml/2006/main">
          <a:off x="4991100" y="468659"/>
          <a:ext cx="190499" cy="2143986"/>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0.01579</cdr:x>
      <cdr:y>0.17347</cdr:y>
    </cdr:from>
    <cdr:to>
      <cdr:x>0.0807</cdr:x>
      <cdr:y>0.55102</cdr:y>
    </cdr:to>
    <cdr:sp macro="" textlink="">
      <cdr:nvSpPr>
        <cdr:cNvPr id="5" name="Rechteck 4"/>
        <cdr:cNvSpPr/>
      </cdr:nvSpPr>
      <cdr:spPr>
        <a:xfrm xmlns:a="http://schemas.openxmlformats.org/drawingml/2006/main">
          <a:off x="85725" y="647700"/>
          <a:ext cx="352425" cy="14097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0.00585</cdr:x>
      <cdr:y>0.47024</cdr:y>
    </cdr:from>
    <cdr:to>
      <cdr:x>0.59474</cdr:x>
      <cdr:y>0.54337</cdr:y>
    </cdr:to>
    <cdr:sp macro="" textlink="">
      <cdr:nvSpPr>
        <cdr:cNvPr id="7" name="Textfeld 1"/>
        <cdr:cNvSpPr txBox="1"/>
      </cdr:nvSpPr>
      <cdr:spPr>
        <a:xfrm xmlns:a="http://schemas.openxmlformats.org/drawingml/2006/main">
          <a:off x="31751" y="1755776"/>
          <a:ext cx="3197224" cy="2730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b="1" baseline="0">
              <a:latin typeface="Arial" pitchFamily="34" charset="0"/>
              <a:cs typeface="Arial" pitchFamily="34" charset="0"/>
            </a:rPr>
            <a:t>Preisunterschiede: Weizen Top - Weizen Klasse III</a:t>
          </a:r>
          <a:endParaRPr lang="de-CH" sz="1000" b="1">
            <a:latin typeface="Arial" pitchFamily="34" charset="0"/>
            <a:cs typeface="Arial" pitchFamily="34" charset="0"/>
          </a:endParaRPr>
        </a:p>
      </cdr:txBody>
    </cdr:sp>
  </cdr:relSizeAnchor>
  <cdr:relSizeAnchor xmlns:cdr="http://schemas.openxmlformats.org/drawingml/2006/chartDrawing">
    <cdr:from>
      <cdr:x>0</cdr:x>
      <cdr:y>0.94643</cdr:y>
    </cdr:from>
    <cdr:to>
      <cdr:x>0.9875</cdr:x>
      <cdr:y>1</cdr:y>
    </cdr:to>
    <cdr:sp macro="" textlink="">
      <cdr:nvSpPr>
        <cdr:cNvPr id="9" name="Textfeld 1"/>
        <cdr:cNvSpPr txBox="1"/>
      </cdr:nvSpPr>
      <cdr:spPr>
        <a:xfrm xmlns:a="http://schemas.openxmlformats.org/drawingml/2006/main">
          <a:off x="0" y="3533767"/>
          <a:ext cx="5361398" cy="2000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Quelle</a:t>
          </a:r>
          <a:r>
            <a:rPr lang="de-CH" sz="800" baseline="0">
              <a:latin typeface="Arial" pitchFamily="34" charset="0"/>
              <a:cs typeface="Arial" pitchFamily="34" charset="0"/>
            </a:rPr>
            <a:t>: Fachbereich Marktbeobachtung (BLW)                 Erntejahr = August des Erntejahres bis Juli des Folgejahres</a:t>
          </a:r>
        </a:p>
        <a:p xmlns:a="http://schemas.openxmlformats.org/drawingml/2006/main">
          <a:r>
            <a:rPr lang="de-CH" sz="800" baseline="0">
              <a:latin typeface="Arial" pitchFamily="34" charset="0"/>
              <a:cs typeface="Arial" pitchFamily="34" charset="0"/>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17</xdr:col>
      <xdr:colOff>304800</xdr:colOff>
      <xdr:row>22</xdr:row>
      <xdr:rowOff>152400</xdr:rowOff>
    </xdr:from>
    <xdr:to>
      <xdr:col>21</xdr:col>
      <xdr:colOff>685800</xdr:colOff>
      <xdr:row>41</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238125</xdr:colOff>
      <xdr:row>22</xdr:row>
      <xdr:rowOff>38100</xdr:rowOff>
    </xdr:from>
    <xdr:to>
      <xdr:col>28</xdr:col>
      <xdr:colOff>638175</xdr:colOff>
      <xdr:row>39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36</xdr:row>
      <xdr:rowOff>161924</xdr:rowOff>
    </xdr:from>
    <xdr:to>
      <xdr:col>19</xdr:col>
      <xdr:colOff>200025</xdr:colOff>
      <xdr:row>38</xdr:row>
      <xdr:rowOff>38099</xdr:rowOff>
    </xdr:to>
    <xdr:sp macro="" textlink="">
      <xdr:nvSpPr>
        <xdr:cNvPr id="4" name="Ellipse 3"/>
        <xdr:cNvSpPr/>
      </xdr:nvSpPr>
      <xdr:spPr>
        <a:xfrm>
          <a:off x="16935450" y="7800974"/>
          <a:ext cx="962025" cy="257175"/>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1</cdr:x>
      <cdr:y>0.20494</cdr:y>
    </cdr:to>
    <cdr:sp macro="" textlink="">
      <cdr:nvSpPr>
        <cdr:cNvPr id="2" name="Textfeld 1"/>
        <cdr:cNvSpPr txBox="1"/>
      </cdr:nvSpPr>
      <cdr:spPr>
        <a:xfrm xmlns:a="http://schemas.openxmlformats.org/drawingml/2006/main">
          <a:off x="0" y="0"/>
          <a:ext cx="3162300" cy="648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Brotweizen, zur Vermahlung</a:t>
          </a:r>
        </a:p>
        <a:p xmlns:a="http://schemas.openxmlformats.org/drawingml/2006/main">
          <a:r>
            <a:rPr lang="de-CH" sz="1000" b="1">
              <a:latin typeface="Arial" pitchFamily="34" charset="0"/>
              <a:cs typeface="Arial" pitchFamily="34" charset="0"/>
            </a:rPr>
            <a:t>Mengen</a:t>
          </a:r>
        </a:p>
        <a:p xmlns:a="http://schemas.openxmlformats.org/drawingml/2006/main">
          <a:r>
            <a:rPr lang="de-CH" sz="1000">
              <a:latin typeface="Arial" pitchFamily="34" charset="0"/>
              <a:cs typeface="Arial" pitchFamily="34" charset="0"/>
            </a:rPr>
            <a:t>1'000 t</a:t>
          </a:r>
        </a:p>
        <a:p xmlns:a="http://schemas.openxmlformats.org/drawingml/2006/main">
          <a:r>
            <a:rPr lang="de-CH" sz="1000">
              <a:latin typeface="Arial" pitchFamily="34" charset="0"/>
              <a:cs typeface="Arial" pitchFamily="34" charset="0"/>
            </a:rPr>
            <a:t>Erntejahr</a:t>
          </a:r>
          <a:r>
            <a:rPr lang="de-CH" sz="1000" baseline="0">
              <a:latin typeface="Arial" pitchFamily="34" charset="0"/>
              <a:cs typeface="Arial" pitchFamily="34" charset="0"/>
            </a:rPr>
            <a:t> 2008..2014</a:t>
          </a:r>
        </a:p>
        <a:p xmlns:a="http://schemas.openxmlformats.org/drawingml/2006/main">
          <a:endParaRPr lang="de-CH" sz="1000">
            <a:latin typeface="Arial" pitchFamily="34" charset="0"/>
            <a:cs typeface="Arial" pitchFamily="34" charset="0"/>
          </a:endParaRPr>
        </a:p>
      </cdr:txBody>
    </cdr:sp>
  </cdr:relSizeAnchor>
  <cdr:relSizeAnchor xmlns:cdr="http://schemas.openxmlformats.org/drawingml/2006/chartDrawing">
    <cdr:from>
      <cdr:x>0</cdr:x>
      <cdr:y>0.91931</cdr:y>
    </cdr:from>
    <cdr:to>
      <cdr:x>0.93675</cdr:x>
      <cdr:y>1</cdr:y>
    </cdr:to>
    <cdr:sp macro="" textlink="">
      <cdr:nvSpPr>
        <cdr:cNvPr id="3" name="Textfeld 1"/>
        <cdr:cNvSpPr txBox="1"/>
      </cdr:nvSpPr>
      <cdr:spPr>
        <a:xfrm xmlns:a="http://schemas.openxmlformats.org/drawingml/2006/main">
          <a:off x="0" y="3038475"/>
          <a:ext cx="3212116"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itchFamily="34" charset="0"/>
              <a:cs typeface="Arial" pitchFamily="34" charset="0"/>
            </a:rPr>
            <a:t>Erntejahr = August des Erntejahres bis Juli des Folgejahres</a:t>
          </a:r>
        </a:p>
        <a:p xmlns:a="http://schemas.openxmlformats.org/drawingml/2006/main">
          <a:r>
            <a:rPr lang="de-CH" sz="800">
              <a:latin typeface="Arial" pitchFamily="34" charset="0"/>
              <a:cs typeface="Arial" pitchFamily="34" charset="0"/>
            </a:rPr>
            <a:t>Quellen</a:t>
          </a:r>
          <a:r>
            <a:rPr lang="de-CH" sz="800" baseline="0">
              <a:latin typeface="Arial" pitchFamily="34" charset="0"/>
              <a:cs typeface="Arial" pitchFamily="34" charset="0"/>
            </a:rPr>
            <a:t>: Fachbereich Marktbeobachtung (BLW), swiss granum</a:t>
          </a:r>
        </a:p>
      </cdr:txBody>
    </cdr:sp>
  </cdr:relSizeAnchor>
  <cdr:relSizeAnchor xmlns:cdr="http://schemas.openxmlformats.org/drawingml/2006/chartDrawing">
    <cdr:from>
      <cdr:x>0.14259</cdr:x>
      <cdr:y>0.81364</cdr:y>
    </cdr:from>
    <cdr:to>
      <cdr:x>0.42315</cdr:x>
      <cdr:y>0.89145</cdr:y>
    </cdr:to>
    <cdr:sp macro="" textlink="">
      <cdr:nvSpPr>
        <cdr:cNvPr id="6" name="Ellipse 5"/>
        <cdr:cNvSpPr/>
      </cdr:nvSpPr>
      <cdr:spPr>
        <a:xfrm xmlns:a="http://schemas.openxmlformats.org/drawingml/2006/main">
          <a:off x="488950" y="2689225"/>
          <a:ext cx="962025" cy="257175"/>
        </a:xfrm>
        <a:prstGeom xmlns:a="http://schemas.openxmlformats.org/drawingml/2006/main" prst="ellipse">
          <a:avLst/>
        </a:prstGeom>
        <a:noFill xmlns:a="http://schemas.openxmlformats.org/drawingml/2006/main"/>
        <a:ln xmlns:a="http://schemas.openxmlformats.org/drawingml/2006/main" w="22225">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0.1438</cdr:x>
      <cdr:y>0.54006</cdr:y>
    </cdr:from>
    <cdr:to>
      <cdr:x>0.94444</cdr:x>
      <cdr:y>0.60231</cdr:y>
    </cdr:to>
    <cdr:sp macro="" textlink="">
      <cdr:nvSpPr>
        <cdr:cNvPr id="10" name="Freihandform 9"/>
        <cdr:cNvSpPr/>
      </cdr:nvSpPr>
      <cdr:spPr>
        <a:xfrm xmlns:a="http://schemas.openxmlformats.org/drawingml/2006/main">
          <a:off x="493102" y="1785001"/>
          <a:ext cx="2745398" cy="205724"/>
        </a:xfrm>
        <a:custGeom xmlns:a="http://schemas.openxmlformats.org/drawingml/2006/main">
          <a:avLst/>
          <a:gdLst>
            <a:gd name="connsiteX0" fmla="*/ 0 w 2681653"/>
            <a:gd name="connsiteY0" fmla="*/ 180080 h 180080"/>
            <a:gd name="connsiteX1" fmla="*/ 666750 w 2681653"/>
            <a:gd name="connsiteY1" fmla="*/ 84830 h 180080"/>
            <a:gd name="connsiteX2" fmla="*/ 1230923 w 2681653"/>
            <a:gd name="connsiteY2" fmla="*/ 11560 h 180080"/>
            <a:gd name="connsiteX3" fmla="*/ 1853711 w 2681653"/>
            <a:gd name="connsiteY3" fmla="*/ 11560 h 180080"/>
            <a:gd name="connsiteX4" fmla="*/ 2681653 w 2681653"/>
            <a:gd name="connsiteY4" fmla="*/ 121464 h 18008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81653" h="180080">
              <a:moveTo>
                <a:pt x="0" y="180080"/>
              </a:moveTo>
              <a:lnTo>
                <a:pt x="666750" y="84830"/>
              </a:lnTo>
              <a:cubicBezTo>
                <a:pt x="871904" y="56743"/>
                <a:pt x="1033096" y="23772"/>
                <a:pt x="1230923" y="11560"/>
              </a:cubicBezTo>
              <a:cubicBezTo>
                <a:pt x="1428750" y="-652"/>
                <a:pt x="1611923" y="-6757"/>
                <a:pt x="1853711" y="11560"/>
              </a:cubicBezTo>
              <a:cubicBezTo>
                <a:pt x="2095499" y="29877"/>
                <a:pt x="2388576" y="75670"/>
                <a:pt x="2681653" y="121464"/>
              </a:cubicBezTo>
            </a:path>
          </a:pathLst>
        </a:custGeom>
        <a:noFill xmlns:a="http://schemas.openxmlformats.org/drawingml/2006/main"/>
        <a:ln xmlns:a="http://schemas.openxmlformats.org/drawingml/2006/main" cap="rnd">
          <a:solidFill>
            <a:srgbClr val="FF0000"/>
          </a:solidFill>
          <a:headEnd type="none"/>
          <a:tailEnd type="stealt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7.xml><?xml version="1.0" encoding="utf-8"?>
<c:userShapes xmlns:c="http://schemas.openxmlformats.org/drawingml/2006/chart">
  <cdr:relSizeAnchor xmlns:cdr="http://schemas.openxmlformats.org/drawingml/2006/chartDrawing">
    <cdr:from>
      <cdr:x>0</cdr:x>
      <cdr:y>0.87714</cdr:y>
    </cdr:from>
    <cdr:to>
      <cdr:x>0.94529</cdr:x>
      <cdr:y>1</cdr:y>
    </cdr:to>
    <cdr:sp macro="" textlink="">
      <cdr:nvSpPr>
        <cdr:cNvPr id="2" name="Textfeld 1"/>
        <cdr:cNvSpPr txBox="1"/>
      </cdr:nvSpPr>
      <cdr:spPr>
        <a:xfrm xmlns:a="http://schemas.openxmlformats.org/drawingml/2006/main">
          <a:off x="0" y="2924175"/>
          <a:ext cx="3259407" cy="409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aseline="0">
              <a:latin typeface="Arial" pitchFamily="34" charset="0"/>
              <a:cs typeface="Arial" pitchFamily="34" charset="0"/>
            </a:rPr>
            <a:t>IP und Bio sind beim Umsatz nicht berücksichtigt.</a:t>
          </a:r>
        </a:p>
        <a:p xmlns:a="http://schemas.openxmlformats.org/drawingml/2006/main">
          <a:r>
            <a:rPr lang="de-CH" sz="800">
              <a:latin typeface="Arial" pitchFamily="34" charset="0"/>
              <a:cs typeface="Arial" pitchFamily="34" charset="0"/>
            </a:rPr>
            <a:t>Erntejahr = August des </a:t>
          </a:r>
          <a:r>
            <a:rPr lang="de-CH" sz="700">
              <a:latin typeface="Arial" pitchFamily="34" charset="0"/>
              <a:cs typeface="Arial" pitchFamily="34" charset="0"/>
            </a:rPr>
            <a:t>Erntejahres</a:t>
          </a:r>
          <a:r>
            <a:rPr lang="de-CH" sz="800">
              <a:latin typeface="Arial" pitchFamily="34" charset="0"/>
              <a:cs typeface="Arial" pitchFamily="34" charset="0"/>
            </a:rPr>
            <a:t> bis Juli des Folgejahres</a:t>
          </a:r>
        </a:p>
        <a:p xmlns:a="http://schemas.openxmlformats.org/drawingml/2006/main">
          <a:r>
            <a:rPr lang="de-CH" sz="800">
              <a:latin typeface="Arial" pitchFamily="34" charset="0"/>
              <a:cs typeface="Arial" pitchFamily="34" charset="0"/>
            </a:rPr>
            <a:t>Quellen: Fachbereich Marktbeobachtung (BLW), swiss granum</a:t>
          </a:r>
        </a:p>
      </cdr:txBody>
    </cdr:sp>
  </cdr:relSizeAnchor>
  <cdr:relSizeAnchor xmlns:cdr="http://schemas.openxmlformats.org/drawingml/2006/chartDrawing">
    <cdr:from>
      <cdr:x>0</cdr:x>
      <cdr:y>0</cdr:y>
    </cdr:from>
    <cdr:to>
      <cdr:x>1</cdr:x>
      <cdr:y>0.20857</cdr:y>
    </cdr:to>
    <cdr:sp macro="" textlink="">
      <cdr:nvSpPr>
        <cdr:cNvPr id="3" name="Textfeld 1"/>
        <cdr:cNvSpPr txBox="1"/>
      </cdr:nvSpPr>
      <cdr:spPr>
        <a:xfrm xmlns:a="http://schemas.openxmlformats.org/drawingml/2006/main">
          <a:off x="0" y="0"/>
          <a:ext cx="3448050" cy="695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itchFamily="34" charset="0"/>
              <a:cs typeface="Arial" pitchFamily="34" charset="0"/>
            </a:rPr>
            <a:t>Brotweizen, zur Vermahlung</a:t>
          </a:r>
        </a:p>
        <a:p xmlns:a="http://schemas.openxmlformats.org/drawingml/2006/main">
          <a:r>
            <a:rPr lang="de-CH" sz="1000" b="1">
              <a:latin typeface="Arial" pitchFamily="34" charset="0"/>
              <a:cs typeface="Arial" pitchFamily="34" charset="0"/>
            </a:rPr>
            <a:t>Produzentenpreise und Umsätze auf Stufe Produktion</a:t>
          </a:r>
          <a:endParaRPr lang="de-CH" sz="1000">
            <a:latin typeface="Arial" pitchFamily="34" charset="0"/>
            <a:cs typeface="Arial" pitchFamily="34" charset="0"/>
          </a:endParaRPr>
        </a:p>
        <a:p xmlns:a="http://schemas.openxmlformats.org/drawingml/2006/main">
          <a:r>
            <a:rPr lang="de-CH" sz="1000">
              <a:latin typeface="Arial" pitchFamily="34" charset="0"/>
              <a:cs typeface="Arial" pitchFamily="34" charset="0"/>
            </a:rPr>
            <a:t>CHF/100kg</a:t>
          </a:r>
        </a:p>
        <a:p xmlns:a="http://schemas.openxmlformats.org/drawingml/2006/main">
          <a:r>
            <a:rPr lang="de-CH" sz="1000">
              <a:latin typeface="Arial" pitchFamily="34" charset="0"/>
              <a:cs typeface="Arial" pitchFamily="34" charset="0"/>
            </a:rPr>
            <a:t>Erntejahr</a:t>
          </a:r>
          <a:r>
            <a:rPr lang="de-CH" sz="1000" baseline="0">
              <a:latin typeface="Arial" pitchFamily="34" charset="0"/>
              <a:cs typeface="Arial" pitchFamily="34" charset="0"/>
            </a:rPr>
            <a:t> 2008..2014</a:t>
          </a:r>
          <a:endParaRPr lang="de-CH" sz="1000">
            <a:latin typeface="Arial" pitchFamily="34" charset="0"/>
            <a:cs typeface="Arial" pitchFamily="34" charset="0"/>
          </a:endParaRPr>
        </a:p>
      </cdr:txBody>
    </cdr:sp>
  </cdr:relSizeAnchor>
  <cdr:relSizeAnchor xmlns:cdr="http://schemas.openxmlformats.org/drawingml/2006/chartDrawing">
    <cdr:from>
      <cdr:x>0.89855</cdr:x>
      <cdr:y>0.17476</cdr:y>
    </cdr:from>
    <cdr:to>
      <cdr:x>0.98896</cdr:x>
      <cdr:y>0.76635</cdr:y>
    </cdr:to>
    <cdr:sp macro="" textlink="">
      <cdr:nvSpPr>
        <cdr:cNvPr id="4" name="Rechteck 3"/>
        <cdr:cNvSpPr/>
      </cdr:nvSpPr>
      <cdr:spPr>
        <a:xfrm xmlns:a="http://schemas.openxmlformats.org/drawingml/2006/main">
          <a:off x="3098229" y="582611"/>
          <a:ext cx="311738" cy="1972213"/>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0.19714</cdr:y>
    </cdr:from>
    <cdr:to>
      <cdr:x>0.09945</cdr:x>
      <cdr:y>0.31275</cdr:y>
    </cdr:to>
    <cdr:sp macro="" textlink="">
      <cdr:nvSpPr>
        <cdr:cNvPr id="5" name="Rechteck 4"/>
        <cdr:cNvSpPr/>
      </cdr:nvSpPr>
      <cdr:spPr>
        <a:xfrm xmlns:a="http://schemas.openxmlformats.org/drawingml/2006/main">
          <a:off x="57151" y="657211"/>
          <a:ext cx="285750" cy="385415"/>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0.13218</cdr:x>
      <cdr:y>0.21847</cdr:y>
    </cdr:from>
    <cdr:to>
      <cdr:x>0.29005</cdr:x>
      <cdr:y>0.27648</cdr:y>
    </cdr:to>
    <cdr:sp macro="" textlink="">
      <cdr:nvSpPr>
        <cdr:cNvPr id="8" name="Textfeld 7"/>
        <cdr:cNvSpPr txBox="1"/>
      </cdr:nvSpPr>
      <cdr:spPr>
        <a:xfrm xmlns:a="http://schemas.openxmlformats.org/drawingml/2006/main">
          <a:off x="455759" y="728310"/>
          <a:ext cx="544365" cy="19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900">
              <a:latin typeface="Arial" panose="020B0604020202020204" pitchFamily="34" charset="0"/>
              <a:cs typeface="Arial" panose="020B0604020202020204" pitchFamily="34" charset="0"/>
            </a:rPr>
            <a:t>46.6</a:t>
          </a:r>
        </a:p>
      </cdr:txBody>
    </cdr:sp>
  </cdr:relSizeAnchor>
  <cdr:relSizeAnchor xmlns:cdr="http://schemas.openxmlformats.org/drawingml/2006/chartDrawing">
    <cdr:from>
      <cdr:x>0.09945</cdr:x>
      <cdr:y>0.34381</cdr:y>
    </cdr:from>
    <cdr:to>
      <cdr:x>1</cdr:x>
      <cdr:y>0.43857</cdr:y>
    </cdr:to>
    <cdr:sp macro="" textlink="">
      <cdr:nvSpPr>
        <cdr:cNvPr id="9" name="Textfeld 1"/>
        <cdr:cNvSpPr txBox="1"/>
      </cdr:nvSpPr>
      <cdr:spPr>
        <a:xfrm xmlns:a="http://schemas.openxmlformats.org/drawingml/2006/main">
          <a:off x="342909" y="1146191"/>
          <a:ext cx="3105141" cy="315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900">
              <a:latin typeface="Arial" panose="020B0604020202020204" pitchFamily="34" charset="0"/>
              <a:cs typeface="Arial" panose="020B0604020202020204" pitchFamily="34" charset="0"/>
            </a:rPr>
            <a:t> </a:t>
          </a:r>
          <a:r>
            <a:rPr lang="de-CH" sz="900" baseline="0">
              <a:latin typeface="Arial" panose="020B0604020202020204" pitchFamily="34" charset="0"/>
              <a:cs typeface="Arial" panose="020B0604020202020204" pitchFamily="34" charset="0"/>
            </a:rPr>
            <a:t>  </a:t>
          </a:r>
          <a:r>
            <a:rPr lang="de-CH" sz="900">
              <a:latin typeface="Arial" panose="020B0604020202020204" pitchFamily="34" charset="0"/>
              <a:cs typeface="Arial" panose="020B0604020202020204" pitchFamily="34" charset="0"/>
            </a:rPr>
            <a:t>188.5         200.3         203.5        196.2         179.2   </a:t>
          </a:r>
        </a:p>
      </cdr:txBody>
    </cdr:sp>
  </cdr:relSizeAnchor>
  <cdr:relSizeAnchor xmlns:cdr="http://schemas.openxmlformats.org/drawingml/2006/chartDrawing">
    <cdr:from>
      <cdr:x>0</cdr:x>
      <cdr:y>0.28381</cdr:y>
    </cdr:from>
    <cdr:to>
      <cdr:x>0.13812</cdr:x>
      <cdr:y>0.39524</cdr:y>
    </cdr:to>
    <cdr:sp macro="" textlink="">
      <cdr:nvSpPr>
        <cdr:cNvPr id="10" name="Textfeld 1"/>
        <cdr:cNvSpPr txBox="1"/>
      </cdr:nvSpPr>
      <cdr:spPr>
        <a:xfrm xmlns:a="http://schemas.openxmlformats.org/drawingml/2006/main">
          <a:off x="0" y="946150"/>
          <a:ext cx="476250" cy="371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900">
              <a:latin typeface="Arial" panose="020B0604020202020204" pitchFamily="34" charset="0"/>
              <a:cs typeface="Arial" panose="020B0604020202020204" pitchFamily="34" charset="0"/>
            </a:rPr>
            <a:t>Mio. </a:t>
          </a:r>
        </a:p>
        <a:p xmlns:a="http://schemas.openxmlformats.org/drawingml/2006/main">
          <a:r>
            <a:rPr lang="de-CH" sz="900">
              <a:latin typeface="Arial" panose="020B0604020202020204" pitchFamily="34" charset="0"/>
              <a:cs typeface="Arial" panose="020B0604020202020204" pitchFamily="34" charset="0"/>
            </a:rPr>
            <a:t>CHF</a:t>
          </a:r>
        </a:p>
      </cdr:txBody>
    </cdr:sp>
  </cdr:relSizeAnchor>
</c:userShapes>
</file>

<file path=xl/drawings/drawing8.xml><?xml version="1.0" encoding="utf-8"?>
<xdr:wsDr xmlns:xdr="http://schemas.openxmlformats.org/drawingml/2006/spreadsheetDrawing" xmlns:a="http://schemas.openxmlformats.org/drawingml/2006/main">
  <xdr:oneCellAnchor>
    <xdr:from>
      <xdr:col>0</xdr:col>
      <xdr:colOff>1</xdr:colOff>
      <xdr:row>0</xdr:row>
      <xdr:rowOff>1</xdr:rowOff>
    </xdr:from>
    <xdr:ext cx="2438398" cy="520699"/>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438398" cy="5206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36</xdr:row>
      <xdr:rowOff>0</xdr:rowOff>
    </xdr:from>
    <xdr:to>
      <xdr:col>7</xdr:col>
      <xdr:colOff>381000</xdr:colOff>
      <xdr:row>42</xdr:row>
      <xdr:rowOff>104775</xdr:rowOff>
    </xdr:to>
    <xdr:pic>
      <xdr:nvPicPr>
        <xdr:cNvPr id="7" name="Grafik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9946"/>
        <a:stretch/>
      </xdr:blipFill>
      <xdr:spPr bwMode="auto">
        <a:xfrm>
          <a:off x="857250" y="6838950"/>
          <a:ext cx="68865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828675</xdr:colOff>
          <xdr:row>4</xdr:row>
          <xdr:rowOff>95250</xdr:rowOff>
        </xdr:from>
        <xdr:to>
          <xdr:col>4</xdr:col>
          <xdr:colOff>390525</xdr:colOff>
          <xdr:row>5</xdr:row>
          <xdr:rowOff>171450</xdr:rowOff>
        </xdr:to>
        <xdr:sp macro="" textlink="">
          <xdr:nvSpPr>
            <xdr:cNvPr id="66564" name="Drop Down 4" hidden="1">
              <a:extLst>
                <a:ext uri="{63B3BB69-23CF-44E3-9099-C40C66FF867C}">
                  <a14:compatExt spid="_x0000_s66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95250</xdr:rowOff>
        </xdr:from>
        <xdr:to>
          <xdr:col>5</xdr:col>
          <xdr:colOff>333375</xdr:colOff>
          <xdr:row>2</xdr:row>
          <xdr:rowOff>152400</xdr:rowOff>
        </xdr:to>
        <xdr:sp macro="" textlink="">
          <xdr:nvSpPr>
            <xdr:cNvPr id="28674" name="Drop Down 2" hidden="1">
              <a:extLst>
                <a:ext uri="{63B3BB69-23CF-44E3-9099-C40C66FF867C}">
                  <a14:compatExt spid="_x0000_s28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0839795\Downloads\Boxplot-Excel-201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Userhome$\Org\BLW_1140_MARKTB\035_Brot_Getreide_Fumi\035.3%20Publikation\035.3.2_Marktberichte\Getreide\2015\Auswertungen%20f&#252;r%20Marktbericht\Reuters_prompte_Notierung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xplot"/>
      <sheetName val="Lösungen"/>
    </sheetNames>
    <sheetDataSet>
      <sheetData sheetId="0">
        <row r="2">
          <cell r="C2" t="str">
            <v>März</v>
          </cell>
          <cell r="D2" t="str">
            <v>April</v>
          </cell>
        </row>
        <row r="9">
          <cell r="C9">
            <v>22.131805555633036</v>
          </cell>
          <cell r="D9">
            <v>8.2823611110798083</v>
          </cell>
        </row>
        <row r="10">
          <cell r="C10">
            <v>45.131805555633036</v>
          </cell>
          <cell r="D10">
            <v>26.697083333332557</v>
          </cell>
        </row>
        <row r="11">
          <cell r="C11">
            <v>5.3854166665405501</v>
          </cell>
          <cell r="D11">
            <v>15.319305555545725</v>
          </cell>
        </row>
        <row r="12">
          <cell r="C12">
            <v>13.180833333462942</v>
          </cell>
          <cell r="D12">
            <v>8.4415277778462041</v>
          </cell>
        </row>
        <row r="13">
          <cell r="C13">
            <v>31.037777777644806</v>
          </cell>
          <cell r="D13">
            <v>41.664861111174105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
      <sheetName val="Diagramm1"/>
    </sheetNames>
    <sheetDataSet>
      <sheetData sheetId="0" refreshError="1"/>
      <sheetData sheetId="1">
        <row r="2">
          <cell r="B2" t="str">
            <v>Notierung Weizen in Euro/t</v>
          </cell>
          <cell r="D2" t="str">
            <v>CHF pro EUR</v>
          </cell>
          <cell r="E2" t="str">
            <v>Notierung Weizen in Fr./t</v>
          </cell>
        </row>
        <row r="3">
          <cell r="A3">
            <v>37988</v>
          </cell>
          <cell r="B3">
            <v>156.25</v>
          </cell>
          <cell r="D3">
            <v>1.5587</v>
          </cell>
          <cell r="E3">
            <v>243.546875</v>
          </cell>
        </row>
        <row r="4">
          <cell r="A4">
            <v>37991</v>
          </cell>
          <cell r="B4">
            <v>157</v>
          </cell>
          <cell r="D4">
            <v>1.5617000000000001</v>
          </cell>
          <cell r="E4">
            <v>245.18690000000001</v>
          </cell>
        </row>
        <row r="5">
          <cell r="A5">
            <v>37992</v>
          </cell>
          <cell r="B5">
            <v>155.75</v>
          </cell>
          <cell r="D5">
            <v>1.5673999999999999</v>
          </cell>
          <cell r="E5">
            <v>244.12254999999999</v>
          </cell>
        </row>
        <row r="6">
          <cell r="A6">
            <v>37993</v>
          </cell>
          <cell r="B6">
            <v>154</v>
          </cell>
          <cell r="D6">
            <v>1.5664</v>
          </cell>
          <cell r="E6">
            <v>241.22560000000001</v>
          </cell>
        </row>
        <row r="7">
          <cell r="A7">
            <v>37994</v>
          </cell>
          <cell r="B7">
            <v>153</v>
          </cell>
          <cell r="D7">
            <v>1.5652999999999999</v>
          </cell>
          <cell r="E7">
            <v>239.49089999999998</v>
          </cell>
        </row>
        <row r="8">
          <cell r="A8">
            <v>37995</v>
          </cell>
          <cell r="B8">
            <v>150</v>
          </cell>
          <cell r="D8">
            <v>1.5662</v>
          </cell>
          <cell r="E8">
            <v>234.93</v>
          </cell>
        </row>
        <row r="9">
          <cell r="A9">
            <v>37998</v>
          </cell>
          <cell r="B9">
            <v>150</v>
          </cell>
          <cell r="D9">
            <v>1.5648</v>
          </cell>
          <cell r="E9">
            <v>234.72</v>
          </cell>
        </row>
        <row r="10">
          <cell r="A10">
            <v>37999</v>
          </cell>
          <cell r="B10">
            <v>157.25</v>
          </cell>
          <cell r="D10">
            <v>1.5586</v>
          </cell>
          <cell r="E10">
            <v>245.08984999999998</v>
          </cell>
        </row>
        <row r="11">
          <cell r="A11">
            <v>38000</v>
          </cell>
          <cell r="B11">
            <v>154.5</v>
          </cell>
          <cell r="D11">
            <v>1.5590999999999999</v>
          </cell>
          <cell r="E11">
            <v>240.88094999999998</v>
          </cell>
        </row>
        <row r="12">
          <cell r="A12">
            <v>38001</v>
          </cell>
          <cell r="B12">
            <v>155.5</v>
          </cell>
          <cell r="D12">
            <v>1.5656000000000001</v>
          </cell>
          <cell r="E12">
            <v>243.45080000000002</v>
          </cell>
        </row>
        <row r="13">
          <cell r="A13">
            <v>38002</v>
          </cell>
          <cell r="B13">
            <v>156.5</v>
          </cell>
          <cell r="D13">
            <v>1.5672999999999999</v>
          </cell>
          <cell r="E13">
            <v>245.28244999999998</v>
          </cell>
        </row>
        <row r="14">
          <cell r="A14">
            <v>38005</v>
          </cell>
          <cell r="B14">
            <v>158.5</v>
          </cell>
          <cell r="D14">
            <v>1.5692999999999999</v>
          </cell>
          <cell r="E14">
            <v>248.73405</v>
          </cell>
        </row>
        <row r="15">
          <cell r="A15">
            <v>38006</v>
          </cell>
          <cell r="B15">
            <v>157.75</v>
          </cell>
          <cell r="D15">
            <v>1.5685</v>
          </cell>
          <cell r="E15">
            <v>247.43087500000001</v>
          </cell>
        </row>
        <row r="16">
          <cell r="A16">
            <v>38007</v>
          </cell>
          <cell r="B16">
            <v>157</v>
          </cell>
          <cell r="D16">
            <v>1.5670999999999999</v>
          </cell>
          <cell r="E16">
            <v>246.03469999999999</v>
          </cell>
        </row>
        <row r="17">
          <cell r="A17">
            <v>38008</v>
          </cell>
          <cell r="B17">
            <v>155.75</v>
          </cell>
          <cell r="D17">
            <v>1.5678000000000001</v>
          </cell>
          <cell r="E17">
            <v>244.18485000000001</v>
          </cell>
        </row>
        <row r="18">
          <cell r="A18">
            <v>38009</v>
          </cell>
          <cell r="B18">
            <v>155.75</v>
          </cell>
          <cell r="D18">
            <v>1.5633999999999999</v>
          </cell>
          <cell r="E18">
            <v>243.49954999999997</v>
          </cell>
        </row>
        <row r="19">
          <cell r="A19">
            <v>38012</v>
          </cell>
          <cell r="B19">
            <v>156.5</v>
          </cell>
          <cell r="D19">
            <v>1.5667</v>
          </cell>
          <cell r="E19">
            <v>245.18854999999999</v>
          </cell>
        </row>
        <row r="20">
          <cell r="A20">
            <v>38013</v>
          </cell>
          <cell r="B20">
            <v>155.25</v>
          </cell>
          <cell r="D20">
            <v>1.5669999999999999</v>
          </cell>
          <cell r="E20">
            <v>243.27674999999999</v>
          </cell>
        </row>
        <row r="21">
          <cell r="A21">
            <v>38014</v>
          </cell>
          <cell r="B21">
            <v>155</v>
          </cell>
          <cell r="D21">
            <v>1.5657000000000001</v>
          </cell>
          <cell r="E21">
            <v>242.68350000000001</v>
          </cell>
        </row>
        <row r="22">
          <cell r="A22">
            <v>38015</v>
          </cell>
          <cell r="B22">
            <v>155</v>
          </cell>
          <cell r="D22">
            <v>1.5622</v>
          </cell>
          <cell r="E22">
            <v>242.14099999999999</v>
          </cell>
        </row>
        <row r="23">
          <cell r="A23">
            <v>38016</v>
          </cell>
          <cell r="B23">
            <v>157</v>
          </cell>
          <cell r="D23">
            <v>1.5680000000000001</v>
          </cell>
          <cell r="E23">
            <v>246.17600000000002</v>
          </cell>
        </row>
        <row r="24">
          <cell r="A24">
            <v>38019</v>
          </cell>
          <cell r="B24">
            <v>156</v>
          </cell>
          <cell r="D24">
            <v>1.5674999999999999</v>
          </cell>
          <cell r="E24">
            <v>244.52999999999997</v>
          </cell>
        </row>
        <row r="25">
          <cell r="A25">
            <v>38020</v>
          </cell>
          <cell r="B25">
            <v>153.75</v>
          </cell>
          <cell r="D25">
            <v>1.5669</v>
          </cell>
          <cell r="E25">
            <v>240.910875</v>
          </cell>
        </row>
        <row r="26">
          <cell r="A26">
            <v>38021</v>
          </cell>
          <cell r="B26">
            <v>153</v>
          </cell>
          <cell r="D26">
            <v>1.5669999999999999</v>
          </cell>
          <cell r="E26">
            <v>239.751</v>
          </cell>
        </row>
        <row r="27">
          <cell r="A27">
            <v>38022</v>
          </cell>
          <cell r="B27">
            <v>152</v>
          </cell>
          <cell r="D27">
            <v>1.5681</v>
          </cell>
          <cell r="E27">
            <v>238.35120000000001</v>
          </cell>
        </row>
        <row r="28">
          <cell r="A28">
            <v>38023</v>
          </cell>
          <cell r="B28">
            <v>152.75</v>
          </cell>
          <cell r="D28">
            <v>1.5672999999999999</v>
          </cell>
          <cell r="E28">
            <v>239.40507499999998</v>
          </cell>
        </row>
        <row r="29">
          <cell r="A29">
            <v>38026</v>
          </cell>
          <cell r="B29">
            <v>151.75</v>
          </cell>
          <cell r="D29">
            <v>1.5677000000000001</v>
          </cell>
          <cell r="E29">
            <v>237.89847500000002</v>
          </cell>
        </row>
        <row r="30">
          <cell r="A30">
            <v>38027</v>
          </cell>
          <cell r="B30">
            <v>151.5</v>
          </cell>
          <cell r="D30">
            <v>1.5684</v>
          </cell>
          <cell r="E30">
            <v>237.61260000000001</v>
          </cell>
        </row>
        <row r="31">
          <cell r="A31">
            <v>38028</v>
          </cell>
          <cell r="B31">
            <v>151.25</v>
          </cell>
          <cell r="D31">
            <v>1.5772999999999999</v>
          </cell>
          <cell r="E31">
            <v>238.56662499999999</v>
          </cell>
        </row>
        <row r="32">
          <cell r="A32">
            <v>38029</v>
          </cell>
          <cell r="B32">
            <v>149</v>
          </cell>
          <cell r="D32">
            <v>1.5753999999999999</v>
          </cell>
          <cell r="E32">
            <v>234.7346</v>
          </cell>
        </row>
        <row r="33">
          <cell r="A33">
            <v>38030</v>
          </cell>
          <cell r="B33">
            <v>146</v>
          </cell>
          <cell r="D33">
            <v>1.5771999999999999</v>
          </cell>
          <cell r="E33">
            <v>230.27119999999999</v>
          </cell>
        </row>
        <row r="34">
          <cell r="A34">
            <v>38033</v>
          </cell>
          <cell r="B34">
            <v>144.5</v>
          </cell>
          <cell r="D34">
            <v>1.5751999999999999</v>
          </cell>
          <cell r="E34">
            <v>227.6164</v>
          </cell>
        </row>
        <row r="35">
          <cell r="A35">
            <v>38034</v>
          </cell>
          <cell r="B35">
            <v>146</v>
          </cell>
          <cell r="D35">
            <v>1.5749</v>
          </cell>
          <cell r="E35">
            <v>229.93539999999999</v>
          </cell>
        </row>
        <row r="36">
          <cell r="A36">
            <v>38035</v>
          </cell>
          <cell r="B36">
            <v>143.5</v>
          </cell>
          <cell r="D36">
            <v>1.5747</v>
          </cell>
          <cell r="E36">
            <v>225.96944999999999</v>
          </cell>
        </row>
        <row r="37">
          <cell r="A37">
            <v>38036</v>
          </cell>
          <cell r="B37">
            <v>144.5</v>
          </cell>
          <cell r="D37">
            <v>1.5746</v>
          </cell>
          <cell r="E37">
            <v>227.52969999999999</v>
          </cell>
        </row>
        <row r="38">
          <cell r="A38">
            <v>38037</v>
          </cell>
          <cell r="B38">
            <v>147</v>
          </cell>
          <cell r="D38">
            <v>1.5787</v>
          </cell>
          <cell r="E38">
            <v>232.06889999999999</v>
          </cell>
        </row>
        <row r="39">
          <cell r="A39">
            <v>38040</v>
          </cell>
          <cell r="B39">
            <v>150.5</v>
          </cell>
          <cell r="D39">
            <v>1.5774999999999999</v>
          </cell>
          <cell r="E39">
            <v>237.41374999999999</v>
          </cell>
        </row>
        <row r="40">
          <cell r="A40">
            <v>38041</v>
          </cell>
          <cell r="B40">
            <v>154</v>
          </cell>
          <cell r="D40">
            <v>1.5742</v>
          </cell>
          <cell r="E40">
            <v>242.42680000000001</v>
          </cell>
        </row>
        <row r="41">
          <cell r="A41">
            <v>38042</v>
          </cell>
          <cell r="B41">
            <v>153.75</v>
          </cell>
          <cell r="D41">
            <v>1.5736000000000001</v>
          </cell>
          <cell r="E41">
            <v>241.94100000000003</v>
          </cell>
        </row>
        <row r="42">
          <cell r="A42">
            <v>38043</v>
          </cell>
          <cell r="B42">
            <v>153.5</v>
          </cell>
          <cell r="D42">
            <v>1.5755999999999999</v>
          </cell>
          <cell r="E42">
            <v>241.85459999999998</v>
          </cell>
        </row>
        <row r="43">
          <cell r="A43">
            <v>38044</v>
          </cell>
          <cell r="B43">
            <v>153</v>
          </cell>
          <cell r="D43">
            <v>1.5762</v>
          </cell>
          <cell r="E43">
            <v>241.15860000000001</v>
          </cell>
        </row>
        <row r="44">
          <cell r="A44">
            <v>38047</v>
          </cell>
          <cell r="B44">
            <v>151</v>
          </cell>
          <cell r="D44">
            <v>1.5774999999999999</v>
          </cell>
          <cell r="E44">
            <v>238.20249999999999</v>
          </cell>
        </row>
        <row r="45">
          <cell r="A45">
            <v>38048</v>
          </cell>
          <cell r="B45">
            <v>148.75</v>
          </cell>
          <cell r="D45">
            <v>1.5823</v>
          </cell>
          <cell r="E45">
            <v>235.36712500000002</v>
          </cell>
        </row>
        <row r="46">
          <cell r="A46">
            <v>38049</v>
          </cell>
          <cell r="B46">
            <v>149.5</v>
          </cell>
          <cell r="D46">
            <v>1.5770999999999999</v>
          </cell>
          <cell r="E46">
            <v>235.77644999999998</v>
          </cell>
        </row>
        <row r="47">
          <cell r="A47">
            <v>38050</v>
          </cell>
          <cell r="B47">
            <v>149.25</v>
          </cell>
          <cell r="D47">
            <v>1.5763</v>
          </cell>
          <cell r="E47">
            <v>235.262775</v>
          </cell>
        </row>
        <row r="48">
          <cell r="A48">
            <v>38051</v>
          </cell>
          <cell r="B48">
            <v>147</v>
          </cell>
          <cell r="D48">
            <v>1.5787</v>
          </cell>
          <cell r="E48">
            <v>232.06889999999999</v>
          </cell>
        </row>
        <row r="49">
          <cell r="A49">
            <v>38054</v>
          </cell>
          <cell r="B49">
            <v>145</v>
          </cell>
          <cell r="D49">
            <v>1.5795999999999999</v>
          </cell>
          <cell r="E49">
            <v>229.04199999999997</v>
          </cell>
        </row>
        <row r="50">
          <cell r="A50">
            <v>38055</v>
          </cell>
          <cell r="B50">
            <v>144.5</v>
          </cell>
          <cell r="D50">
            <v>1.5788</v>
          </cell>
          <cell r="E50">
            <v>228.13659999999999</v>
          </cell>
        </row>
        <row r="51">
          <cell r="A51">
            <v>38056</v>
          </cell>
          <cell r="B51">
            <v>146</v>
          </cell>
          <cell r="D51">
            <v>1.5745</v>
          </cell>
          <cell r="E51">
            <v>229.87700000000001</v>
          </cell>
        </row>
        <row r="52">
          <cell r="A52">
            <v>38057</v>
          </cell>
          <cell r="B52">
            <v>147.5</v>
          </cell>
          <cell r="D52">
            <v>1.5661</v>
          </cell>
          <cell r="E52">
            <v>230.99975000000001</v>
          </cell>
        </row>
        <row r="53">
          <cell r="A53">
            <v>38058</v>
          </cell>
          <cell r="B53">
            <v>149.5</v>
          </cell>
          <cell r="D53">
            <v>1.5680000000000001</v>
          </cell>
          <cell r="E53">
            <v>234.416</v>
          </cell>
        </row>
        <row r="54">
          <cell r="A54">
            <v>38061</v>
          </cell>
          <cell r="B54">
            <v>151.5</v>
          </cell>
          <cell r="D54">
            <v>1.5649</v>
          </cell>
          <cell r="E54">
            <v>237.08234999999999</v>
          </cell>
        </row>
        <row r="55">
          <cell r="A55">
            <v>38062</v>
          </cell>
          <cell r="B55">
            <v>151.5</v>
          </cell>
          <cell r="D55">
            <v>1.5672999999999999</v>
          </cell>
          <cell r="E55">
            <v>237.44594999999998</v>
          </cell>
        </row>
        <row r="56">
          <cell r="A56">
            <v>38063</v>
          </cell>
          <cell r="B56">
            <v>153</v>
          </cell>
          <cell r="D56">
            <v>1.5619000000000001</v>
          </cell>
          <cell r="E56">
            <v>238.97070000000002</v>
          </cell>
        </row>
        <row r="57">
          <cell r="A57">
            <v>38064</v>
          </cell>
          <cell r="B57">
            <v>153.75</v>
          </cell>
          <cell r="D57">
            <v>1.5569999999999999</v>
          </cell>
          <cell r="E57">
            <v>239.38874999999999</v>
          </cell>
        </row>
        <row r="58">
          <cell r="A58">
            <v>38065</v>
          </cell>
          <cell r="B58">
            <v>153.5</v>
          </cell>
          <cell r="D58">
            <v>1.5584</v>
          </cell>
          <cell r="E58">
            <v>239.21440000000001</v>
          </cell>
        </row>
        <row r="59">
          <cell r="A59">
            <v>38068</v>
          </cell>
          <cell r="B59">
            <v>154.5</v>
          </cell>
          <cell r="D59">
            <v>1.5504</v>
          </cell>
          <cell r="E59">
            <v>239.5368</v>
          </cell>
        </row>
        <row r="60">
          <cell r="A60">
            <v>38069</v>
          </cell>
          <cell r="B60">
            <v>155</v>
          </cell>
          <cell r="D60">
            <v>1.5501</v>
          </cell>
          <cell r="E60">
            <v>240.2655</v>
          </cell>
        </row>
        <row r="61">
          <cell r="A61">
            <v>38070</v>
          </cell>
          <cell r="B61">
            <v>156.25</v>
          </cell>
          <cell r="D61">
            <v>1.5478000000000001</v>
          </cell>
          <cell r="E61">
            <v>241.84375</v>
          </cell>
        </row>
        <row r="62">
          <cell r="A62">
            <v>38071</v>
          </cell>
          <cell r="B62">
            <v>156.5</v>
          </cell>
          <cell r="D62">
            <v>1.5521</v>
          </cell>
          <cell r="E62">
            <v>242.90365</v>
          </cell>
        </row>
        <row r="63">
          <cell r="A63">
            <v>38072</v>
          </cell>
          <cell r="B63">
            <v>155.25</v>
          </cell>
          <cell r="D63">
            <v>1.5576000000000001</v>
          </cell>
          <cell r="E63">
            <v>241.81740000000002</v>
          </cell>
        </row>
        <row r="64">
          <cell r="A64">
            <v>38075</v>
          </cell>
          <cell r="B64">
            <v>155</v>
          </cell>
          <cell r="D64">
            <v>1.5606</v>
          </cell>
          <cell r="E64">
            <v>241.893</v>
          </cell>
        </row>
        <row r="65">
          <cell r="A65">
            <v>38076</v>
          </cell>
          <cell r="B65">
            <v>155</v>
          </cell>
          <cell r="D65">
            <v>1.5570999999999999</v>
          </cell>
          <cell r="E65">
            <v>241.35049999999998</v>
          </cell>
        </row>
        <row r="66">
          <cell r="A66">
            <v>38077</v>
          </cell>
          <cell r="B66">
            <v>155.5</v>
          </cell>
          <cell r="D66">
            <v>1.5576000000000001</v>
          </cell>
          <cell r="E66">
            <v>242.20680000000002</v>
          </cell>
        </row>
        <row r="67">
          <cell r="A67">
            <v>38078</v>
          </cell>
          <cell r="B67">
            <v>155</v>
          </cell>
          <cell r="D67">
            <v>1.5611999999999999</v>
          </cell>
          <cell r="E67">
            <v>241.98599999999999</v>
          </cell>
        </row>
        <row r="68">
          <cell r="A68">
            <v>38079</v>
          </cell>
          <cell r="B68">
            <v>153</v>
          </cell>
          <cell r="D68">
            <v>1.5653999999999999</v>
          </cell>
          <cell r="E68">
            <v>239.50619999999998</v>
          </cell>
        </row>
        <row r="69">
          <cell r="A69">
            <v>38082</v>
          </cell>
          <cell r="B69">
            <v>154</v>
          </cell>
          <cell r="D69">
            <v>1.5665</v>
          </cell>
          <cell r="E69">
            <v>241.24100000000001</v>
          </cell>
        </row>
        <row r="70">
          <cell r="A70">
            <v>38083</v>
          </cell>
          <cell r="B70">
            <v>153.25</v>
          </cell>
          <cell r="D70">
            <v>1.5615000000000001</v>
          </cell>
          <cell r="E70">
            <v>239.29987500000001</v>
          </cell>
        </row>
        <row r="71">
          <cell r="A71">
            <v>38084</v>
          </cell>
          <cell r="B71">
            <v>152.5</v>
          </cell>
          <cell r="D71">
            <v>1.5537000000000001</v>
          </cell>
          <cell r="E71">
            <v>236.93925000000002</v>
          </cell>
        </row>
        <row r="72">
          <cell r="A72">
            <v>38085</v>
          </cell>
          <cell r="B72">
            <v>152.25</v>
          </cell>
          <cell r="D72">
            <v>1.5489999999999999</v>
          </cell>
          <cell r="E72">
            <v>235.83525</v>
          </cell>
        </row>
        <row r="73">
          <cell r="A73">
            <v>38090</v>
          </cell>
          <cell r="B73">
            <v>151.25</v>
          </cell>
          <cell r="D73">
            <v>1.552</v>
          </cell>
          <cell r="E73">
            <v>234.74</v>
          </cell>
        </row>
        <row r="74">
          <cell r="A74">
            <v>38091</v>
          </cell>
          <cell r="B74">
            <v>150</v>
          </cell>
          <cell r="D74">
            <v>1.5521</v>
          </cell>
          <cell r="E74">
            <v>232.815</v>
          </cell>
        </row>
        <row r="75">
          <cell r="A75">
            <v>38092</v>
          </cell>
          <cell r="B75">
            <v>148.75</v>
          </cell>
          <cell r="D75">
            <v>1.5521</v>
          </cell>
          <cell r="E75">
            <v>230.874875</v>
          </cell>
        </row>
        <row r="76">
          <cell r="A76">
            <v>38093</v>
          </cell>
          <cell r="B76">
            <v>147.75</v>
          </cell>
          <cell r="D76">
            <v>1.5529999999999999</v>
          </cell>
          <cell r="E76">
            <v>229.45574999999999</v>
          </cell>
        </row>
        <row r="77">
          <cell r="A77">
            <v>38096</v>
          </cell>
          <cell r="B77">
            <v>147.5</v>
          </cell>
          <cell r="D77">
            <v>1.5488</v>
          </cell>
          <cell r="E77">
            <v>228.44799999999998</v>
          </cell>
        </row>
        <row r="78">
          <cell r="A78">
            <v>38097</v>
          </cell>
          <cell r="B78">
            <v>149.5</v>
          </cell>
          <cell r="D78">
            <v>1.556</v>
          </cell>
          <cell r="E78">
            <v>232.62200000000001</v>
          </cell>
        </row>
        <row r="79">
          <cell r="A79">
            <v>38098</v>
          </cell>
          <cell r="B79">
            <v>151</v>
          </cell>
          <cell r="D79">
            <v>1.5551999999999999</v>
          </cell>
          <cell r="E79">
            <v>234.83519999999999</v>
          </cell>
        </row>
        <row r="80">
          <cell r="A80">
            <v>38099</v>
          </cell>
          <cell r="B80">
            <v>151</v>
          </cell>
          <cell r="D80">
            <v>1.5570999999999999</v>
          </cell>
          <cell r="E80">
            <v>235.12209999999999</v>
          </cell>
        </row>
        <row r="81">
          <cell r="A81">
            <v>38100</v>
          </cell>
          <cell r="B81">
            <v>153.5</v>
          </cell>
          <cell r="D81">
            <v>1.5571999999999999</v>
          </cell>
          <cell r="E81">
            <v>239.03019999999998</v>
          </cell>
        </row>
        <row r="82">
          <cell r="A82">
            <v>38103</v>
          </cell>
          <cell r="B82">
            <v>155</v>
          </cell>
          <cell r="D82">
            <v>1.5504</v>
          </cell>
          <cell r="E82">
            <v>240.31200000000001</v>
          </cell>
        </row>
        <row r="83">
          <cell r="A83">
            <v>38104</v>
          </cell>
          <cell r="B83">
            <v>155</v>
          </cell>
          <cell r="D83">
            <v>1.5481</v>
          </cell>
          <cell r="E83">
            <v>239.9555</v>
          </cell>
        </row>
        <row r="84">
          <cell r="A84">
            <v>38105</v>
          </cell>
          <cell r="B84">
            <v>155.25</v>
          </cell>
          <cell r="D84">
            <v>1.5447</v>
          </cell>
          <cell r="E84">
            <v>239.81467499999999</v>
          </cell>
        </row>
        <row r="85">
          <cell r="A85">
            <v>38106</v>
          </cell>
          <cell r="B85">
            <v>155</v>
          </cell>
          <cell r="D85">
            <v>1.5452999999999999</v>
          </cell>
          <cell r="E85">
            <v>239.52149999999997</v>
          </cell>
        </row>
        <row r="86">
          <cell r="A86">
            <v>38107</v>
          </cell>
          <cell r="B86">
            <v>155</v>
          </cell>
          <cell r="D86">
            <v>1.5538000000000001</v>
          </cell>
          <cell r="E86">
            <v>240.839</v>
          </cell>
        </row>
        <row r="87">
          <cell r="A87">
            <v>38110</v>
          </cell>
          <cell r="B87">
            <v>154.75</v>
          </cell>
          <cell r="D87">
            <v>1.5488</v>
          </cell>
          <cell r="E87">
            <v>239.67679999999999</v>
          </cell>
        </row>
        <row r="88">
          <cell r="A88">
            <v>38111</v>
          </cell>
          <cell r="B88">
            <v>154.5</v>
          </cell>
          <cell r="D88">
            <v>1.5508999999999999</v>
          </cell>
          <cell r="E88">
            <v>239.61404999999999</v>
          </cell>
        </row>
        <row r="89">
          <cell r="A89">
            <v>38112</v>
          </cell>
          <cell r="B89">
            <v>153</v>
          </cell>
          <cell r="D89">
            <v>1.5501</v>
          </cell>
          <cell r="E89">
            <v>237.1653</v>
          </cell>
        </row>
        <row r="90">
          <cell r="A90">
            <v>38113</v>
          </cell>
          <cell r="B90">
            <v>149.25</v>
          </cell>
          <cell r="D90">
            <v>1.55</v>
          </cell>
          <cell r="E90">
            <v>231.33750000000001</v>
          </cell>
        </row>
        <row r="91">
          <cell r="A91">
            <v>38114</v>
          </cell>
          <cell r="B91">
            <v>147</v>
          </cell>
          <cell r="D91">
            <v>1.546</v>
          </cell>
          <cell r="E91">
            <v>227.262</v>
          </cell>
        </row>
        <row r="92">
          <cell r="A92">
            <v>38117</v>
          </cell>
          <cell r="B92">
            <v>150</v>
          </cell>
          <cell r="D92">
            <v>1.5376000000000001</v>
          </cell>
          <cell r="E92">
            <v>230.64000000000001</v>
          </cell>
        </row>
        <row r="93">
          <cell r="A93">
            <v>38118</v>
          </cell>
          <cell r="B93">
            <v>139</v>
          </cell>
          <cell r="D93">
            <v>1.5386</v>
          </cell>
          <cell r="E93">
            <v>213.86539999999999</v>
          </cell>
        </row>
        <row r="94">
          <cell r="A94">
            <v>38119</v>
          </cell>
          <cell r="B94">
            <v>139</v>
          </cell>
          <cell r="D94">
            <v>1.5396000000000001</v>
          </cell>
          <cell r="E94">
            <v>214.0044</v>
          </cell>
        </row>
        <row r="95">
          <cell r="A95">
            <v>38120</v>
          </cell>
          <cell r="B95">
            <v>139</v>
          </cell>
          <cell r="D95">
            <v>1.5383</v>
          </cell>
          <cell r="E95">
            <v>213.8237</v>
          </cell>
        </row>
        <row r="96">
          <cell r="A96">
            <v>38121</v>
          </cell>
          <cell r="B96">
            <v>130</v>
          </cell>
          <cell r="D96">
            <v>1.5379</v>
          </cell>
          <cell r="E96">
            <v>199.92699999999999</v>
          </cell>
        </row>
        <row r="97">
          <cell r="A97">
            <v>38124</v>
          </cell>
          <cell r="B97">
            <v>128</v>
          </cell>
          <cell r="D97">
            <v>1.5326</v>
          </cell>
          <cell r="E97">
            <v>196.1728</v>
          </cell>
        </row>
        <row r="98">
          <cell r="A98">
            <v>38125</v>
          </cell>
          <cell r="B98">
            <v>128</v>
          </cell>
          <cell r="D98">
            <v>1.5329999999999999</v>
          </cell>
          <cell r="E98">
            <v>196.22399999999999</v>
          </cell>
        </row>
        <row r="99">
          <cell r="A99">
            <v>38126</v>
          </cell>
          <cell r="B99">
            <v>128</v>
          </cell>
          <cell r="D99">
            <v>1.5338000000000001</v>
          </cell>
          <cell r="E99">
            <v>196.32640000000001</v>
          </cell>
        </row>
        <row r="100">
          <cell r="A100">
            <v>38127</v>
          </cell>
          <cell r="B100">
            <v>128</v>
          </cell>
          <cell r="D100">
            <v>1.5359</v>
          </cell>
          <cell r="E100">
            <v>196.59520000000001</v>
          </cell>
        </row>
        <row r="101">
          <cell r="A101">
            <v>38128</v>
          </cell>
          <cell r="B101">
            <v>127</v>
          </cell>
          <cell r="D101">
            <v>1.5326</v>
          </cell>
          <cell r="E101">
            <v>194.64019999999999</v>
          </cell>
        </row>
        <row r="102">
          <cell r="A102">
            <v>38131</v>
          </cell>
          <cell r="B102">
            <v>127</v>
          </cell>
          <cell r="D102">
            <v>1.5347</v>
          </cell>
          <cell r="E102">
            <v>194.90690000000001</v>
          </cell>
        </row>
        <row r="103">
          <cell r="A103">
            <v>38132</v>
          </cell>
          <cell r="B103">
            <v>126</v>
          </cell>
          <cell r="D103">
            <v>1.538</v>
          </cell>
          <cell r="E103">
            <v>193.78800000000001</v>
          </cell>
        </row>
        <row r="104">
          <cell r="A104">
            <v>38133</v>
          </cell>
          <cell r="B104">
            <v>126</v>
          </cell>
          <cell r="D104">
            <v>1.5396000000000001</v>
          </cell>
          <cell r="E104">
            <v>193.9896</v>
          </cell>
        </row>
        <row r="105">
          <cell r="A105">
            <v>38134</v>
          </cell>
          <cell r="B105">
            <v>125</v>
          </cell>
          <cell r="D105">
            <v>1.5271999999999999</v>
          </cell>
          <cell r="E105">
            <v>190.89999999999998</v>
          </cell>
        </row>
        <row r="106">
          <cell r="A106">
            <v>38135</v>
          </cell>
          <cell r="B106">
            <v>125</v>
          </cell>
          <cell r="D106">
            <v>1.5297000000000001</v>
          </cell>
          <cell r="E106">
            <v>191.21250000000001</v>
          </cell>
        </row>
        <row r="107">
          <cell r="A107">
            <v>38138</v>
          </cell>
          <cell r="B107">
            <v>125</v>
          </cell>
          <cell r="D107">
            <v>1.528</v>
          </cell>
          <cell r="E107">
            <v>191</v>
          </cell>
        </row>
        <row r="108">
          <cell r="A108">
            <v>38139</v>
          </cell>
          <cell r="B108">
            <v>125</v>
          </cell>
          <cell r="D108">
            <v>1.5265</v>
          </cell>
          <cell r="E108">
            <v>190.8125</v>
          </cell>
        </row>
        <row r="109">
          <cell r="A109">
            <v>38140</v>
          </cell>
          <cell r="B109">
            <v>125</v>
          </cell>
          <cell r="D109">
            <v>1.5259</v>
          </cell>
          <cell r="E109">
            <v>190.73750000000001</v>
          </cell>
        </row>
        <row r="110">
          <cell r="A110">
            <v>38141</v>
          </cell>
          <cell r="B110">
            <v>124</v>
          </cell>
          <cell r="D110">
            <v>1.5276000000000001</v>
          </cell>
          <cell r="E110">
            <v>189.42240000000001</v>
          </cell>
        </row>
        <row r="111">
          <cell r="A111">
            <v>38142</v>
          </cell>
          <cell r="B111">
            <v>126</v>
          </cell>
          <cell r="D111">
            <v>1.5205</v>
          </cell>
          <cell r="E111">
            <v>191.583</v>
          </cell>
        </row>
        <row r="112">
          <cell r="A112">
            <v>38145</v>
          </cell>
          <cell r="B112">
            <v>125</v>
          </cell>
          <cell r="D112">
            <v>1.5229999999999999</v>
          </cell>
          <cell r="E112">
            <v>190.375</v>
          </cell>
        </row>
        <row r="113">
          <cell r="A113">
            <v>38146</v>
          </cell>
          <cell r="B113">
            <v>125</v>
          </cell>
          <cell r="D113">
            <v>1.5174000000000001</v>
          </cell>
          <cell r="E113">
            <v>189.67500000000001</v>
          </cell>
        </row>
        <row r="114">
          <cell r="A114">
            <v>38147</v>
          </cell>
          <cell r="B114">
            <v>125</v>
          </cell>
          <cell r="D114">
            <v>1.5107999999999999</v>
          </cell>
          <cell r="E114">
            <v>188.85</v>
          </cell>
        </row>
        <row r="115">
          <cell r="A115">
            <v>38148</v>
          </cell>
          <cell r="B115">
            <v>123</v>
          </cell>
          <cell r="D115">
            <v>1.5066999999999999</v>
          </cell>
          <cell r="E115">
            <v>185.32409999999999</v>
          </cell>
        </row>
        <row r="116">
          <cell r="A116">
            <v>38149</v>
          </cell>
          <cell r="B116">
            <v>123</v>
          </cell>
          <cell r="D116">
            <v>1.5127999999999999</v>
          </cell>
          <cell r="E116">
            <v>186.0744</v>
          </cell>
        </row>
        <row r="117">
          <cell r="A117">
            <v>38152</v>
          </cell>
          <cell r="B117">
            <v>123</v>
          </cell>
          <cell r="D117">
            <v>1.5137</v>
          </cell>
          <cell r="E117">
            <v>186.18510000000001</v>
          </cell>
        </row>
        <row r="118">
          <cell r="A118">
            <v>38153</v>
          </cell>
          <cell r="B118">
            <v>123</v>
          </cell>
          <cell r="D118">
            <v>1.5185</v>
          </cell>
          <cell r="E118">
            <v>186.77549999999999</v>
          </cell>
        </row>
        <row r="119">
          <cell r="A119">
            <v>38154</v>
          </cell>
          <cell r="B119">
            <v>123</v>
          </cell>
          <cell r="D119">
            <v>1.5205</v>
          </cell>
          <cell r="E119">
            <v>187.0215</v>
          </cell>
        </row>
        <row r="120">
          <cell r="A120">
            <v>38155</v>
          </cell>
          <cell r="B120">
            <v>123</v>
          </cell>
          <cell r="D120">
            <v>1.5065</v>
          </cell>
          <cell r="E120">
            <v>185.29949999999999</v>
          </cell>
        </row>
        <row r="121">
          <cell r="A121">
            <v>38156</v>
          </cell>
          <cell r="B121">
            <v>123</v>
          </cell>
          <cell r="D121">
            <v>1.5074000000000001</v>
          </cell>
          <cell r="E121">
            <v>185.4102</v>
          </cell>
        </row>
        <row r="122">
          <cell r="A122">
            <v>38159</v>
          </cell>
          <cell r="B122">
            <v>123</v>
          </cell>
          <cell r="D122">
            <v>1.5089999999999999</v>
          </cell>
          <cell r="E122">
            <v>185.607</v>
          </cell>
        </row>
        <row r="123">
          <cell r="A123">
            <v>38160</v>
          </cell>
          <cell r="B123">
            <v>125</v>
          </cell>
          <cell r="D123">
            <v>1.5126999999999999</v>
          </cell>
          <cell r="E123">
            <v>189.08750000000001</v>
          </cell>
        </row>
        <row r="124">
          <cell r="A124">
            <v>38161</v>
          </cell>
          <cell r="B124">
            <v>130</v>
          </cell>
          <cell r="D124">
            <v>1.5149999999999999</v>
          </cell>
          <cell r="E124">
            <v>196.95</v>
          </cell>
        </row>
        <row r="125">
          <cell r="A125">
            <v>38162</v>
          </cell>
          <cell r="B125">
            <v>130</v>
          </cell>
          <cell r="D125">
            <v>1.5146999999999999</v>
          </cell>
          <cell r="E125">
            <v>196.911</v>
          </cell>
        </row>
        <row r="126">
          <cell r="A126">
            <v>38163</v>
          </cell>
          <cell r="B126">
            <v>130</v>
          </cell>
          <cell r="D126">
            <v>1.5182</v>
          </cell>
          <cell r="E126">
            <v>197.36599999999999</v>
          </cell>
        </row>
        <row r="127">
          <cell r="A127">
            <v>38166</v>
          </cell>
          <cell r="B127">
            <v>130</v>
          </cell>
          <cell r="D127">
            <v>1.5219</v>
          </cell>
          <cell r="E127">
            <v>197.84700000000001</v>
          </cell>
        </row>
        <row r="128">
          <cell r="A128">
            <v>38167</v>
          </cell>
          <cell r="B128">
            <v>125</v>
          </cell>
          <cell r="D128">
            <v>1.5257000000000001</v>
          </cell>
          <cell r="E128">
            <v>190.71250000000001</v>
          </cell>
        </row>
        <row r="129">
          <cell r="A129">
            <v>38168</v>
          </cell>
          <cell r="B129">
            <v>121</v>
          </cell>
          <cell r="D129">
            <v>1.5229999999999999</v>
          </cell>
          <cell r="E129">
            <v>184.28299999999999</v>
          </cell>
        </row>
        <row r="130">
          <cell r="A130">
            <v>38169</v>
          </cell>
          <cell r="B130">
            <v>120</v>
          </cell>
          <cell r="D130">
            <v>1.5183</v>
          </cell>
          <cell r="E130">
            <v>182.196</v>
          </cell>
        </row>
        <row r="131">
          <cell r="A131">
            <v>38170</v>
          </cell>
          <cell r="B131">
            <v>120</v>
          </cell>
          <cell r="D131">
            <v>1.5184</v>
          </cell>
          <cell r="E131">
            <v>182.208</v>
          </cell>
        </row>
        <row r="132">
          <cell r="A132">
            <v>38173</v>
          </cell>
          <cell r="B132">
            <v>118</v>
          </cell>
          <cell r="D132">
            <v>1.5186999999999999</v>
          </cell>
          <cell r="E132">
            <v>179.20659999999998</v>
          </cell>
        </row>
        <row r="133">
          <cell r="A133">
            <v>38174</v>
          </cell>
          <cell r="B133">
            <v>118</v>
          </cell>
          <cell r="D133">
            <v>1.5192000000000001</v>
          </cell>
          <cell r="E133">
            <v>179.26560000000001</v>
          </cell>
        </row>
        <row r="134">
          <cell r="A134">
            <v>38175</v>
          </cell>
          <cell r="B134">
            <v>118</v>
          </cell>
          <cell r="D134">
            <v>1.5167999999999999</v>
          </cell>
          <cell r="E134">
            <v>178.98239999999998</v>
          </cell>
        </row>
        <row r="135">
          <cell r="A135">
            <v>38176</v>
          </cell>
          <cell r="B135">
            <v>118</v>
          </cell>
          <cell r="D135">
            <v>1.5172000000000001</v>
          </cell>
          <cell r="E135">
            <v>179.02960000000002</v>
          </cell>
        </row>
        <row r="136">
          <cell r="A136">
            <v>38177</v>
          </cell>
          <cell r="B136">
            <v>118</v>
          </cell>
          <cell r="D136">
            <v>1.5177</v>
          </cell>
          <cell r="E136">
            <v>179.08860000000001</v>
          </cell>
        </row>
        <row r="137">
          <cell r="A137">
            <v>38180</v>
          </cell>
          <cell r="B137">
            <v>120</v>
          </cell>
          <cell r="D137">
            <v>1.5198</v>
          </cell>
          <cell r="E137">
            <v>182.376</v>
          </cell>
        </row>
        <row r="138">
          <cell r="A138">
            <v>38181</v>
          </cell>
          <cell r="B138">
            <v>113</v>
          </cell>
          <cell r="D138">
            <v>1.5227999999999999</v>
          </cell>
          <cell r="E138">
            <v>172.07639999999998</v>
          </cell>
        </row>
        <row r="139">
          <cell r="A139">
            <v>38182</v>
          </cell>
          <cell r="B139">
            <v>113</v>
          </cell>
          <cell r="D139">
            <v>1.5216000000000001</v>
          </cell>
          <cell r="E139">
            <v>171.9408</v>
          </cell>
        </row>
        <row r="140">
          <cell r="A140">
            <v>38183</v>
          </cell>
          <cell r="B140">
            <v>113</v>
          </cell>
          <cell r="D140">
            <v>1.5273000000000001</v>
          </cell>
          <cell r="E140">
            <v>172.5849</v>
          </cell>
        </row>
        <row r="141">
          <cell r="A141">
            <v>38184</v>
          </cell>
          <cell r="B141">
            <v>112.5</v>
          </cell>
          <cell r="D141">
            <v>1.5258</v>
          </cell>
          <cell r="E141">
            <v>171.6525</v>
          </cell>
        </row>
        <row r="142">
          <cell r="A142">
            <v>38187</v>
          </cell>
          <cell r="B142">
            <v>110.5</v>
          </cell>
          <cell r="D142">
            <v>1.5283</v>
          </cell>
          <cell r="E142">
            <v>168.87715</v>
          </cell>
        </row>
        <row r="143">
          <cell r="A143">
            <v>38188</v>
          </cell>
          <cell r="B143">
            <v>110.5</v>
          </cell>
          <cell r="D143">
            <v>1.5335000000000001</v>
          </cell>
          <cell r="E143">
            <v>169.45175</v>
          </cell>
        </row>
        <row r="144">
          <cell r="A144">
            <v>38189</v>
          </cell>
          <cell r="B144">
            <v>110.5</v>
          </cell>
          <cell r="D144">
            <v>1.5308999999999999</v>
          </cell>
          <cell r="E144">
            <v>169.16444999999999</v>
          </cell>
        </row>
        <row r="145">
          <cell r="A145">
            <v>38190</v>
          </cell>
          <cell r="B145">
            <v>110.5</v>
          </cell>
          <cell r="D145">
            <v>1.5297000000000001</v>
          </cell>
          <cell r="E145">
            <v>169.03185000000002</v>
          </cell>
        </row>
        <row r="146">
          <cell r="A146">
            <v>38191</v>
          </cell>
          <cell r="B146">
            <v>110.75</v>
          </cell>
          <cell r="D146">
            <v>1.5324</v>
          </cell>
          <cell r="E146">
            <v>169.7133</v>
          </cell>
        </row>
        <row r="147">
          <cell r="A147">
            <v>38194</v>
          </cell>
          <cell r="B147">
            <v>109.75</v>
          </cell>
          <cell r="D147">
            <v>1.5348999999999999</v>
          </cell>
          <cell r="E147">
            <v>168.455275</v>
          </cell>
        </row>
        <row r="148">
          <cell r="A148">
            <v>38195</v>
          </cell>
          <cell r="B148">
            <v>109.25</v>
          </cell>
          <cell r="D148">
            <v>1.5370999999999999</v>
          </cell>
          <cell r="E148">
            <v>167.92817499999998</v>
          </cell>
        </row>
        <row r="149">
          <cell r="A149">
            <v>38196</v>
          </cell>
          <cell r="B149">
            <v>109.5</v>
          </cell>
          <cell r="D149">
            <v>1.5382</v>
          </cell>
          <cell r="E149">
            <v>168.43289999999999</v>
          </cell>
        </row>
        <row r="150">
          <cell r="A150">
            <v>38197</v>
          </cell>
          <cell r="B150">
            <v>110</v>
          </cell>
          <cell r="D150">
            <v>1.5411999999999999</v>
          </cell>
          <cell r="E150">
            <v>169.53199999999998</v>
          </cell>
        </row>
        <row r="151">
          <cell r="A151">
            <v>38198</v>
          </cell>
          <cell r="B151">
            <v>110.25</v>
          </cell>
          <cell r="D151">
            <v>1.5391999999999999</v>
          </cell>
          <cell r="E151">
            <v>169.6968</v>
          </cell>
        </row>
        <row r="152">
          <cell r="A152">
            <v>38201</v>
          </cell>
          <cell r="B152">
            <v>110.5</v>
          </cell>
          <cell r="D152">
            <v>1.5371999999999999</v>
          </cell>
          <cell r="E152">
            <v>169.86059999999998</v>
          </cell>
        </row>
        <row r="153">
          <cell r="A153">
            <v>38202</v>
          </cell>
          <cell r="B153">
            <v>111</v>
          </cell>
          <cell r="D153">
            <v>1.5404</v>
          </cell>
          <cell r="E153">
            <v>170.98439999999999</v>
          </cell>
        </row>
        <row r="154">
          <cell r="A154">
            <v>38203</v>
          </cell>
          <cell r="B154">
            <v>112.75</v>
          </cell>
          <cell r="D154">
            <v>1.5369999999999999</v>
          </cell>
          <cell r="E154">
            <v>173.29675</v>
          </cell>
        </row>
        <row r="155">
          <cell r="A155">
            <v>38204</v>
          </cell>
          <cell r="B155">
            <v>112</v>
          </cell>
          <cell r="D155">
            <v>1.5364</v>
          </cell>
          <cell r="E155">
            <v>172.07679999999999</v>
          </cell>
        </row>
        <row r="156">
          <cell r="A156">
            <v>38205</v>
          </cell>
          <cell r="B156">
            <v>110.5</v>
          </cell>
          <cell r="D156">
            <v>1.5349999999999999</v>
          </cell>
          <cell r="E156">
            <v>169.61749999999998</v>
          </cell>
        </row>
        <row r="157">
          <cell r="A157">
            <v>38208</v>
          </cell>
          <cell r="B157">
            <v>110.75</v>
          </cell>
          <cell r="D157">
            <v>1.5385</v>
          </cell>
          <cell r="E157">
            <v>170.38887499999998</v>
          </cell>
        </row>
        <row r="158">
          <cell r="A158">
            <v>38209</v>
          </cell>
          <cell r="B158">
            <v>109.5</v>
          </cell>
          <cell r="D158">
            <v>1.5435000000000001</v>
          </cell>
          <cell r="E158">
            <v>169.01325</v>
          </cell>
        </row>
        <row r="159">
          <cell r="A159">
            <v>38210</v>
          </cell>
          <cell r="B159">
            <v>108.75</v>
          </cell>
          <cell r="D159">
            <v>1.5416000000000001</v>
          </cell>
          <cell r="E159">
            <v>167.649</v>
          </cell>
        </row>
        <row r="160">
          <cell r="A160">
            <v>38211</v>
          </cell>
          <cell r="B160">
            <v>109</v>
          </cell>
          <cell r="D160">
            <v>1.5381</v>
          </cell>
          <cell r="E160">
            <v>167.65289999999999</v>
          </cell>
        </row>
        <row r="161">
          <cell r="A161">
            <v>38212</v>
          </cell>
          <cell r="B161">
            <v>108.5</v>
          </cell>
          <cell r="D161">
            <v>1.5313000000000001</v>
          </cell>
          <cell r="E161">
            <v>166.14605</v>
          </cell>
        </row>
        <row r="162">
          <cell r="A162">
            <v>38215</v>
          </cell>
          <cell r="B162">
            <v>108</v>
          </cell>
          <cell r="D162">
            <v>1.5333000000000001</v>
          </cell>
          <cell r="E162">
            <v>165.59640000000002</v>
          </cell>
        </row>
        <row r="163">
          <cell r="A163">
            <v>38216</v>
          </cell>
          <cell r="B163">
            <v>109</v>
          </cell>
          <cell r="D163">
            <v>1.5357000000000001</v>
          </cell>
          <cell r="E163">
            <v>167.3913</v>
          </cell>
        </row>
        <row r="164">
          <cell r="A164">
            <v>38217</v>
          </cell>
          <cell r="B164">
            <v>110.5</v>
          </cell>
          <cell r="D164">
            <v>1.5353000000000001</v>
          </cell>
          <cell r="E164">
            <v>169.65065000000001</v>
          </cell>
        </row>
        <row r="165">
          <cell r="A165">
            <v>38218</v>
          </cell>
          <cell r="B165">
            <v>110</v>
          </cell>
          <cell r="D165">
            <v>1.5364</v>
          </cell>
          <cell r="E165">
            <v>169.00399999999999</v>
          </cell>
        </row>
        <row r="166">
          <cell r="A166">
            <v>38219</v>
          </cell>
          <cell r="B166">
            <v>110</v>
          </cell>
          <cell r="D166">
            <v>1.5402</v>
          </cell>
          <cell r="E166">
            <v>169.422</v>
          </cell>
        </row>
        <row r="167">
          <cell r="A167">
            <v>38222</v>
          </cell>
          <cell r="B167">
            <v>110.5</v>
          </cell>
          <cell r="D167">
            <v>1.5407999999999999</v>
          </cell>
          <cell r="E167">
            <v>170.25839999999999</v>
          </cell>
        </row>
        <row r="168">
          <cell r="A168">
            <v>38223</v>
          </cell>
          <cell r="B168">
            <v>110.5</v>
          </cell>
          <cell r="D168">
            <v>1.5357000000000001</v>
          </cell>
          <cell r="E168">
            <v>169.69485</v>
          </cell>
        </row>
        <row r="169">
          <cell r="A169">
            <v>38224</v>
          </cell>
          <cell r="B169">
            <v>110.5</v>
          </cell>
          <cell r="D169">
            <v>1.5381</v>
          </cell>
          <cell r="E169">
            <v>169.96005</v>
          </cell>
        </row>
        <row r="170">
          <cell r="A170">
            <v>38225</v>
          </cell>
          <cell r="B170">
            <v>111</v>
          </cell>
          <cell r="D170">
            <v>1.5399</v>
          </cell>
          <cell r="E170">
            <v>170.9289</v>
          </cell>
        </row>
        <row r="171">
          <cell r="A171">
            <v>38226</v>
          </cell>
          <cell r="B171">
            <v>111.5</v>
          </cell>
          <cell r="D171">
            <v>1.5394000000000001</v>
          </cell>
          <cell r="E171">
            <v>171.6431</v>
          </cell>
        </row>
        <row r="172">
          <cell r="A172">
            <v>38229</v>
          </cell>
          <cell r="B172">
            <v>111.5</v>
          </cell>
          <cell r="D172">
            <v>1.5412999999999999</v>
          </cell>
          <cell r="E172">
            <v>171.85494999999997</v>
          </cell>
        </row>
        <row r="173">
          <cell r="A173">
            <v>38230</v>
          </cell>
          <cell r="B173">
            <v>111.75</v>
          </cell>
          <cell r="D173">
            <v>1.542</v>
          </cell>
          <cell r="E173">
            <v>172.3185</v>
          </cell>
        </row>
        <row r="174">
          <cell r="A174">
            <v>38231</v>
          </cell>
          <cell r="B174">
            <v>111.5</v>
          </cell>
          <cell r="D174">
            <v>1.5353000000000001</v>
          </cell>
          <cell r="E174">
            <v>171.18595000000002</v>
          </cell>
        </row>
        <row r="175">
          <cell r="A175">
            <v>38232</v>
          </cell>
          <cell r="B175">
            <v>111.5</v>
          </cell>
          <cell r="D175">
            <v>1.5346</v>
          </cell>
          <cell r="E175">
            <v>171.1079</v>
          </cell>
        </row>
        <row r="176">
          <cell r="A176">
            <v>38233</v>
          </cell>
          <cell r="B176">
            <v>111.5</v>
          </cell>
          <cell r="D176">
            <v>1.5318000000000001</v>
          </cell>
          <cell r="E176">
            <v>170.79570000000001</v>
          </cell>
        </row>
        <row r="177">
          <cell r="A177">
            <v>38236</v>
          </cell>
          <cell r="B177">
            <v>111.5</v>
          </cell>
          <cell r="D177">
            <v>1.5323</v>
          </cell>
          <cell r="E177">
            <v>170.85145</v>
          </cell>
        </row>
        <row r="178">
          <cell r="A178">
            <v>38237</v>
          </cell>
          <cell r="B178">
            <v>110</v>
          </cell>
          <cell r="D178">
            <v>1.5335000000000001</v>
          </cell>
          <cell r="E178">
            <v>168.685</v>
          </cell>
        </row>
        <row r="179">
          <cell r="A179">
            <v>38238</v>
          </cell>
          <cell r="B179">
            <v>109.25</v>
          </cell>
          <cell r="D179">
            <v>1.5347999999999999</v>
          </cell>
          <cell r="E179">
            <v>167.67689999999999</v>
          </cell>
        </row>
        <row r="180">
          <cell r="A180">
            <v>38239</v>
          </cell>
          <cell r="B180">
            <v>109</v>
          </cell>
          <cell r="D180">
            <v>1.5394000000000001</v>
          </cell>
          <cell r="E180">
            <v>167.7946</v>
          </cell>
        </row>
        <row r="181">
          <cell r="A181">
            <v>38240</v>
          </cell>
          <cell r="B181">
            <v>109</v>
          </cell>
          <cell r="D181">
            <v>1.5424</v>
          </cell>
          <cell r="E181">
            <v>168.1216</v>
          </cell>
        </row>
        <row r="182">
          <cell r="A182">
            <v>38243</v>
          </cell>
          <cell r="B182">
            <v>110.5</v>
          </cell>
          <cell r="D182">
            <v>1.5435000000000001</v>
          </cell>
          <cell r="E182">
            <v>170.55675000000002</v>
          </cell>
        </row>
        <row r="183">
          <cell r="A183">
            <v>38244</v>
          </cell>
          <cell r="B183">
            <v>110.75</v>
          </cell>
          <cell r="D183">
            <v>1.542</v>
          </cell>
          <cell r="E183">
            <v>170.7765</v>
          </cell>
        </row>
        <row r="184">
          <cell r="A184">
            <v>38245</v>
          </cell>
          <cell r="B184">
            <v>111</v>
          </cell>
          <cell r="D184">
            <v>1.5450999999999999</v>
          </cell>
          <cell r="E184">
            <v>171.5061</v>
          </cell>
        </row>
        <row r="185">
          <cell r="A185">
            <v>38246</v>
          </cell>
          <cell r="B185">
            <v>110.75</v>
          </cell>
          <cell r="D185">
            <v>1.5452999999999999</v>
          </cell>
          <cell r="E185">
            <v>171.141975</v>
          </cell>
        </row>
        <row r="186">
          <cell r="A186">
            <v>38247</v>
          </cell>
          <cell r="B186">
            <v>110.5</v>
          </cell>
          <cell r="D186">
            <v>1.5468999999999999</v>
          </cell>
          <cell r="E186">
            <v>170.93244999999999</v>
          </cell>
        </row>
        <row r="187">
          <cell r="A187">
            <v>38250</v>
          </cell>
          <cell r="B187">
            <v>110.5</v>
          </cell>
          <cell r="D187">
            <v>1.5477000000000001</v>
          </cell>
          <cell r="E187">
            <v>171.02085</v>
          </cell>
        </row>
        <row r="188">
          <cell r="A188">
            <v>38251</v>
          </cell>
          <cell r="B188">
            <v>110</v>
          </cell>
          <cell r="D188">
            <v>1.5459000000000001</v>
          </cell>
          <cell r="E188">
            <v>170.04900000000001</v>
          </cell>
        </row>
        <row r="189">
          <cell r="A189">
            <v>38252</v>
          </cell>
          <cell r="B189">
            <v>110</v>
          </cell>
          <cell r="D189">
            <v>1.5443</v>
          </cell>
          <cell r="E189">
            <v>169.87299999999999</v>
          </cell>
        </row>
        <row r="190">
          <cell r="A190">
            <v>38253</v>
          </cell>
          <cell r="B190">
            <v>110.25</v>
          </cell>
          <cell r="D190">
            <v>1.5458000000000001</v>
          </cell>
          <cell r="E190">
            <v>170.42445000000001</v>
          </cell>
        </row>
        <row r="191">
          <cell r="A191">
            <v>38254</v>
          </cell>
          <cell r="B191">
            <v>109.75</v>
          </cell>
          <cell r="D191">
            <v>1.5470999999999999</v>
          </cell>
          <cell r="E191">
            <v>169.79422499999998</v>
          </cell>
        </row>
        <row r="192">
          <cell r="A192">
            <v>38257</v>
          </cell>
          <cell r="B192">
            <v>109.75</v>
          </cell>
          <cell r="D192">
            <v>1.5499000000000001</v>
          </cell>
          <cell r="E192">
            <v>170.10152500000001</v>
          </cell>
        </row>
        <row r="193">
          <cell r="A193">
            <v>38258</v>
          </cell>
          <cell r="B193">
            <v>109.25</v>
          </cell>
          <cell r="D193">
            <v>1.5515000000000001</v>
          </cell>
          <cell r="E193">
            <v>169.50137500000002</v>
          </cell>
        </row>
        <row r="194">
          <cell r="A194">
            <v>38259</v>
          </cell>
          <cell r="B194">
            <v>109</v>
          </cell>
          <cell r="D194">
            <v>1.5522</v>
          </cell>
          <cell r="E194">
            <v>169.18979999999999</v>
          </cell>
        </row>
        <row r="195">
          <cell r="A195">
            <v>38260</v>
          </cell>
          <cell r="B195">
            <v>108.5</v>
          </cell>
          <cell r="D195">
            <v>1.5483</v>
          </cell>
          <cell r="E195">
            <v>167.99055000000001</v>
          </cell>
        </row>
        <row r="196">
          <cell r="A196">
            <v>38261</v>
          </cell>
          <cell r="B196">
            <v>108.75</v>
          </cell>
          <cell r="D196">
            <v>1.552</v>
          </cell>
          <cell r="E196">
            <v>168.78</v>
          </cell>
        </row>
        <row r="197">
          <cell r="A197">
            <v>38264</v>
          </cell>
          <cell r="B197">
            <v>108.75</v>
          </cell>
          <cell r="D197">
            <v>1.5537000000000001</v>
          </cell>
          <cell r="E197">
            <v>168.96487500000001</v>
          </cell>
        </row>
        <row r="198">
          <cell r="A198">
            <v>38265</v>
          </cell>
          <cell r="B198">
            <v>109</v>
          </cell>
          <cell r="D198">
            <v>1.5531999999999999</v>
          </cell>
          <cell r="E198">
            <v>169.2988</v>
          </cell>
        </row>
        <row r="199">
          <cell r="A199">
            <v>38266</v>
          </cell>
          <cell r="B199">
            <v>109</v>
          </cell>
          <cell r="D199">
            <v>1.5533999999999999</v>
          </cell>
          <cell r="E199">
            <v>169.32059999999998</v>
          </cell>
        </row>
        <row r="200">
          <cell r="A200">
            <v>38267</v>
          </cell>
          <cell r="B200">
            <v>109.25</v>
          </cell>
          <cell r="D200">
            <v>1.5523</v>
          </cell>
          <cell r="E200">
            <v>169.588775</v>
          </cell>
        </row>
        <row r="201">
          <cell r="A201">
            <v>38268</v>
          </cell>
          <cell r="B201">
            <v>109.5</v>
          </cell>
          <cell r="D201">
            <v>1.5509999999999999</v>
          </cell>
          <cell r="E201">
            <v>169.83449999999999</v>
          </cell>
        </row>
        <row r="202">
          <cell r="A202">
            <v>38271</v>
          </cell>
          <cell r="B202">
            <v>109.25</v>
          </cell>
          <cell r="D202">
            <v>1.5482</v>
          </cell>
          <cell r="E202">
            <v>169.14085</v>
          </cell>
        </row>
        <row r="203">
          <cell r="A203">
            <v>38272</v>
          </cell>
          <cell r="B203">
            <v>109</v>
          </cell>
          <cell r="D203">
            <v>1.5469999999999999</v>
          </cell>
          <cell r="E203">
            <v>168.62299999999999</v>
          </cell>
        </row>
        <row r="204">
          <cell r="A204">
            <v>38273</v>
          </cell>
          <cell r="B204">
            <v>109</v>
          </cell>
          <cell r="D204">
            <v>1.5450999999999999</v>
          </cell>
          <cell r="E204">
            <v>168.41589999999999</v>
          </cell>
        </row>
        <row r="205">
          <cell r="A205">
            <v>38274</v>
          </cell>
          <cell r="B205">
            <v>108.75</v>
          </cell>
          <cell r="D205">
            <v>1.5402</v>
          </cell>
          <cell r="E205">
            <v>167.49674999999999</v>
          </cell>
        </row>
        <row r="206">
          <cell r="A206">
            <v>38275</v>
          </cell>
          <cell r="B206">
            <v>108.75</v>
          </cell>
          <cell r="D206">
            <v>1.5387999999999999</v>
          </cell>
          <cell r="E206">
            <v>167.34449999999998</v>
          </cell>
        </row>
        <row r="207">
          <cell r="A207">
            <v>38278</v>
          </cell>
          <cell r="B207">
            <v>108.75</v>
          </cell>
          <cell r="D207">
            <v>1.5385</v>
          </cell>
          <cell r="E207">
            <v>167.31187499999999</v>
          </cell>
        </row>
        <row r="208">
          <cell r="A208">
            <v>38279</v>
          </cell>
          <cell r="B208">
            <v>108.25</v>
          </cell>
          <cell r="D208">
            <v>1.5385</v>
          </cell>
          <cell r="E208">
            <v>166.54262499999999</v>
          </cell>
        </row>
        <row r="209">
          <cell r="A209">
            <v>38280</v>
          </cell>
          <cell r="B209">
            <v>108</v>
          </cell>
          <cell r="D209">
            <v>1.5365</v>
          </cell>
          <cell r="E209">
            <v>165.94200000000001</v>
          </cell>
        </row>
        <row r="210">
          <cell r="A210">
            <v>38281</v>
          </cell>
          <cell r="B210">
            <v>107.5</v>
          </cell>
          <cell r="D210">
            <v>1.5349999999999999</v>
          </cell>
          <cell r="E210">
            <v>165.01249999999999</v>
          </cell>
        </row>
        <row r="211">
          <cell r="A211">
            <v>38282</v>
          </cell>
          <cell r="B211">
            <v>107</v>
          </cell>
          <cell r="D211">
            <v>1.5345</v>
          </cell>
          <cell r="E211">
            <v>164.19149999999999</v>
          </cell>
        </row>
        <row r="212">
          <cell r="A212">
            <v>38285</v>
          </cell>
          <cell r="B212">
            <v>107</v>
          </cell>
          <cell r="D212">
            <v>1.5324</v>
          </cell>
          <cell r="E212">
            <v>163.96680000000001</v>
          </cell>
        </row>
        <row r="213">
          <cell r="A213">
            <v>38286</v>
          </cell>
          <cell r="B213">
            <v>107.5</v>
          </cell>
          <cell r="D213">
            <v>1.5327999999999999</v>
          </cell>
          <cell r="E213">
            <v>164.77599999999998</v>
          </cell>
        </row>
        <row r="214">
          <cell r="A214">
            <v>38287</v>
          </cell>
          <cell r="B214">
            <v>107.75</v>
          </cell>
          <cell r="D214">
            <v>1.5342</v>
          </cell>
          <cell r="E214">
            <v>165.31004999999999</v>
          </cell>
        </row>
        <row r="215">
          <cell r="A215">
            <v>38288</v>
          </cell>
          <cell r="B215">
            <v>108.5</v>
          </cell>
          <cell r="D215">
            <v>1.5293000000000001</v>
          </cell>
          <cell r="E215">
            <v>165.92905000000002</v>
          </cell>
        </row>
        <row r="216">
          <cell r="A216">
            <v>38289</v>
          </cell>
          <cell r="B216">
            <v>108.5</v>
          </cell>
          <cell r="D216">
            <v>1.5266999999999999</v>
          </cell>
          <cell r="E216">
            <v>165.64695</v>
          </cell>
        </row>
        <row r="217">
          <cell r="A217">
            <v>38292</v>
          </cell>
          <cell r="B217">
            <v>108</v>
          </cell>
          <cell r="D217">
            <v>1.5323</v>
          </cell>
          <cell r="E217">
            <v>165.48840000000001</v>
          </cell>
        </row>
        <row r="218">
          <cell r="A218">
            <v>38293</v>
          </cell>
          <cell r="B218">
            <v>108.5</v>
          </cell>
          <cell r="D218">
            <v>1.5321</v>
          </cell>
          <cell r="E218">
            <v>166.23285000000001</v>
          </cell>
        </row>
        <row r="219">
          <cell r="A219">
            <v>38294</v>
          </cell>
          <cell r="B219">
            <v>108.5</v>
          </cell>
          <cell r="D219">
            <v>1.5298</v>
          </cell>
          <cell r="E219">
            <v>165.98330000000001</v>
          </cell>
        </row>
        <row r="220">
          <cell r="A220">
            <v>38295</v>
          </cell>
          <cell r="B220">
            <v>109</v>
          </cell>
          <cell r="D220">
            <v>1.5281</v>
          </cell>
          <cell r="E220">
            <v>166.56290000000001</v>
          </cell>
        </row>
        <row r="221">
          <cell r="A221">
            <v>38296</v>
          </cell>
          <cell r="B221">
            <v>109</v>
          </cell>
          <cell r="D221">
            <v>1.526</v>
          </cell>
          <cell r="E221">
            <v>166.334</v>
          </cell>
        </row>
        <row r="222">
          <cell r="A222">
            <v>38299</v>
          </cell>
          <cell r="B222">
            <v>109.5</v>
          </cell>
          <cell r="D222">
            <v>1.526</v>
          </cell>
          <cell r="E222">
            <v>167.09700000000001</v>
          </cell>
        </row>
        <row r="223">
          <cell r="A223">
            <v>38300</v>
          </cell>
          <cell r="B223">
            <v>109.5</v>
          </cell>
          <cell r="D223">
            <v>1.5262</v>
          </cell>
          <cell r="E223">
            <v>167.1189</v>
          </cell>
        </row>
        <row r="224">
          <cell r="A224">
            <v>38301</v>
          </cell>
          <cell r="B224">
            <v>109.5</v>
          </cell>
          <cell r="D224">
            <v>1.5222</v>
          </cell>
          <cell r="E224">
            <v>166.68090000000001</v>
          </cell>
        </row>
        <row r="225">
          <cell r="A225">
            <v>38302</v>
          </cell>
          <cell r="B225">
            <v>110</v>
          </cell>
          <cell r="D225">
            <v>1.5195000000000001</v>
          </cell>
          <cell r="E225">
            <v>167.14500000000001</v>
          </cell>
        </row>
        <row r="226">
          <cell r="A226">
            <v>38303</v>
          </cell>
          <cell r="B226">
            <v>110.5</v>
          </cell>
          <cell r="D226">
            <v>1.5199</v>
          </cell>
          <cell r="E226">
            <v>167.94895</v>
          </cell>
        </row>
        <row r="227">
          <cell r="A227">
            <v>38306</v>
          </cell>
          <cell r="B227">
            <v>110.25</v>
          </cell>
          <cell r="D227">
            <v>1.5261</v>
          </cell>
          <cell r="E227">
            <v>168.25252499999999</v>
          </cell>
        </row>
        <row r="228">
          <cell r="A228">
            <v>38307</v>
          </cell>
          <cell r="B228">
            <v>110.25</v>
          </cell>
          <cell r="D228">
            <v>1.5233000000000001</v>
          </cell>
          <cell r="E228">
            <v>167.943825</v>
          </cell>
        </row>
        <row r="229">
          <cell r="A229">
            <v>38308</v>
          </cell>
          <cell r="B229">
            <v>110</v>
          </cell>
          <cell r="D229">
            <v>1.5153000000000001</v>
          </cell>
          <cell r="E229">
            <v>166.68300000000002</v>
          </cell>
        </row>
        <row r="230">
          <cell r="A230">
            <v>38309</v>
          </cell>
          <cell r="B230">
            <v>110.25</v>
          </cell>
          <cell r="D230">
            <v>1.5169999999999999</v>
          </cell>
          <cell r="E230">
            <v>167.24924999999999</v>
          </cell>
        </row>
        <row r="231">
          <cell r="A231">
            <v>38310</v>
          </cell>
          <cell r="B231">
            <v>110.25</v>
          </cell>
          <cell r="D231">
            <v>1.5128999999999999</v>
          </cell>
          <cell r="E231">
            <v>166.797225</v>
          </cell>
        </row>
        <row r="232">
          <cell r="A232">
            <v>38313</v>
          </cell>
          <cell r="B232">
            <v>110</v>
          </cell>
          <cell r="D232">
            <v>1.5165</v>
          </cell>
          <cell r="E232">
            <v>166.815</v>
          </cell>
        </row>
        <row r="233">
          <cell r="A233">
            <v>38314</v>
          </cell>
          <cell r="B233">
            <v>109.75</v>
          </cell>
          <cell r="D233">
            <v>1.5158</v>
          </cell>
          <cell r="E233">
            <v>166.35905</v>
          </cell>
        </row>
        <row r="234">
          <cell r="A234">
            <v>38315</v>
          </cell>
          <cell r="B234">
            <v>109.25</v>
          </cell>
          <cell r="D234">
            <v>1.5087999999999999</v>
          </cell>
          <cell r="E234">
            <v>164.8364</v>
          </cell>
        </row>
        <row r="235">
          <cell r="A235">
            <v>38316</v>
          </cell>
          <cell r="B235">
            <v>109</v>
          </cell>
          <cell r="D235">
            <v>1.5105999999999999</v>
          </cell>
          <cell r="E235">
            <v>164.65539999999999</v>
          </cell>
        </row>
        <row r="236">
          <cell r="A236">
            <v>38317</v>
          </cell>
          <cell r="B236">
            <v>108.75</v>
          </cell>
          <cell r="D236">
            <v>1.5138</v>
          </cell>
          <cell r="E236">
            <v>164.62575000000001</v>
          </cell>
        </row>
        <row r="237">
          <cell r="A237">
            <v>38320</v>
          </cell>
          <cell r="B237">
            <v>108</v>
          </cell>
          <cell r="D237">
            <v>1.5163</v>
          </cell>
          <cell r="E237">
            <v>163.7604</v>
          </cell>
        </row>
        <row r="238">
          <cell r="A238">
            <v>38321</v>
          </cell>
          <cell r="B238">
            <v>107.5</v>
          </cell>
          <cell r="D238">
            <v>1.5147999999999999</v>
          </cell>
          <cell r="E238">
            <v>162.84099999999998</v>
          </cell>
        </row>
        <row r="239">
          <cell r="A239">
            <v>38322</v>
          </cell>
          <cell r="B239">
            <v>107.5</v>
          </cell>
          <cell r="D239">
            <v>1.5197000000000001</v>
          </cell>
          <cell r="E239">
            <v>163.36775</v>
          </cell>
        </row>
        <row r="240">
          <cell r="A240">
            <v>38323</v>
          </cell>
          <cell r="B240">
            <v>107.25</v>
          </cell>
          <cell r="D240">
            <v>1.5271999999999999</v>
          </cell>
          <cell r="E240">
            <v>163.79219999999998</v>
          </cell>
        </row>
        <row r="241">
          <cell r="A241">
            <v>38324</v>
          </cell>
          <cell r="B241">
            <v>107.25</v>
          </cell>
          <cell r="D241">
            <v>1.5206999999999999</v>
          </cell>
          <cell r="E241">
            <v>163.09507499999998</v>
          </cell>
        </row>
        <row r="242">
          <cell r="A242">
            <v>38327</v>
          </cell>
          <cell r="B242">
            <v>107</v>
          </cell>
          <cell r="D242">
            <v>1.5291999999999999</v>
          </cell>
          <cell r="E242">
            <v>163.62439999999998</v>
          </cell>
        </row>
        <row r="243">
          <cell r="A243">
            <v>38328</v>
          </cell>
          <cell r="B243">
            <v>106.5</v>
          </cell>
          <cell r="D243">
            <v>1.5308999999999999</v>
          </cell>
          <cell r="E243">
            <v>163.04085000000001</v>
          </cell>
        </row>
        <row r="244">
          <cell r="A244">
            <v>38329</v>
          </cell>
          <cell r="B244">
            <v>106.25</v>
          </cell>
          <cell r="D244">
            <v>1.5323</v>
          </cell>
          <cell r="E244">
            <v>162.80687499999999</v>
          </cell>
        </row>
        <row r="245">
          <cell r="A245">
            <v>38330</v>
          </cell>
          <cell r="B245">
            <v>107</v>
          </cell>
          <cell r="D245">
            <v>1.5305</v>
          </cell>
          <cell r="E245">
            <v>163.76349999999999</v>
          </cell>
        </row>
        <row r="246">
          <cell r="A246">
            <v>38331</v>
          </cell>
          <cell r="B246">
            <v>107</v>
          </cell>
          <cell r="D246">
            <v>1.5347</v>
          </cell>
          <cell r="E246">
            <v>164.21289999999999</v>
          </cell>
        </row>
        <row r="247">
          <cell r="A247">
            <v>38334</v>
          </cell>
          <cell r="B247">
            <v>107</v>
          </cell>
          <cell r="D247">
            <v>1.5348999999999999</v>
          </cell>
          <cell r="E247">
            <v>164.23429999999999</v>
          </cell>
        </row>
        <row r="248">
          <cell r="A248">
            <v>38335</v>
          </cell>
          <cell r="B248">
            <v>106.75</v>
          </cell>
          <cell r="D248">
            <v>1.5350999999999999</v>
          </cell>
          <cell r="E248">
            <v>163.87192499999998</v>
          </cell>
        </row>
        <row r="249">
          <cell r="A249">
            <v>38336</v>
          </cell>
          <cell r="B249">
            <v>106.5</v>
          </cell>
          <cell r="D249">
            <v>1.5296000000000001</v>
          </cell>
          <cell r="E249">
            <v>162.9024</v>
          </cell>
        </row>
        <row r="250">
          <cell r="A250">
            <v>38337</v>
          </cell>
          <cell r="B250">
            <v>106.5</v>
          </cell>
          <cell r="D250">
            <v>1.5328999999999999</v>
          </cell>
          <cell r="E250">
            <v>163.25385</v>
          </cell>
        </row>
        <row r="251">
          <cell r="A251">
            <v>38338</v>
          </cell>
          <cell r="B251">
            <v>106.25</v>
          </cell>
          <cell r="D251">
            <v>1.5389999999999999</v>
          </cell>
          <cell r="E251">
            <v>163.51874999999998</v>
          </cell>
        </row>
        <row r="252">
          <cell r="A252">
            <v>38341</v>
          </cell>
          <cell r="B252">
            <v>106.25</v>
          </cell>
          <cell r="D252">
            <v>1.5381</v>
          </cell>
          <cell r="E252">
            <v>163.423125</v>
          </cell>
        </row>
        <row r="253">
          <cell r="A253">
            <v>38342</v>
          </cell>
          <cell r="B253">
            <v>106.5</v>
          </cell>
          <cell r="D253">
            <v>1.5410999999999999</v>
          </cell>
          <cell r="E253">
            <v>164.12715</v>
          </cell>
        </row>
        <row r="254">
          <cell r="A254">
            <v>38343</v>
          </cell>
          <cell r="B254">
            <v>106.5</v>
          </cell>
          <cell r="D254">
            <v>1.5427999999999999</v>
          </cell>
          <cell r="E254">
            <v>164.3082</v>
          </cell>
        </row>
        <row r="255">
          <cell r="A255">
            <v>38344</v>
          </cell>
          <cell r="B255">
            <v>106.5</v>
          </cell>
          <cell r="D255">
            <v>1.5446</v>
          </cell>
          <cell r="E255">
            <v>164.4999</v>
          </cell>
        </row>
        <row r="256">
          <cell r="A256">
            <v>38345</v>
          </cell>
          <cell r="B256">
            <v>106.5</v>
          </cell>
          <cell r="D256">
            <v>1.5464</v>
          </cell>
          <cell r="E256">
            <v>164.69159999999999</v>
          </cell>
        </row>
        <row r="257">
          <cell r="A257">
            <v>38348</v>
          </cell>
          <cell r="B257">
            <v>106.75</v>
          </cell>
          <cell r="D257">
            <v>1.5461</v>
          </cell>
          <cell r="E257">
            <v>165.04617500000001</v>
          </cell>
        </row>
        <row r="258">
          <cell r="A258">
            <v>38349</v>
          </cell>
          <cell r="B258">
            <v>106.75</v>
          </cell>
          <cell r="D258">
            <v>1.5429999999999999</v>
          </cell>
          <cell r="E258">
            <v>164.71525</v>
          </cell>
        </row>
        <row r="259">
          <cell r="A259">
            <v>38350</v>
          </cell>
          <cell r="B259">
            <v>106.5</v>
          </cell>
          <cell r="D259">
            <v>1.5423</v>
          </cell>
          <cell r="E259">
            <v>164.25495000000001</v>
          </cell>
        </row>
        <row r="260">
          <cell r="A260">
            <v>38351</v>
          </cell>
          <cell r="B260">
            <v>106.5</v>
          </cell>
          <cell r="D260">
            <v>1.5439000000000001</v>
          </cell>
          <cell r="E260">
            <v>164.42535000000001</v>
          </cell>
        </row>
        <row r="261">
          <cell r="A261">
            <v>38352</v>
          </cell>
          <cell r="B261">
            <v>106</v>
          </cell>
          <cell r="D261">
            <v>1.5427999999999999</v>
          </cell>
          <cell r="E261">
            <v>163.5368</v>
          </cell>
        </row>
        <row r="262">
          <cell r="A262">
            <v>38355</v>
          </cell>
          <cell r="B262">
            <v>105.5</v>
          </cell>
          <cell r="D262">
            <v>1.5456000000000001</v>
          </cell>
          <cell r="E262">
            <v>163.0608</v>
          </cell>
        </row>
        <row r="263">
          <cell r="A263">
            <v>38356</v>
          </cell>
          <cell r="B263">
            <v>104.75</v>
          </cell>
          <cell r="D263">
            <v>1.5506</v>
          </cell>
          <cell r="E263">
            <v>162.42535000000001</v>
          </cell>
        </row>
        <row r="264">
          <cell r="A264">
            <v>38357</v>
          </cell>
          <cell r="B264">
            <v>104.5</v>
          </cell>
          <cell r="D264">
            <v>1.5488999999999999</v>
          </cell>
          <cell r="E264">
            <v>161.86005</v>
          </cell>
        </row>
        <row r="265">
          <cell r="A265">
            <v>38358</v>
          </cell>
          <cell r="B265">
            <v>104.5</v>
          </cell>
          <cell r="D265">
            <v>1.5470999999999999</v>
          </cell>
          <cell r="E265">
            <v>161.67194999999998</v>
          </cell>
        </row>
        <row r="266">
          <cell r="A266">
            <v>38359</v>
          </cell>
          <cell r="B266">
            <v>104.75</v>
          </cell>
          <cell r="D266">
            <v>1.5464</v>
          </cell>
          <cell r="E266">
            <v>161.9854</v>
          </cell>
        </row>
        <row r="267">
          <cell r="A267">
            <v>38362</v>
          </cell>
          <cell r="B267">
            <v>104.5</v>
          </cell>
          <cell r="D267">
            <v>1.5458000000000001</v>
          </cell>
          <cell r="E267">
            <v>161.5361</v>
          </cell>
        </row>
        <row r="268">
          <cell r="A268">
            <v>38363</v>
          </cell>
          <cell r="B268">
            <v>106.5</v>
          </cell>
          <cell r="D268">
            <v>1.5506</v>
          </cell>
          <cell r="E268">
            <v>165.13890000000001</v>
          </cell>
        </row>
        <row r="269">
          <cell r="A269">
            <v>38364</v>
          </cell>
          <cell r="B269">
            <v>106</v>
          </cell>
          <cell r="D269">
            <v>1.5479000000000001</v>
          </cell>
          <cell r="E269">
            <v>164.07740000000001</v>
          </cell>
        </row>
        <row r="270">
          <cell r="A270">
            <v>38365</v>
          </cell>
          <cell r="B270">
            <v>105.5</v>
          </cell>
          <cell r="D270">
            <v>1.5483</v>
          </cell>
          <cell r="E270">
            <v>163.34565000000001</v>
          </cell>
        </row>
        <row r="271">
          <cell r="A271">
            <v>38366</v>
          </cell>
          <cell r="B271">
            <v>104.5</v>
          </cell>
          <cell r="D271">
            <v>1.5463</v>
          </cell>
          <cell r="E271">
            <v>161.58834999999999</v>
          </cell>
        </row>
        <row r="272">
          <cell r="A272">
            <v>38369</v>
          </cell>
          <cell r="B272">
            <v>104.25</v>
          </cell>
          <cell r="D272">
            <v>1.5456000000000001</v>
          </cell>
          <cell r="E272">
            <v>161.12880000000001</v>
          </cell>
        </row>
        <row r="273">
          <cell r="A273">
            <v>38370</v>
          </cell>
          <cell r="B273">
            <v>104</v>
          </cell>
          <cell r="D273">
            <v>1.5436000000000001</v>
          </cell>
          <cell r="E273">
            <v>160.53440000000001</v>
          </cell>
        </row>
        <row r="274">
          <cell r="A274">
            <v>38371</v>
          </cell>
          <cell r="B274">
            <v>103.75</v>
          </cell>
          <cell r="D274">
            <v>1.5422</v>
          </cell>
          <cell r="E274">
            <v>160.00325000000001</v>
          </cell>
        </row>
        <row r="275">
          <cell r="A275">
            <v>38372</v>
          </cell>
          <cell r="B275">
            <v>105</v>
          </cell>
          <cell r="D275">
            <v>1.5417000000000001</v>
          </cell>
          <cell r="E275">
            <v>161.8785</v>
          </cell>
        </row>
        <row r="276">
          <cell r="A276">
            <v>38373</v>
          </cell>
          <cell r="B276">
            <v>105.5</v>
          </cell>
          <cell r="D276">
            <v>1.5454000000000001</v>
          </cell>
          <cell r="E276">
            <v>163.03970000000001</v>
          </cell>
        </row>
        <row r="277">
          <cell r="A277">
            <v>38376</v>
          </cell>
          <cell r="B277">
            <v>105.5</v>
          </cell>
          <cell r="D277">
            <v>1.5448</v>
          </cell>
          <cell r="E277">
            <v>162.97639999999998</v>
          </cell>
        </row>
        <row r="278">
          <cell r="A278">
            <v>38377</v>
          </cell>
          <cell r="B278">
            <v>106</v>
          </cell>
          <cell r="D278">
            <v>1.5472999999999999</v>
          </cell>
          <cell r="E278">
            <v>164.0138</v>
          </cell>
        </row>
        <row r="279">
          <cell r="A279">
            <v>38378</v>
          </cell>
          <cell r="B279">
            <v>106.5</v>
          </cell>
          <cell r="D279">
            <v>1.5466</v>
          </cell>
          <cell r="E279">
            <v>164.71289999999999</v>
          </cell>
        </row>
        <row r="280">
          <cell r="A280">
            <v>38379</v>
          </cell>
          <cell r="B280">
            <v>107</v>
          </cell>
          <cell r="D280">
            <v>1.5444</v>
          </cell>
          <cell r="E280">
            <v>165.2508</v>
          </cell>
        </row>
        <row r="281">
          <cell r="A281">
            <v>38380</v>
          </cell>
          <cell r="B281">
            <v>107.25</v>
          </cell>
          <cell r="D281">
            <v>1.5468999999999999</v>
          </cell>
          <cell r="E281">
            <v>165.90502499999999</v>
          </cell>
        </row>
        <row r="282">
          <cell r="A282">
            <v>38383</v>
          </cell>
          <cell r="B282">
            <v>107.25</v>
          </cell>
          <cell r="D282">
            <v>1.5490999999999999</v>
          </cell>
          <cell r="E282">
            <v>166.140975</v>
          </cell>
        </row>
        <row r="283">
          <cell r="A283">
            <v>38384</v>
          </cell>
          <cell r="B283">
            <v>106.75</v>
          </cell>
          <cell r="D283">
            <v>1.5526</v>
          </cell>
          <cell r="E283">
            <v>165.74005</v>
          </cell>
        </row>
        <row r="284">
          <cell r="A284">
            <v>38385</v>
          </cell>
          <cell r="B284">
            <v>107.25</v>
          </cell>
          <cell r="D284">
            <v>1.5535000000000001</v>
          </cell>
          <cell r="E284">
            <v>166.612875</v>
          </cell>
        </row>
        <row r="285">
          <cell r="A285">
            <v>38386</v>
          </cell>
          <cell r="B285">
            <v>106.25</v>
          </cell>
          <cell r="D285">
            <v>1.5591999999999999</v>
          </cell>
          <cell r="E285">
            <v>165.66499999999999</v>
          </cell>
        </row>
        <row r="286">
          <cell r="A286">
            <v>38387</v>
          </cell>
          <cell r="B286">
            <v>106.25</v>
          </cell>
          <cell r="D286">
            <v>1.5582</v>
          </cell>
          <cell r="E286">
            <v>165.55875</v>
          </cell>
        </row>
        <row r="287">
          <cell r="A287">
            <v>38390</v>
          </cell>
          <cell r="B287">
            <v>105.75</v>
          </cell>
          <cell r="D287">
            <v>1.5601</v>
          </cell>
          <cell r="E287">
            <v>164.98057500000002</v>
          </cell>
        </row>
        <row r="288">
          <cell r="A288">
            <v>38391</v>
          </cell>
          <cell r="B288">
            <v>105.75</v>
          </cell>
          <cell r="D288">
            <v>1.5587</v>
          </cell>
          <cell r="E288">
            <v>164.832525</v>
          </cell>
        </row>
        <row r="289">
          <cell r="A289">
            <v>38392</v>
          </cell>
          <cell r="B289">
            <v>105.75</v>
          </cell>
          <cell r="D289">
            <v>1.5576000000000001</v>
          </cell>
          <cell r="E289">
            <v>164.71620000000001</v>
          </cell>
        </row>
        <row r="290">
          <cell r="A290">
            <v>38393</v>
          </cell>
          <cell r="B290">
            <v>105.25</v>
          </cell>
          <cell r="D290">
            <v>1.5548999999999999</v>
          </cell>
          <cell r="E290">
            <v>163.65322499999999</v>
          </cell>
        </row>
        <row r="291">
          <cell r="A291">
            <v>38394</v>
          </cell>
          <cell r="B291">
            <v>105.5</v>
          </cell>
          <cell r="D291">
            <v>1.5568</v>
          </cell>
          <cell r="E291">
            <v>164.2424</v>
          </cell>
        </row>
        <row r="292">
          <cell r="A292">
            <v>38397</v>
          </cell>
          <cell r="B292">
            <v>105.75</v>
          </cell>
          <cell r="D292">
            <v>1.5536000000000001</v>
          </cell>
          <cell r="E292">
            <v>164.29320000000001</v>
          </cell>
        </row>
        <row r="293">
          <cell r="A293">
            <v>38398</v>
          </cell>
          <cell r="B293">
            <v>106.5</v>
          </cell>
          <cell r="D293">
            <v>1.5498000000000001</v>
          </cell>
          <cell r="E293">
            <v>165.05370000000002</v>
          </cell>
        </row>
        <row r="294">
          <cell r="A294">
            <v>38399</v>
          </cell>
          <cell r="B294">
            <v>107</v>
          </cell>
          <cell r="D294">
            <v>1.5462</v>
          </cell>
          <cell r="E294">
            <v>165.4434</v>
          </cell>
        </row>
        <row r="295">
          <cell r="A295">
            <v>38400</v>
          </cell>
          <cell r="B295">
            <v>107</v>
          </cell>
          <cell r="D295">
            <v>1.5475000000000001</v>
          </cell>
          <cell r="E295">
            <v>165.58250000000001</v>
          </cell>
        </row>
        <row r="296">
          <cell r="A296">
            <v>38401</v>
          </cell>
          <cell r="B296">
            <v>107</v>
          </cell>
          <cell r="D296">
            <v>1.5455000000000001</v>
          </cell>
          <cell r="E296">
            <v>165.36850000000001</v>
          </cell>
        </row>
        <row r="297">
          <cell r="A297">
            <v>38404</v>
          </cell>
          <cell r="B297">
            <v>107.5</v>
          </cell>
          <cell r="D297">
            <v>1.5443</v>
          </cell>
          <cell r="E297">
            <v>166.01224999999999</v>
          </cell>
        </row>
        <row r="298">
          <cell r="A298">
            <v>38405</v>
          </cell>
          <cell r="B298">
            <v>107.75</v>
          </cell>
          <cell r="D298">
            <v>1.5349999999999999</v>
          </cell>
          <cell r="E298">
            <v>165.39624999999998</v>
          </cell>
        </row>
        <row r="299">
          <cell r="A299">
            <v>38406</v>
          </cell>
          <cell r="B299">
            <v>107.75</v>
          </cell>
          <cell r="D299">
            <v>1.5367999999999999</v>
          </cell>
          <cell r="E299">
            <v>165.59019999999998</v>
          </cell>
        </row>
        <row r="300">
          <cell r="A300">
            <v>38407</v>
          </cell>
          <cell r="B300">
            <v>107.75</v>
          </cell>
          <cell r="D300">
            <v>1.5431999999999999</v>
          </cell>
          <cell r="E300">
            <v>166.27979999999999</v>
          </cell>
        </row>
        <row r="301">
          <cell r="A301">
            <v>38408</v>
          </cell>
          <cell r="B301">
            <v>108.75</v>
          </cell>
          <cell r="D301">
            <v>1.5390999999999999</v>
          </cell>
          <cell r="E301">
            <v>167.37712499999998</v>
          </cell>
        </row>
        <row r="302">
          <cell r="A302">
            <v>38411</v>
          </cell>
          <cell r="B302">
            <v>109</v>
          </cell>
          <cell r="D302">
            <v>1.5375000000000001</v>
          </cell>
          <cell r="E302">
            <v>167.58750000000001</v>
          </cell>
        </row>
        <row r="303">
          <cell r="A303">
            <v>38412</v>
          </cell>
          <cell r="B303">
            <v>108.75</v>
          </cell>
          <cell r="D303">
            <v>1.5365</v>
          </cell>
          <cell r="E303">
            <v>167.09437499999999</v>
          </cell>
        </row>
        <row r="304">
          <cell r="A304">
            <v>38413</v>
          </cell>
          <cell r="B304">
            <v>108.75</v>
          </cell>
          <cell r="D304">
            <v>1.5418000000000001</v>
          </cell>
          <cell r="E304">
            <v>167.67075</v>
          </cell>
        </row>
        <row r="305">
          <cell r="A305">
            <v>38414</v>
          </cell>
          <cell r="B305">
            <v>109.25</v>
          </cell>
          <cell r="D305">
            <v>1.5474000000000001</v>
          </cell>
          <cell r="E305">
            <v>169.05345</v>
          </cell>
        </row>
        <row r="306">
          <cell r="A306">
            <v>38415</v>
          </cell>
          <cell r="B306">
            <v>108.5</v>
          </cell>
          <cell r="D306">
            <v>1.5470999999999999</v>
          </cell>
          <cell r="E306">
            <v>167.86034999999998</v>
          </cell>
        </row>
        <row r="307">
          <cell r="A307">
            <v>38418</v>
          </cell>
          <cell r="B307">
            <v>108</v>
          </cell>
          <cell r="D307">
            <v>1.5524</v>
          </cell>
          <cell r="E307">
            <v>167.6592</v>
          </cell>
        </row>
        <row r="308">
          <cell r="A308">
            <v>38419</v>
          </cell>
          <cell r="B308">
            <v>106.5</v>
          </cell>
          <cell r="D308">
            <v>1.5492999999999999</v>
          </cell>
          <cell r="E308">
            <v>165.00045</v>
          </cell>
        </row>
        <row r="309">
          <cell r="A309">
            <v>38420</v>
          </cell>
          <cell r="B309">
            <v>106.5</v>
          </cell>
          <cell r="D309">
            <v>1.5513999999999999</v>
          </cell>
          <cell r="E309">
            <v>165.22409999999999</v>
          </cell>
        </row>
        <row r="310">
          <cell r="A310">
            <v>38421</v>
          </cell>
          <cell r="B310">
            <v>106.5</v>
          </cell>
          <cell r="D310">
            <v>1.5483</v>
          </cell>
          <cell r="E310">
            <v>164.89394999999999</v>
          </cell>
        </row>
        <row r="311">
          <cell r="A311">
            <v>38422</v>
          </cell>
          <cell r="B311">
            <v>106</v>
          </cell>
          <cell r="D311">
            <v>1.5478000000000001</v>
          </cell>
          <cell r="E311">
            <v>164.0668</v>
          </cell>
        </row>
        <row r="312">
          <cell r="A312">
            <v>38425</v>
          </cell>
          <cell r="B312">
            <v>106.25</v>
          </cell>
          <cell r="D312">
            <v>1.5495000000000001</v>
          </cell>
          <cell r="E312">
            <v>164.63437500000001</v>
          </cell>
        </row>
        <row r="313">
          <cell r="A313">
            <v>38426</v>
          </cell>
          <cell r="B313">
            <v>107.25</v>
          </cell>
          <cell r="D313">
            <v>1.5499000000000001</v>
          </cell>
          <cell r="E313">
            <v>166.226775</v>
          </cell>
        </row>
        <row r="314">
          <cell r="A314">
            <v>38427</v>
          </cell>
          <cell r="B314">
            <v>107</v>
          </cell>
          <cell r="D314">
            <v>1.5459000000000001</v>
          </cell>
          <cell r="E314">
            <v>165.41130000000001</v>
          </cell>
        </row>
        <row r="315">
          <cell r="A315">
            <v>38428</v>
          </cell>
          <cell r="B315">
            <v>106.75</v>
          </cell>
          <cell r="D315">
            <v>1.5468999999999999</v>
          </cell>
          <cell r="E315">
            <v>165.131575</v>
          </cell>
        </row>
        <row r="316">
          <cell r="A316">
            <v>38429</v>
          </cell>
          <cell r="B316">
            <v>106</v>
          </cell>
          <cell r="D316">
            <v>1.5501</v>
          </cell>
          <cell r="E316">
            <v>164.31059999999999</v>
          </cell>
        </row>
        <row r="317">
          <cell r="A317">
            <v>38432</v>
          </cell>
          <cell r="B317">
            <v>105.75</v>
          </cell>
          <cell r="D317">
            <v>1.5508999999999999</v>
          </cell>
          <cell r="E317">
            <v>164.00767500000001</v>
          </cell>
        </row>
        <row r="318">
          <cell r="A318">
            <v>38433</v>
          </cell>
          <cell r="B318">
            <v>105.75</v>
          </cell>
          <cell r="D318">
            <v>1.5542</v>
          </cell>
          <cell r="E318">
            <v>164.35665</v>
          </cell>
        </row>
        <row r="319">
          <cell r="A319">
            <v>38434</v>
          </cell>
          <cell r="B319">
            <v>105.5</v>
          </cell>
          <cell r="D319">
            <v>1.5530999999999999</v>
          </cell>
          <cell r="E319">
            <v>163.85204999999999</v>
          </cell>
        </row>
        <row r="320">
          <cell r="A320">
            <v>38435</v>
          </cell>
          <cell r="B320">
            <v>105</v>
          </cell>
          <cell r="D320">
            <v>1.5541</v>
          </cell>
          <cell r="E320">
            <v>163.18049999999999</v>
          </cell>
        </row>
        <row r="321">
          <cell r="A321">
            <v>38440</v>
          </cell>
          <cell r="B321">
            <v>104</v>
          </cell>
          <cell r="D321">
            <v>1.5523</v>
          </cell>
          <cell r="E321">
            <v>161.4392</v>
          </cell>
        </row>
        <row r="322">
          <cell r="A322">
            <v>38441</v>
          </cell>
          <cell r="B322">
            <v>104</v>
          </cell>
          <cell r="D322">
            <v>1.5492999999999999</v>
          </cell>
          <cell r="E322">
            <v>161.12719999999999</v>
          </cell>
        </row>
        <row r="323">
          <cell r="A323">
            <v>38442</v>
          </cell>
          <cell r="B323">
            <v>104.25</v>
          </cell>
          <cell r="D323">
            <v>1.5503</v>
          </cell>
          <cell r="E323">
            <v>161.618775</v>
          </cell>
        </row>
        <row r="324">
          <cell r="A324">
            <v>38443</v>
          </cell>
          <cell r="B324">
            <v>102.25</v>
          </cell>
          <cell r="D324">
            <v>1.5525</v>
          </cell>
          <cell r="E324">
            <v>158.74312499999999</v>
          </cell>
        </row>
        <row r="325">
          <cell r="A325">
            <v>38446</v>
          </cell>
          <cell r="B325">
            <v>102.25</v>
          </cell>
          <cell r="D325">
            <v>1.5538000000000001</v>
          </cell>
          <cell r="E325">
            <v>158.87605000000002</v>
          </cell>
        </row>
        <row r="326">
          <cell r="A326">
            <v>38447</v>
          </cell>
          <cell r="B326">
            <v>101.25</v>
          </cell>
          <cell r="D326">
            <v>1.5504</v>
          </cell>
          <cell r="E326">
            <v>156.97800000000001</v>
          </cell>
        </row>
        <row r="327">
          <cell r="A327">
            <v>38448</v>
          </cell>
          <cell r="B327">
            <v>101</v>
          </cell>
          <cell r="D327">
            <v>1.5516000000000001</v>
          </cell>
          <cell r="E327">
            <v>156.7116</v>
          </cell>
        </row>
        <row r="328">
          <cell r="A328">
            <v>38449</v>
          </cell>
          <cell r="B328">
            <v>99.75</v>
          </cell>
          <cell r="D328">
            <v>1.5512999999999999</v>
          </cell>
          <cell r="E328">
            <v>154.742175</v>
          </cell>
        </row>
        <row r="329">
          <cell r="A329">
            <v>38450</v>
          </cell>
          <cell r="B329">
            <v>99</v>
          </cell>
          <cell r="D329">
            <v>1.5479000000000001</v>
          </cell>
          <cell r="E329">
            <v>153.24209999999999</v>
          </cell>
        </row>
        <row r="330">
          <cell r="A330">
            <v>38453</v>
          </cell>
          <cell r="B330">
            <v>99.25</v>
          </cell>
          <cell r="D330">
            <v>1.5484</v>
          </cell>
          <cell r="E330">
            <v>153.67869999999999</v>
          </cell>
        </row>
        <row r="331">
          <cell r="A331">
            <v>38454</v>
          </cell>
          <cell r="B331">
            <v>99.75</v>
          </cell>
          <cell r="D331">
            <v>1.5481</v>
          </cell>
          <cell r="E331">
            <v>154.42297500000001</v>
          </cell>
        </row>
        <row r="332">
          <cell r="A332">
            <v>38455</v>
          </cell>
          <cell r="B332">
            <v>100.25</v>
          </cell>
          <cell r="D332">
            <v>1.5495000000000001</v>
          </cell>
          <cell r="E332">
            <v>155.33737500000001</v>
          </cell>
        </row>
        <row r="333">
          <cell r="A333">
            <v>38456</v>
          </cell>
          <cell r="B333">
            <v>99.75</v>
          </cell>
          <cell r="D333">
            <v>1.5539000000000001</v>
          </cell>
          <cell r="E333">
            <v>155.00152500000002</v>
          </cell>
        </row>
        <row r="334">
          <cell r="A334">
            <v>38457</v>
          </cell>
          <cell r="B334">
            <v>100.5</v>
          </cell>
          <cell r="D334">
            <v>1.5502</v>
          </cell>
          <cell r="E334">
            <v>155.79509999999999</v>
          </cell>
        </row>
        <row r="335">
          <cell r="A335">
            <v>38460</v>
          </cell>
          <cell r="B335">
            <v>101.5</v>
          </cell>
          <cell r="D335">
            <v>1.5462</v>
          </cell>
          <cell r="E335">
            <v>156.9393</v>
          </cell>
        </row>
        <row r="336">
          <cell r="A336">
            <v>38461</v>
          </cell>
          <cell r="B336">
            <v>100.75</v>
          </cell>
          <cell r="D336">
            <v>1.5423</v>
          </cell>
          <cell r="E336">
            <v>155.38672500000001</v>
          </cell>
        </row>
        <row r="337">
          <cell r="A337">
            <v>38462</v>
          </cell>
          <cell r="B337">
            <v>101</v>
          </cell>
          <cell r="D337">
            <v>1.5409999999999999</v>
          </cell>
          <cell r="E337">
            <v>155.64099999999999</v>
          </cell>
        </row>
        <row r="338">
          <cell r="A338">
            <v>38463</v>
          </cell>
          <cell r="B338">
            <v>102.5</v>
          </cell>
          <cell r="D338">
            <v>1.5436000000000001</v>
          </cell>
          <cell r="E338">
            <v>158.21900000000002</v>
          </cell>
        </row>
        <row r="339">
          <cell r="A339">
            <v>38464</v>
          </cell>
          <cell r="B339">
            <v>101.75</v>
          </cell>
          <cell r="D339">
            <v>1.5435000000000001</v>
          </cell>
          <cell r="E339">
            <v>157.05112500000001</v>
          </cell>
        </row>
        <row r="340">
          <cell r="A340">
            <v>38467</v>
          </cell>
          <cell r="B340">
            <v>101.5</v>
          </cell>
          <cell r="D340">
            <v>1.5431999999999999</v>
          </cell>
          <cell r="E340">
            <v>156.63479999999998</v>
          </cell>
        </row>
        <row r="341">
          <cell r="A341">
            <v>38468</v>
          </cell>
          <cell r="B341">
            <v>101</v>
          </cell>
          <cell r="D341">
            <v>1.5407999999999999</v>
          </cell>
          <cell r="E341">
            <v>155.6208</v>
          </cell>
        </row>
        <row r="342">
          <cell r="A342">
            <v>38469</v>
          </cell>
          <cell r="B342">
            <v>101.5</v>
          </cell>
          <cell r="D342">
            <v>1.5408999999999999</v>
          </cell>
          <cell r="E342">
            <v>156.40134999999998</v>
          </cell>
        </row>
        <row r="343">
          <cell r="A343">
            <v>38470</v>
          </cell>
          <cell r="B343">
            <v>101.5</v>
          </cell>
          <cell r="D343">
            <v>1.5378000000000001</v>
          </cell>
          <cell r="E343">
            <v>156.08670000000001</v>
          </cell>
        </row>
        <row r="344">
          <cell r="A344">
            <v>38471</v>
          </cell>
          <cell r="B344">
            <v>101.5</v>
          </cell>
          <cell r="D344">
            <v>1.538</v>
          </cell>
          <cell r="E344">
            <v>156.107</v>
          </cell>
        </row>
        <row r="345">
          <cell r="A345">
            <v>38474</v>
          </cell>
          <cell r="B345">
            <v>102</v>
          </cell>
          <cell r="D345">
            <v>1.5404</v>
          </cell>
          <cell r="E345">
            <v>157.1208</v>
          </cell>
        </row>
        <row r="346">
          <cell r="A346">
            <v>38475</v>
          </cell>
          <cell r="B346">
            <v>102</v>
          </cell>
          <cell r="D346">
            <v>1.5424</v>
          </cell>
          <cell r="E346">
            <v>157.32480000000001</v>
          </cell>
        </row>
        <row r="347">
          <cell r="A347">
            <v>38476</v>
          </cell>
          <cell r="B347">
            <v>100.5</v>
          </cell>
          <cell r="D347">
            <v>1.5423</v>
          </cell>
          <cell r="E347">
            <v>155.00115</v>
          </cell>
        </row>
        <row r="348">
          <cell r="A348">
            <v>38477</v>
          </cell>
          <cell r="B348">
            <v>100.5</v>
          </cell>
          <cell r="D348">
            <v>1.5458000000000001</v>
          </cell>
          <cell r="E348">
            <v>155.35290000000001</v>
          </cell>
        </row>
        <row r="349">
          <cell r="A349">
            <v>38478</v>
          </cell>
          <cell r="B349">
            <v>101</v>
          </cell>
          <cell r="D349">
            <v>1.5484</v>
          </cell>
          <cell r="E349">
            <v>156.38839999999999</v>
          </cell>
        </row>
        <row r="350">
          <cell r="A350">
            <v>38481</v>
          </cell>
          <cell r="B350">
            <v>101.75</v>
          </cell>
          <cell r="D350">
            <v>1.5478000000000001</v>
          </cell>
          <cell r="E350">
            <v>157.48865000000001</v>
          </cell>
        </row>
        <row r="351">
          <cell r="A351">
            <v>38482</v>
          </cell>
          <cell r="B351">
            <v>103.75</v>
          </cell>
          <cell r="D351">
            <v>1.5466</v>
          </cell>
          <cell r="E351">
            <v>160.45974999999999</v>
          </cell>
        </row>
        <row r="352">
          <cell r="A352">
            <v>38483</v>
          </cell>
          <cell r="B352">
            <v>106</v>
          </cell>
          <cell r="D352">
            <v>1.544</v>
          </cell>
          <cell r="E352">
            <v>163.66400000000002</v>
          </cell>
        </row>
        <row r="353">
          <cell r="A353">
            <v>38484</v>
          </cell>
          <cell r="B353">
            <v>106</v>
          </cell>
          <cell r="D353">
            <v>1.5434000000000001</v>
          </cell>
          <cell r="E353">
            <v>163.60040000000001</v>
          </cell>
        </row>
        <row r="354">
          <cell r="A354">
            <v>38485</v>
          </cell>
          <cell r="B354">
            <v>106</v>
          </cell>
          <cell r="D354">
            <v>1.5455000000000001</v>
          </cell>
          <cell r="E354">
            <v>163.82300000000001</v>
          </cell>
        </row>
        <row r="355">
          <cell r="A355">
            <v>38488</v>
          </cell>
          <cell r="B355">
            <v>106</v>
          </cell>
          <cell r="D355">
            <v>1.5438000000000001</v>
          </cell>
          <cell r="E355">
            <v>163.64279999999999</v>
          </cell>
        </row>
        <row r="356">
          <cell r="A356">
            <v>38489</v>
          </cell>
          <cell r="B356">
            <v>106.25</v>
          </cell>
          <cell r="D356">
            <v>1.5442</v>
          </cell>
          <cell r="E356">
            <v>164.07124999999999</v>
          </cell>
        </row>
        <row r="357">
          <cell r="A357">
            <v>38490</v>
          </cell>
          <cell r="B357">
            <v>106.25</v>
          </cell>
          <cell r="D357">
            <v>1.5434000000000001</v>
          </cell>
          <cell r="E357">
            <v>163.98625000000001</v>
          </cell>
        </row>
        <row r="358">
          <cell r="A358">
            <v>38491</v>
          </cell>
          <cell r="B358">
            <v>106.25</v>
          </cell>
          <cell r="D358">
            <v>1.5442</v>
          </cell>
          <cell r="E358">
            <v>164.07124999999999</v>
          </cell>
        </row>
        <row r="359">
          <cell r="A359">
            <v>38492</v>
          </cell>
          <cell r="B359">
            <v>106.25</v>
          </cell>
          <cell r="D359">
            <v>1.5487</v>
          </cell>
          <cell r="E359">
            <v>164.549375</v>
          </cell>
        </row>
        <row r="360">
          <cell r="A360">
            <v>38495</v>
          </cell>
          <cell r="B360">
            <v>106.5</v>
          </cell>
          <cell r="D360">
            <v>1.548</v>
          </cell>
          <cell r="E360">
            <v>164.86199999999999</v>
          </cell>
        </row>
        <row r="361">
          <cell r="A361">
            <v>38496</v>
          </cell>
          <cell r="B361">
            <v>106</v>
          </cell>
          <cell r="D361">
            <v>1.5458000000000001</v>
          </cell>
          <cell r="E361">
            <v>163.85480000000001</v>
          </cell>
        </row>
        <row r="362">
          <cell r="A362">
            <v>38497</v>
          </cell>
          <cell r="B362">
            <v>106</v>
          </cell>
          <cell r="D362">
            <v>1.5450999999999999</v>
          </cell>
          <cell r="E362">
            <v>163.78059999999999</v>
          </cell>
        </row>
        <row r="363">
          <cell r="A363">
            <v>38498</v>
          </cell>
          <cell r="B363">
            <v>106</v>
          </cell>
          <cell r="D363">
            <v>1.5457000000000001</v>
          </cell>
          <cell r="E363">
            <v>163.8442</v>
          </cell>
        </row>
        <row r="364">
          <cell r="A364">
            <v>38499</v>
          </cell>
          <cell r="B364">
            <v>106</v>
          </cell>
          <cell r="D364">
            <v>1.5479000000000001</v>
          </cell>
          <cell r="E364">
            <v>164.07740000000001</v>
          </cell>
        </row>
        <row r="365">
          <cell r="A365">
            <v>38502</v>
          </cell>
          <cell r="B365">
            <v>106</v>
          </cell>
          <cell r="D365">
            <v>1.5445</v>
          </cell>
          <cell r="E365">
            <v>163.71699999999998</v>
          </cell>
        </row>
        <row r="366">
          <cell r="A366">
            <v>38503</v>
          </cell>
          <cell r="B366">
            <v>106</v>
          </cell>
          <cell r="D366">
            <v>1.5354000000000001</v>
          </cell>
          <cell r="E366">
            <v>162.75240000000002</v>
          </cell>
        </row>
        <row r="367">
          <cell r="A367">
            <v>38504</v>
          </cell>
          <cell r="B367">
            <v>107.5</v>
          </cell>
          <cell r="D367">
            <v>1.5310999999999999</v>
          </cell>
          <cell r="E367">
            <v>164.59324999999998</v>
          </cell>
        </row>
        <row r="368">
          <cell r="A368">
            <v>38505</v>
          </cell>
          <cell r="B368">
            <v>107.25</v>
          </cell>
          <cell r="D368">
            <v>1.5348999999999999</v>
          </cell>
          <cell r="E368">
            <v>164.61802499999999</v>
          </cell>
        </row>
        <row r="369">
          <cell r="A369">
            <v>38506</v>
          </cell>
          <cell r="B369">
            <v>107.25</v>
          </cell>
          <cell r="D369">
            <v>1.5317000000000001</v>
          </cell>
          <cell r="E369">
            <v>164.27482499999999</v>
          </cell>
        </row>
        <row r="370">
          <cell r="A370">
            <v>38509</v>
          </cell>
          <cell r="B370">
            <v>108.5</v>
          </cell>
          <cell r="D370">
            <v>1.5308999999999999</v>
          </cell>
          <cell r="E370">
            <v>166.10264999999998</v>
          </cell>
        </row>
        <row r="371">
          <cell r="A371">
            <v>38510</v>
          </cell>
          <cell r="B371">
            <v>108</v>
          </cell>
          <cell r="D371">
            <v>1.5294000000000001</v>
          </cell>
          <cell r="E371">
            <v>165.17520000000002</v>
          </cell>
        </row>
        <row r="372">
          <cell r="A372">
            <v>38511</v>
          </cell>
          <cell r="B372">
            <v>108</v>
          </cell>
          <cell r="D372">
            <v>1.5345</v>
          </cell>
          <cell r="E372">
            <v>165.726</v>
          </cell>
        </row>
        <row r="373">
          <cell r="A373">
            <v>38512</v>
          </cell>
          <cell r="B373">
            <v>108</v>
          </cell>
          <cell r="D373">
            <v>1.5338000000000001</v>
          </cell>
          <cell r="E373">
            <v>165.65040000000002</v>
          </cell>
        </row>
        <row r="374">
          <cell r="A374">
            <v>38513</v>
          </cell>
          <cell r="B374">
            <v>108</v>
          </cell>
          <cell r="D374">
            <v>1.5374000000000001</v>
          </cell>
          <cell r="E374">
            <v>166.03920000000002</v>
          </cell>
        </row>
        <row r="375">
          <cell r="A375">
            <v>38516</v>
          </cell>
          <cell r="B375">
            <v>107.75</v>
          </cell>
          <cell r="D375">
            <v>1.5383</v>
          </cell>
          <cell r="E375">
            <v>165.751825</v>
          </cell>
        </row>
        <row r="376">
          <cell r="A376">
            <v>38517</v>
          </cell>
          <cell r="B376">
            <v>107.5</v>
          </cell>
          <cell r="D376">
            <v>1.5368999999999999</v>
          </cell>
          <cell r="E376">
            <v>165.21674999999999</v>
          </cell>
        </row>
        <row r="377">
          <cell r="A377">
            <v>38518</v>
          </cell>
          <cell r="B377">
            <v>107.5</v>
          </cell>
          <cell r="D377">
            <v>1.5391999999999999</v>
          </cell>
          <cell r="E377">
            <v>165.464</v>
          </cell>
        </row>
        <row r="378">
          <cell r="A378">
            <v>38519</v>
          </cell>
          <cell r="B378">
            <v>107.5</v>
          </cell>
          <cell r="D378">
            <v>1.5389999999999999</v>
          </cell>
          <cell r="E378">
            <v>165.4425</v>
          </cell>
        </row>
        <row r="379">
          <cell r="A379">
            <v>38520</v>
          </cell>
          <cell r="B379">
            <v>105.75</v>
          </cell>
          <cell r="D379">
            <v>1.5446</v>
          </cell>
          <cell r="E379">
            <v>163.34145000000001</v>
          </cell>
        </row>
        <row r="380">
          <cell r="A380">
            <v>38523</v>
          </cell>
          <cell r="B380">
            <v>105.75</v>
          </cell>
          <cell r="D380">
            <v>1.544</v>
          </cell>
          <cell r="E380">
            <v>163.27799999999999</v>
          </cell>
        </row>
        <row r="381">
          <cell r="A381">
            <v>38524</v>
          </cell>
          <cell r="B381">
            <v>106</v>
          </cell>
          <cell r="D381">
            <v>1.5414000000000001</v>
          </cell>
          <cell r="E381">
            <v>163.38840000000002</v>
          </cell>
        </row>
        <row r="382">
          <cell r="A382">
            <v>38525</v>
          </cell>
          <cell r="B382">
            <v>106.5</v>
          </cell>
          <cell r="D382">
            <v>1.5418000000000001</v>
          </cell>
          <cell r="E382">
            <v>164.20170000000002</v>
          </cell>
        </row>
        <row r="383">
          <cell r="A383">
            <v>38526</v>
          </cell>
          <cell r="B383">
            <v>105.5</v>
          </cell>
          <cell r="D383">
            <v>1.5395000000000001</v>
          </cell>
          <cell r="E383">
            <v>162.41725</v>
          </cell>
        </row>
        <row r="384">
          <cell r="A384">
            <v>38527</v>
          </cell>
          <cell r="B384">
            <v>104.75</v>
          </cell>
          <cell r="D384">
            <v>1.5409999999999999</v>
          </cell>
          <cell r="E384">
            <v>161.41974999999999</v>
          </cell>
        </row>
        <row r="385">
          <cell r="A385">
            <v>38530</v>
          </cell>
          <cell r="B385">
            <v>104.75</v>
          </cell>
          <cell r="D385">
            <v>1.5417000000000001</v>
          </cell>
          <cell r="E385">
            <v>161.493075</v>
          </cell>
        </row>
        <row r="386">
          <cell r="A386">
            <v>38531</v>
          </cell>
          <cell r="B386">
            <v>104.75</v>
          </cell>
          <cell r="D386">
            <v>1.5446</v>
          </cell>
          <cell r="E386">
            <v>161.79685000000001</v>
          </cell>
        </row>
        <row r="387">
          <cell r="A387">
            <v>38532</v>
          </cell>
          <cell r="B387">
            <v>104.75</v>
          </cell>
          <cell r="D387">
            <v>1.5471999999999999</v>
          </cell>
          <cell r="E387">
            <v>162.0692</v>
          </cell>
        </row>
        <row r="388">
          <cell r="A388">
            <v>38533</v>
          </cell>
          <cell r="B388">
            <v>103.75</v>
          </cell>
          <cell r="D388">
            <v>1.5506</v>
          </cell>
          <cell r="E388">
            <v>160.87475000000001</v>
          </cell>
        </row>
        <row r="389">
          <cell r="A389">
            <v>38534</v>
          </cell>
          <cell r="B389">
            <v>103.75</v>
          </cell>
          <cell r="D389">
            <v>1.5499000000000001</v>
          </cell>
          <cell r="E389">
            <v>160.80212500000002</v>
          </cell>
        </row>
        <row r="390">
          <cell r="A390">
            <v>38537</v>
          </cell>
          <cell r="B390">
            <v>103.5</v>
          </cell>
          <cell r="D390">
            <v>1.5510999999999999</v>
          </cell>
          <cell r="E390">
            <v>160.53885</v>
          </cell>
        </row>
        <row r="391">
          <cell r="A391">
            <v>38538</v>
          </cell>
          <cell r="B391">
            <v>103.5</v>
          </cell>
          <cell r="D391">
            <v>1.5530999999999999</v>
          </cell>
          <cell r="E391">
            <v>160.74584999999999</v>
          </cell>
        </row>
        <row r="392">
          <cell r="A392">
            <v>38539</v>
          </cell>
          <cell r="B392">
            <v>103.5</v>
          </cell>
          <cell r="D392">
            <v>1.5529999999999999</v>
          </cell>
          <cell r="E392">
            <v>160.7355</v>
          </cell>
        </row>
        <row r="393">
          <cell r="A393">
            <v>38540</v>
          </cell>
          <cell r="B393">
            <v>103.5</v>
          </cell>
          <cell r="D393">
            <v>1.5509999999999999</v>
          </cell>
          <cell r="E393">
            <v>160.52849999999998</v>
          </cell>
        </row>
        <row r="394">
          <cell r="A394">
            <v>38541</v>
          </cell>
          <cell r="B394">
            <v>103.5</v>
          </cell>
          <cell r="D394">
            <v>1.5541</v>
          </cell>
          <cell r="E394">
            <v>160.84935000000002</v>
          </cell>
        </row>
        <row r="395">
          <cell r="A395">
            <v>38544</v>
          </cell>
          <cell r="B395">
            <v>103.5</v>
          </cell>
          <cell r="D395">
            <v>1.5538000000000001</v>
          </cell>
          <cell r="E395">
            <v>160.81829999999999</v>
          </cell>
        </row>
        <row r="396">
          <cell r="A396">
            <v>38545</v>
          </cell>
          <cell r="B396">
            <v>104</v>
          </cell>
          <cell r="D396">
            <v>1.5558000000000001</v>
          </cell>
          <cell r="E396">
            <v>161.8032</v>
          </cell>
        </row>
        <row r="397">
          <cell r="A397">
            <v>38546</v>
          </cell>
          <cell r="B397">
            <v>104</v>
          </cell>
          <cell r="D397">
            <v>1.5585</v>
          </cell>
          <cell r="E397">
            <v>162.084</v>
          </cell>
        </row>
        <row r="398">
          <cell r="A398">
            <v>38547</v>
          </cell>
          <cell r="B398">
            <v>104.5</v>
          </cell>
          <cell r="D398">
            <v>1.5581</v>
          </cell>
          <cell r="E398">
            <v>162.82145</v>
          </cell>
        </row>
        <row r="399">
          <cell r="A399">
            <v>38548</v>
          </cell>
          <cell r="B399">
            <v>105.5</v>
          </cell>
          <cell r="D399">
            <v>1.5589</v>
          </cell>
          <cell r="E399">
            <v>164.46394999999998</v>
          </cell>
        </row>
        <row r="400">
          <cell r="A400">
            <v>38551</v>
          </cell>
          <cell r="B400">
            <v>106.25</v>
          </cell>
          <cell r="D400">
            <v>1.5598000000000001</v>
          </cell>
          <cell r="E400">
            <v>165.72875000000002</v>
          </cell>
        </row>
        <row r="401">
          <cell r="A401">
            <v>38552</v>
          </cell>
          <cell r="B401">
            <v>107.5</v>
          </cell>
          <cell r="D401">
            <v>1.5643</v>
          </cell>
          <cell r="E401">
            <v>168.16225</v>
          </cell>
        </row>
        <row r="402">
          <cell r="A402">
            <v>38553</v>
          </cell>
          <cell r="B402">
            <v>107.25</v>
          </cell>
          <cell r="D402">
            <v>1.5616000000000001</v>
          </cell>
          <cell r="E402">
            <v>167.48160000000001</v>
          </cell>
        </row>
        <row r="403">
          <cell r="A403">
            <v>38554</v>
          </cell>
          <cell r="B403">
            <v>107.25</v>
          </cell>
          <cell r="D403">
            <v>1.5637000000000001</v>
          </cell>
          <cell r="E403">
            <v>167.70682500000001</v>
          </cell>
        </row>
        <row r="404">
          <cell r="A404">
            <v>38555</v>
          </cell>
          <cell r="B404">
            <v>108</v>
          </cell>
          <cell r="D404">
            <v>1.5639000000000001</v>
          </cell>
          <cell r="E404">
            <v>168.90120000000002</v>
          </cell>
        </row>
        <row r="405">
          <cell r="A405">
            <v>38558</v>
          </cell>
          <cell r="B405">
            <v>107.25</v>
          </cell>
          <cell r="D405">
            <v>1.5619000000000001</v>
          </cell>
          <cell r="E405">
            <v>167.51377500000001</v>
          </cell>
        </row>
        <row r="406">
          <cell r="A406">
            <v>38559</v>
          </cell>
          <cell r="B406">
            <v>106.25</v>
          </cell>
          <cell r="D406">
            <v>1.5612999999999999</v>
          </cell>
          <cell r="E406">
            <v>165.888125</v>
          </cell>
        </row>
        <row r="407">
          <cell r="A407">
            <v>38560</v>
          </cell>
          <cell r="B407">
            <v>105.5</v>
          </cell>
          <cell r="D407">
            <v>1.5627</v>
          </cell>
          <cell r="E407">
            <v>164.86484999999999</v>
          </cell>
        </row>
        <row r="408">
          <cell r="A408">
            <v>38561</v>
          </cell>
          <cell r="B408">
            <v>105.25</v>
          </cell>
          <cell r="D408">
            <v>1.5591999999999999</v>
          </cell>
          <cell r="E408">
            <v>164.10579999999999</v>
          </cell>
        </row>
        <row r="409">
          <cell r="A409">
            <v>38562</v>
          </cell>
          <cell r="B409">
            <v>105.25</v>
          </cell>
          <cell r="D409">
            <v>1.5626</v>
          </cell>
          <cell r="E409">
            <v>164.46365</v>
          </cell>
        </row>
        <row r="410">
          <cell r="A410">
            <v>38565</v>
          </cell>
          <cell r="B410">
            <v>105</v>
          </cell>
          <cell r="D410">
            <v>1.5583</v>
          </cell>
          <cell r="E410">
            <v>163.6215</v>
          </cell>
        </row>
        <row r="411">
          <cell r="A411">
            <v>38566</v>
          </cell>
          <cell r="B411">
            <v>105.5</v>
          </cell>
          <cell r="D411">
            <v>1.5569999999999999</v>
          </cell>
          <cell r="E411">
            <v>164.26349999999999</v>
          </cell>
        </row>
        <row r="412">
          <cell r="A412">
            <v>38567</v>
          </cell>
          <cell r="B412">
            <v>105.75</v>
          </cell>
          <cell r="D412">
            <v>1.5555000000000001</v>
          </cell>
          <cell r="E412">
            <v>164.49412500000003</v>
          </cell>
        </row>
        <row r="413">
          <cell r="A413">
            <v>38568</v>
          </cell>
          <cell r="B413">
            <v>106</v>
          </cell>
          <cell r="D413">
            <v>1.5577000000000001</v>
          </cell>
          <cell r="E413">
            <v>165.11620000000002</v>
          </cell>
        </row>
        <row r="414">
          <cell r="A414">
            <v>38569</v>
          </cell>
          <cell r="B414">
            <v>105.5</v>
          </cell>
          <cell r="D414">
            <v>1.5603</v>
          </cell>
          <cell r="E414">
            <v>164.61165</v>
          </cell>
        </row>
        <row r="415">
          <cell r="A415">
            <v>38572</v>
          </cell>
          <cell r="B415">
            <v>105.5</v>
          </cell>
          <cell r="D415">
            <v>1.5575000000000001</v>
          </cell>
          <cell r="E415">
            <v>164.31625000000003</v>
          </cell>
        </row>
        <row r="416">
          <cell r="A416">
            <v>38573</v>
          </cell>
          <cell r="B416">
            <v>105.5</v>
          </cell>
          <cell r="D416">
            <v>1.5576000000000001</v>
          </cell>
          <cell r="E416">
            <v>164.32680000000002</v>
          </cell>
        </row>
        <row r="417">
          <cell r="A417">
            <v>38574</v>
          </cell>
          <cell r="B417">
            <v>105.5</v>
          </cell>
          <cell r="D417">
            <v>1.5556000000000001</v>
          </cell>
          <cell r="E417">
            <v>164.11580000000001</v>
          </cell>
        </row>
        <row r="418">
          <cell r="A418">
            <v>38575</v>
          </cell>
          <cell r="B418">
            <v>105</v>
          </cell>
          <cell r="D418">
            <v>1.5529999999999999</v>
          </cell>
          <cell r="E418">
            <v>163.065</v>
          </cell>
        </row>
        <row r="419">
          <cell r="A419">
            <v>38576</v>
          </cell>
          <cell r="B419">
            <v>105.75</v>
          </cell>
          <cell r="D419">
            <v>1.5506</v>
          </cell>
          <cell r="E419">
            <v>163.97595000000001</v>
          </cell>
        </row>
        <row r="420">
          <cell r="A420">
            <v>38579</v>
          </cell>
          <cell r="B420">
            <v>105.75</v>
          </cell>
          <cell r="D420">
            <v>1.5516000000000001</v>
          </cell>
          <cell r="E420">
            <v>164.08170000000001</v>
          </cell>
        </row>
        <row r="421">
          <cell r="A421">
            <v>38580</v>
          </cell>
          <cell r="B421">
            <v>105.25</v>
          </cell>
          <cell r="D421">
            <v>1.5504</v>
          </cell>
          <cell r="E421">
            <v>163.17959999999999</v>
          </cell>
        </row>
        <row r="422">
          <cell r="A422">
            <v>38581</v>
          </cell>
          <cell r="B422">
            <v>104.5</v>
          </cell>
          <cell r="D422">
            <v>1.5484</v>
          </cell>
          <cell r="E422">
            <v>161.80779999999999</v>
          </cell>
        </row>
        <row r="423">
          <cell r="A423">
            <v>38582</v>
          </cell>
          <cell r="B423">
            <v>104.25</v>
          </cell>
          <cell r="D423">
            <v>1.5476000000000001</v>
          </cell>
          <cell r="E423">
            <v>161.3373</v>
          </cell>
        </row>
        <row r="424">
          <cell r="A424">
            <v>38583</v>
          </cell>
          <cell r="B424">
            <v>104.5</v>
          </cell>
          <cell r="D424">
            <v>1.5495000000000001</v>
          </cell>
          <cell r="E424">
            <v>161.92275000000001</v>
          </cell>
        </row>
        <row r="425">
          <cell r="A425">
            <v>38586</v>
          </cell>
          <cell r="B425">
            <v>104.5</v>
          </cell>
          <cell r="D425">
            <v>1.5529999999999999</v>
          </cell>
          <cell r="E425">
            <v>162.2885</v>
          </cell>
        </row>
        <row r="426">
          <cell r="A426">
            <v>38587</v>
          </cell>
          <cell r="B426">
            <v>104.75</v>
          </cell>
          <cell r="D426">
            <v>1.5530999999999999</v>
          </cell>
          <cell r="E426">
            <v>162.68722499999998</v>
          </cell>
        </row>
        <row r="427">
          <cell r="A427">
            <v>38588</v>
          </cell>
          <cell r="B427">
            <v>105.25</v>
          </cell>
          <cell r="D427">
            <v>1.5513999999999999</v>
          </cell>
          <cell r="E427">
            <v>163.28484999999998</v>
          </cell>
        </row>
        <row r="428">
          <cell r="A428">
            <v>38589</v>
          </cell>
          <cell r="B428">
            <v>105.5</v>
          </cell>
          <cell r="D428">
            <v>1.5449999999999999</v>
          </cell>
          <cell r="E428">
            <v>162.9975</v>
          </cell>
        </row>
        <row r="429">
          <cell r="A429">
            <v>38590</v>
          </cell>
          <cell r="B429">
            <v>105.5</v>
          </cell>
          <cell r="D429">
            <v>1.5465</v>
          </cell>
          <cell r="E429">
            <v>163.15575000000001</v>
          </cell>
        </row>
        <row r="430">
          <cell r="A430">
            <v>38593</v>
          </cell>
          <cell r="B430">
            <v>105.5</v>
          </cell>
          <cell r="D430">
            <v>1.5492999999999999</v>
          </cell>
          <cell r="E430">
            <v>163.45114999999998</v>
          </cell>
        </row>
        <row r="431">
          <cell r="A431">
            <v>38594</v>
          </cell>
          <cell r="B431">
            <v>105.75</v>
          </cell>
          <cell r="D431">
            <v>1.5510999999999999</v>
          </cell>
          <cell r="E431">
            <v>164.02882499999998</v>
          </cell>
        </row>
        <row r="432">
          <cell r="A432">
            <v>38595</v>
          </cell>
          <cell r="B432">
            <v>105.75</v>
          </cell>
          <cell r="D432">
            <v>1.5463</v>
          </cell>
          <cell r="E432">
            <v>163.52122499999999</v>
          </cell>
        </row>
        <row r="433">
          <cell r="A433">
            <v>38596</v>
          </cell>
          <cell r="B433">
            <v>105.75</v>
          </cell>
          <cell r="D433">
            <v>1.5429999999999999</v>
          </cell>
          <cell r="E433">
            <v>163.17224999999999</v>
          </cell>
        </row>
        <row r="434">
          <cell r="A434">
            <v>38597</v>
          </cell>
          <cell r="B434">
            <v>105.75</v>
          </cell>
          <cell r="D434">
            <v>1.5421</v>
          </cell>
          <cell r="E434">
            <v>163.07707500000001</v>
          </cell>
        </row>
        <row r="435">
          <cell r="A435">
            <v>38600</v>
          </cell>
          <cell r="B435">
            <v>105.75</v>
          </cell>
          <cell r="D435">
            <v>1.5443</v>
          </cell>
          <cell r="E435">
            <v>163.30972500000001</v>
          </cell>
        </row>
        <row r="436">
          <cell r="A436">
            <v>38601</v>
          </cell>
          <cell r="B436">
            <v>106</v>
          </cell>
          <cell r="D436">
            <v>1.5432999999999999</v>
          </cell>
          <cell r="E436">
            <v>163.5898</v>
          </cell>
        </row>
        <row r="437">
          <cell r="A437">
            <v>38602</v>
          </cell>
          <cell r="B437">
            <v>106.5</v>
          </cell>
          <cell r="D437">
            <v>1.5430999999999999</v>
          </cell>
          <cell r="E437">
            <v>164.34014999999999</v>
          </cell>
        </row>
        <row r="438">
          <cell r="A438">
            <v>38603</v>
          </cell>
          <cell r="B438">
            <v>106</v>
          </cell>
          <cell r="D438">
            <v>1.5427999999999999</v>
          </cell>
          <cell r="E438">
            <v>163.5368</v>
          </cell>
        </row>
        <row r="439">
          <cell r="A439">
            <v>38604</v>
          </cell>
          <cell r="B439">
            <v>105.75</v>
          </cell>
          <cell r="D439">
            <v>1.5424</v>
          </cell>
          <cell r="E439">
            <v>163.1088</v>
          </cell>
        </row>
        <row r="440">
          <cell r="A440">
            <v>38607</v>
          </cell>
          <cell r="B440">
            <v>105.75</v>
          </cell>
          <cell r="D440">
            <v>1.5447</v>
          </cell>
          <cell r="E440">
            <v>163.352025</v>
          </cell>
        </row>
        <row r="441">
          <cell r="A441">
            <v>38608</v>
          </cell>
          <cell r="B441">
            <v>108.25</v>
          </cell>
          <cell r="D441">
            <v>1.5470999999999999</v>
          </cell>
          <cell r="E441">
            <v>167.47357499999998</v>
          </cell>
        </row>
        <row r="442">
          <cell r="A442">
            <v>38609</v>
          </cell>
          <cell r="B442">
            <v>108.25</v>
          </cell>
          <cell r="D442">
            <v>1.5451999999999999</v>
          </cell>
          <cell r="E442">
            <v>167.2679</v>
          </cell>
        </row>
        <row r="443">
          <cell r="A443">
            <v>38610</v>
          </cell>
          <cell r="B443">
            <v>108</v>
          </cell>
          <cell r="D443">
            <v>1.5489999999999999</v>
          </cell>
          <cell r="E443">
            <v>167.292</v>
          </cell>
        </row>
        <row r="444">
          <cell r="A444">
            <v>38611</v>
          </cell>
          <cell r="B444">
            <v>108.25</v>
          </cell>
          <cell r="D444">
            <v>1.5529999999999999</v>
          </cell>
          <cell r="E444">
            <v>168.11224999999999</v>
          </cell>
        </row>
        <row r="445">
          <cell r="A445">
            <v>38614</v>
          </cell>
          <cell r="B445">
            <v>108.25</v>
          </cell>
          <cell r="D445">
            <v>1.552</v>
          </cell>
          <cell r="E445">
            <v>168.00400000000002</v>
          </cell>
        </row>
        <row r="446">
          <cell r="A446">
            <v>38615</v>
          </cell>
          <cell r="B446">
            <v>108</v>
          </cell>
          <cell r="D446">
            <v>1.5528</v>
          </cell>
          <cell r="E446">
            <v>167.70239999999998</v>
          </cell>
        </row>
        <row r="447">
          <cell r="A447">
            <v>38616</v>
          </cell>
          <cell r="B447">
            <v>108</v>
          </cell>
          <cell r="D447">
            <v>1.5516000000000001</v>
          </cell>
          <cell r="E447">
            <v>167.5728</v>
          </cell>
        </row>
        <row r="448">
          <cell r="A448">
            <v>38617</v>
          </cell>
          <cell r="B448">
            <v>108.25</v>
          </cell>
          <cell r="D448">
            <v>1.5538000000000001</v>
          </cell>
          <cell r="E448">
            <v>168.19885000000002</v>
          </cell>
        </row>
        <row r="449">
          <cell r="A449">
            <v>38618</v>
          </cell>
          <cell r="B449">
            <v>108.5</v>
          </cell>
          <cell r="D449">
            <v>1.5557000000000001</v>
          </cell>
          <cell r="E449">
            <v>168.79345000000001</v>
          </cell>
        </row>
        <row r="450">
          <cell r="A450">
            <v>38621</v>
          </cell>
          <cell r="B450">
            <v>108.25</v>
          </cell>
          <cell r="D450">
            <v>1.5570999999999999</v>
          </cell>
          <cell r="E450">
            <v>168.55607499999999</v>
          </cell>
        </row>
        <row r="451">
          <cell r="A451">
            <v>38622</v>
          </cell>
          <cell r="B451">
            <v>108.75</v>
          </cell>
          <cell r="D451">
            <v>1.5558000000000001</v>
          </cell>
          <cell r="E451">
            <v>169.19325000000001</v>
          </cell>
        </row>
        <row r="452">
          <cell r="A452">
            <v>38623</v>
          </cell>
          <cell r="B452">
            <v>108.5</v>
          </cell>
          <cell r="D452">
            <v>1.5551999999999999</v>
          </cell>
          <cell r="E452">
            <v>168.73919999999998</v>
          </cell>
        </row>
        <row r="453">
          <cell r="A453">
            <v>38624</v>
          </cell>
          <cell r="B453">
            <v>108.5</v>
          </cell>
          <cell r="D453">
            <v>1.5567</v>
          </cell>
          <cell r="E453">
            <v>168.90195</v>
          </cell>
        </row>
        <row r="454">
          <cell r="A454">
            <v>38625</v>
          </cell>
          <cell r="B454">
            <v>108.25</v>
          </cell>
          <cell r="D454">
            <v>1.5557000000000001</v>
          </cell>
          <cell r="E454">
            <v>168.40452500000001</v>
          </cell>
        </row>
        <row r="455">
          <cell r="A455">
            <v>38628</v>
          </cell>
          <cell r="B455">
            <v>108.25</v>
          </cell>
          <cell r="D455">
            <v>1.5510999999999999</v>
          </cell>
          <cell r="E455">
            <v>167.906575</v>
          </cell>
        </row>
        <row r="456">
          <cell r="A456">
            <v>38629</v>
          </cell>
          <cell r="B456">
            <v>108.25</v>
          </cell>
          <cell r="D456">
            <v>1.5508999999999999</v>
          </cell>
          <cell r="E456">
            <v>167.88492499999998</v>
          </cell>
        </row>
        <row r="457">
          <cell r="A457">
            <v>38630</v>
          </cell>
          <cell r="B457">
            <v>108.75</v>
          </cell>
          <cell r="D457">
            <v>1.5478000000000001</v>
          </cell>
          <cell r="E457">
            <v>168.32325</v>
          </cell>
        </row>
        <row r="458">
          <cell r="A458">
            <v>38631</v>
          </cell>
          <cell r="B458">
            <v>108.75</v>
          </cell>
          <cell r="D458">
            <v>1.5475000000000001</v>
          </cell>
          <cell r="E458">
            <v>168.29062500000001</v>
          </cell>
        </row>
        <row r="459">
          <cell r="A459">
            <v>38632</v>
          </cell>
          <cell r="B459">
            <v>108.5</v>
          </cell>
          <cell r="D459">
            <v>1.5491999999999999</v>
          </cell>
          <cell r="E459">
            <v>168.0882</v>
          </cell>
        </row>
        <row r="460">
          <cell r="A460">
            <v>38635</v>
          </cell>
          <cell r="B460">
            <v>108.5</v>
          </cell>
          <cell r="D460">
            <v>1.548</v>
          </cell>
          <cell r="E460">
            <v>167.958</v>
          </cell>
        </row>
        <row r="461">
          <cell r="A461">
            <v>38636</v>
          </cell>
          <cell r="B461">
            <v>109</v>
          </cell>
          <cell r="D461">
            <v>1.5466</v>
          </cell>
          <cell r="E461">
            <v>168.57939999999999</v>
          </cell>
        </row>
        <row r="462">
          <cell r="A462">
            <v>38637</v>
          </cell>
          <cell r="B462">
            <v>108.75</v>
          </cell>
          <cell r="D462">
            <v>1.5476000000000001</v>
          </cell>
          <cell r="E462">
            <v>168.3015</v>
          </cell>
        </row>
        <row r="463">
          <cell r="A463">
            <v>38638</v>
          </cell>
          <cell r="B463">
            <v>109</v>
          </cell>
          <cell r="D463">
            <v>1.5498000000000001</v>
          </cell>
          <cell r="E463">
            <v>168.9282</v>
          </cell>
        </row>
        <row r="464">
          <cell r="A464">
            <v>38639</v>
          </cell>
          <cell r="B464">
            <v>109</v>
          </cell>
          <cell r="D464">
            <v>1.5516000000000001</v>
          </cell>
          <cell r="E464">
            <v>169.12440000000001</v>
          </cell>
        </row>
        <row r="465">
          <cell r="A465">
            <v>38642</v>
          </cell>
          <cell r="B465">
            <v>109.25</v>
          </cell>
          <cell r="D465">
            <v>1.5530999999999999</v>
          </cell>
          <cell r="E465">
            <v>169.676175</v>
          </cell>
        </row>
        <row r="466">
          <cell r="A466">
            <v>38643</v>
          </cell>
          <cell r="B466">
            <v>109.25</v>
          </cell>
          <cell r="D466">
            <v>1.5523</v>
          </cell>
          <cell r="E466">
            <v>169.588775</v>
          </cell>
        </row>
        <row r="467">
          <cell r="A467">
            <v>38644</v>
          </cell>
          <cell r="B467">
            <v>109.5</v>
          </cell>
          <cell r="D467">
            <v>1.5525</v>
          </cell>
          <cell r="E467">
            <v>169.99875</v>
          </cell>
        </row>
        <row r="468">
          <cell r="A468">
            <v>38645</v>
          </cell>
          <cell r="B468">
            <v>109.75</v>
          </cell>
          <cell r="D468">
            <v>1.5471999999999999</v>
          </cell>
          <cell r="E468">
            <v>169.80519999999999</v>
          </cell>
        </row>
        <row r="469">
          <cell r="A469">
            <v>38646</v>
          </cell>
          <cell r="B469">
            <v>109.75</v>
          </cell>
          <cell r="D469">
            <v>1.5439000000000001</v>
          </cell>
          <cell r="E469">
            <v>169.44302500000001</v>
          </cell>
        </row>
        <row r="470">
          <cell r="A470">
            <v>38649</v>
          </cell>
          <cell r="B470">
            <v>109.75</v>
          </cell>
          <cell r="D470">
            <v>1.5426</v>
          </cell>
          <cell r="E470">
            <v>169.30035000000001</v>
          </cell>
        </row>
        <row r="471">
          <cell r="A471">
            <v>38650</v>
          </cell>
          <cell r="B471">
            <v>109</v>
          </cell>
          <cell r="D471">
            <v>1.5454000000000001</v>
          </cell>
          <cell r="E471">
            <v>168.4486</v>
          </cell>
        </row>
        <row r="472">
          <cell r="A472">
            <v>38651</v>
          </cell>
          <cell r="B472">
            <v>108.75</v>
          </cell>
          <cell r="D472">
            <v>1.5482</v>
          </cell>
          <cell r="E472">
            <v>168.36675</v>
          </cell>
        </row>
        <row r="473">
          <cell r="A473">
            <v>38652</v>
          </cell>
          <cell r="B473">
            <v>109</v>
          </cell>
          <cell r="D473">
            <v>1.5457000000000001</v>
          </cell>
          <cell r="E473">
            <v>168.4813</v>
          </cell>
        </row>
        <row r="474">
          <cell r="A474">
            <v>38653</v>
          </cell>
          <cell r="B474">
            <v>109</v>
          </cell>
          <cell r="D474">
            <v>1.5444</v>
          </cell>
          <cell r="E474">
            <v>168.33959999999999</v>
          </cell>
        </row>
        <row r="475">
          <cell r="A475">
            <v>38656</v>
          </cell>
          <cell r="B475">
            <v>109.25</v>
          </cell>
          <cell r="D475">
            <v>1.5448999999999999</v>
          </cell>
          <cell r="E475">
            <v>168.780325</v>
          </cell>
        </row>
        <row r="476">
          <cell r="A476">
            <v>38657</v>
          </cell>
          <cell r="B476">
            <v>109.25</v>
          </cell>
          <cell r="D476">
            <v>1.5469999999999999</v>
          </cell>
          <cell r="E476">
            <v>169.00975</v>
          </cell>
        </row>
        <row r="477">
          <cell r="A477">
            <v>38658</v>
          </cell>
          <cell r="B477">
            <v>109.5</v>
          </cell>
          <cell r="D477">
            <v>1.5426</v>
          </cell>
          <cell r="E477">
            <v>168.91470000000001</v>
          </cell>
        </row>
        <row r="478">
          <cell r="A478">
            <v>38659</v>
          </cell>
          <cell r="B478">
            <v>110</v>
          </cell>
          <cell r="D478">
            <v>1.5435000000000001</v>
          </cell>
          <cell r="E478">
            <v>169.785</v>
          </cell>
        </row>
        <row r="479">
          <cell r="A479">
            <v>38660</v>
          </cell>
          <cell r="B479">
            <v>110.75</v>
          </cell>
          <cell r="D479">
            <v>1.5436000000000001</v>
          </cell>
          <cell r="E479">
            <v>170.9537</v>
          </cell>
        </row>
        <row r="480">
          <cell r="A480">
            <v>38663</v>
          </cell>
          <cell r="B480">
            <v>110.5</v>
          </cell>
          <cell r="D480">
            <v>1.5410999999999999</v>
          </cell>
          <cell r="E480">
            <v>170.29155</v>
          </cell>
        </row>
        <row r="481">
          <cell r="A481">
            <v>38664</v>
          </cell>
          <cell r="B481">
            <v>110</v>
          </cell>
          <cell r="D481">
            <v>1.5438000000000001</v>
          </cell>
          <cell r="E481">
            <v>169.81800000000001</v>
          </cell>
        </row>
        <row r="482">
          <cell r="A482">
            <v>38665</v>
          </cell>
          <cell r="B482">
            <v>109.25</v>
          </cell>
          <cell r="D482">
            <v>1.5416000000000001</v>
          </cell>
          <cell r="E482">
            <v>168.41980000000001</v>
          </cell>
        </row>
        <row r="483">
          <cell r="A483">
            <v>38666</v>
          </cell>
          <cell r="B483">
            <v>108.5</v>
          </cell>
          <cell r="D483">
            <v>1.5368999999999999</v>
          </cell>
          <cell r="E483">
            <v>166.75364999999999</v>
          </cell>
        </row>
        <row r="484">
          <cell r="A484">
            <v>38667</v>
          </cell>
          <cell r="B484">
            <v>111</v>
          </cell>
          <cell r="D484">
            <v>1.5374000000000001</v>
          </cell>
          <cell r="E484">
            <v>170.65140000000002</v>
          </cell>
        </row>
        <row r="485">
          <cell r="A485">
            <v>38670</v>
          </cell>
          <cell r="B485">
            <v>111.25</v>
          </cell>
          <cell r="D485">
            <v>1.5396000000000001</v>
          </cell>
          <cell r="E485">
            <v>171.28050000000002</v>
          </cell>
        </row>
        <row r="486">
          <cell r="A486">
            <v>38671</v>
          </cell>
          <cell r="B486">
            <v>111.25</v>
          </cell>
          <cell r="D486">
            <v>1.5428999999999999</v>
          </cell>
          <cell r="E486">
            <v>171.64762500000001</v>
          </cell>
        </row>
        <row r="487">
          <cell r="A487">
            <v>38672</v>
          </cell>
          <cell r="B487">
            <v>111.5</v>
          </cell>
          <cell r="D487">
            <v>1.5465</v>
          </cell>
          <cell r="E487">
            <v>172.43475000000001</v>
          </cell>
        </row>
        <row r="488">
          <cell r="A488">
            <v>38673</v>
          </cell>
          <cell r="B488">
            <v>111.5</v>
          </cell>
          <cell r="D488">
            <v>1.5481</v>
          </cell>
          <cell r="E488">
            <v>172.61314999999999</v>
          </cell>
        </row>
        <row r="489">
          <cell r="A489">
            <v>38674</v>
          </cell>
          <cell r="B489">
            <v>111.5</v>
          </cell>
          <cell r="D489">
            <v>1.5469999999999999</v>
          </cell>
          <cell r="E489">
            <v>172.4905</v>
          </cell>
        </row>
        <row r="490">
          <cell r="A490">
            <v>38677</v>
          </cell>
          <cell r="B490">
            <v>111.25</v>
          </cell>
          <cell r="D490">
            <v>1.5470999999999999</v>
          </cell>
          <cell r="E490">
            <v>172.11487499999998</v>
          </cell>
        </row>
        <row r="491">
          <cell r="A491">
            <v>38678</v>
          </cell>
          <cell r="B491">
            <v>111</v>
          </cell>
          <cell r="D491">
            <v>1.5483</v>
          </cell>
          <cell r="E491">
            <v>171.8613</v>
          </cell>
        </row>
        <row r="492">
          <cell r="A492">
            <v>38679</v>
          </cell>
          <cell r="B492">
            <v>110.5</v>
          </cell>
          <cell r="D492">
            <v>1.5499000000000001</v>
          </cell>
          <cell r="E492">
            <v>171.26394999999999</v>
          </cell>
        </row>
        <row r="493">
          <cell r="A493">
            <v>38680</v>
          </cell>
          <cell r="B493">
            <v>110.5</v>
          </cell>
          <cell r="D493">
            <v>1.5501</v>
          </cell>
          <cell r="E493">
            <v>171.28605000000002</v>
          </cell>
        </row>
        <row r="494">
          <cell r="A494">
            <v>38681</v>
          </cell>
          <cell r="B494">
            <v>110.5</v>
          </cell>
          <cell r="D494">
            <v>1.5462</v>
          </cell>
          <cell r="E494">
            <v>170.85509999999999</v>
          </cell>
        </row>
        <row r="495">
          <cell r="A495">
            <v>38684</v>
          </cell>
          <cell r="B495">
            <v>110.5</v>
          </cell>
          <cell r="D495">
            <v>1.546</v>
          </cell>
          <cell r="E495">
            <v>170.833</v>
          </cell>
        </row>
        <row r="496">
          <cell r="A496">
            <v>38685</v>
          </cell>
          <cell r="B496">
            <v>110.5</v>
          </cell>
          <cell r="D496">
            <v>1.5470999999999999</v>
          </cell>
          <cell r="E496">
            <v>170.95454999999998</v>
          </cell>
        </row>
        <row r="497">
          <cell r="A497">
            <v>38686</v>
          </cell>
          <cell r="B497">
            <v>110</v>
          </cell>
          <cell r="D497">
            <v>1.5499000000000001</v>
          </cell>
          <cell r="E497">
            <v>170.489</v>
          </cell>
        </row>
        <row r="498">
          <cell r="A498">
            <v>38687</v>
          </cell>
          <cell r="B498">
            <v>109.5</v>
          </cell>
          <cell r="D498">
            <v>1.546</v>
          </cell>
          <cell r="E498">
            <v>169.28700000000001</v>
          </cell>
        </row>
        <row r="499">
          <cell r="A499">
            <v>38688</v>
          </cell>
          <cell r="B499">
            <v>109</v>
          </cell>
          <cell r="D499">
            <v>1.5427</v>
          </cell>
          <cell r="E499">
            <v>168.15430000000001</v>
          </cell>
        </row>
        <row r="500">
          <cell r="A500">
            <v>38691</v>
          </cell>
          <cell r="B500">
            <v>109.25</v>
          </cell>
          <cell r="D500">
            <v>1.5410999999999999</v>
          </cell>
          <cell r="E500">
            <v>168.36517499999999</v>
          </cell>
        </row>
        <row r="501">
          <cell r="A501">
            <v>38692</v>
          </cell>
          <cell r="B501">
            <v>109.25</v>
          </cell>
          <cell r="D501">
            <v>1.5392999999999999</v>
          </cell>
          <cell r="E501">
            <v>168.16852499999999</v>
          </cell>
        </row>
        <row r="502">
          <cell r="A502">
            <v>38693</v>
          </cell>
          <cell r="B502">
            <v>109.5</v>
          </cell>
          <cell r="D502">
            <v>1.5394000000000001</v>
          </cell>
          <cell r="E502">
            <v>168.5643</v>
          </cell>
        </row>
        <row r="503">
          <cell r="A503">
            <v>38694</v>
          </cell>
          <cell r="B503">
            <v>109.75</v>
          </cell>
          <cell r="D503">
            <v>1.5361</v>
          </cell>
          <cell r="E503">
            <v>168.586975</v>
          </cell>
        </row>
        <row r="504">
          <cell r="A504">
            <v>38695</v>
          </cell>
          <cell r="B504">
            <v>109.5</v>
          </cell>
          <cell r="D504">
            <v>1.5389999999999999</v>
          </cell>
          <cell r="E504">
            <v>168.5205</v>
          </cell>
        </row>
        <row r="505">
          <cell r="A505">
            <v>38698</v>
          </cell>
          <cell r="B505">
            <v>109.5</v>
          </cell>
          <cell r="D505">
            <v>1.5424</v>
          </cell>
          <cell r="E505">
            <v>168.89279999999999</v>
          </cell>
        </row>
        <row r="506">
          <cell r="A506">
            <v>38699</v>
          </cell>
          <cell r="B506">
            <v>109.5</v>
          </cell>
          <cell r="D506">
            <v>1.5438000000000001</v>
          </cell>
          <cell r="E506">
            <v>169.0461</v>
          </cell>
        </row>
        <row r="507">
          <cell r="A507">
            <v>38700</v>
          </cell>
          <cell r="B507">
            <v>109.5</v>
          </cell>
          <cell r="D507">
            <v>1.5383</v>
          </cell>
          <cell r="E507">
            <v>168.44385</v>
          </cell>
        </row>
        <row r="508">
          <cell r="A508">
            <v>38701</v>
          </cell>
          <cell r="B508">
            <v>109.5</v>
          </cell>
          <cell r="D508">
            <v>1.5432999999999999</v>
          </cell>
          <cell r="E508">
            <v>168.99134999999998</v>
          </cell>
        </row>
        <row r="509">
          <cell r="A509">
            <v>38702</v>
          </cell>
          <cell r="B509">
            <v>109.25</v>
          </cell>
          <cell r="D509">
            <v>1.5491999999999999</v>
          </cell>
          <cell r="E509">
            <v>169.2501</v>
          </cell>
        </row>
        <row r="510">
          <cell r="A510">
            <v>38705</v>
          </cell>
          <cell r="B510">
            <v>109</v>
          </cell>
          <cell r="D510">
            <v>1.5515000000000001</v>
          </cell>
          <cell r="E510">
            <v>169.11350000000002</v>
          </cell>
        </row>
        <row r="511">
          <cell r="A511">
            <v>38706</v>
          </cell>
          <cell r="B511">
            <v>108.75</v>
          </cell>
          <cell r="D511">
            <v>1.5518000000000001</v>
          </cell>
          <cell r="E511">
            <v>168.75825</v>
          </cell>
        </row>
        <row r="512">
          <cell r="A512">
            <v>38707</v>
          </cell>
          <cell r="B512">
            <v>108.75</v>
          </cell>
          <cell r="D512">
            <v>1.554</v>
          </cell>
          <cell r="E512">
            <v>168.9975</v>
          </cell>
        </row>
        <row r="513">
          <cell r="A513">
            <v>38708</v>
          </cell>
          <cell r="B513">
            <v>108.75</v>
          </cell>
          <cell r="D513">
            <v>1.5568</v>
          </cell>
          <cell r="E513">
            <v>169.30199999999999</v>
          </cell>
        </row>
        <row r="514">
          <cell r="A514">
            <v>38709</v>
          </cell>
          <cell r="B514">
            <v>108.75</v>
          </cell>
          <cell r="D514">
            <v>1.5575000000000001</v>
          </cell>
          <cell r="E514">
            <v>169.37812500000001</v>
          </cell>
        </row>
        <row r="515">
          <cell r="A515">
            <v>38713</v>
          </cell>
          <cell r="B515">
            <v>109</v>
          </cell>
          <cell r="D515">
            <v>1.5581</v>
          </cell>
          <cell r="E515">
            <v>169.8329</v>
          </cell>
        </row>
        <row r="516">
          <cell r="A516">
            <v>38714</v>
          </cell>
          <cell r="B516">
            <v>109</v>
          </cell>
          <cell r="D516">
            <v>1.5578000000000001</v>
          </cell>
          <cell r="E516">
            <v>169.80020000000002</v>
          </cell>
        </row>
        <row r="517">
          <cell r="A517">
            <v>38715</v>
          </cell>
          <cell r="B517">
            <v>108.75</v>
          </cell>
          <cell r="D517">
            <v>1.5562</v>
          </cell>
          <cell r="E517">
            <v>169.23675</v>
          </cell>
        </row>
        <row r="518">
          <cell r="A518">
            <v>38716</v>
          </cell>
          <cell r="B518">
            <v>109</v>
          </cell>
          <cell r="D518">
            <v>1.5551999999999999</v>
          </cell>
          <cell r="E518">
            <v>169.51679999999999</v>
          </cell>
        </row>
        <row r="519">
          <cell r="A519">
            <v>38719</v>
          </cell>
          <cell r="B519">
            <v>108.75</v>
          </cell>
          <cell r="D519">
            <v>1.5532999999999999</v>
          </cell>
          <cell r="E519">
            <v>168.92137499999998</v>
          </cell>
        </row>
        <row r="520">
          <cell r="A520">
            <v>38720</v>
          </cell>
          <cell r="B520">
            <v>108.75</v>
          </cell>
          <cell r="D520">
            <v>1.5506</v>
          </cell>
          <cell r="E520">
            <v>168.62774999999999</v>
          </cell>
        </row>
        <row r="521">
          <cell r="A521">
            <v>38721</v>
          </cell>
          <cell r="B521">
            <v>109</v>
          </cell>
          <cell r="D521">
            <v>1.5467</v>
          </cell>
          <cell r="E521">
            <v>168.59029999999998</v>
          </cell>
        </row>
        <row r="522">
          <cell r="A522">
            <v>38722</v>
          </cell>
          <cell r="B522">
            <v>109</v>
          </cell>
          <cell r="D522">
            <v>1.5445</v>
          </cell>
          <cell r="E522">
            <v>168.35050000000001</v>
          </cell>
        </row>
        <row r="523">
          <cell r="A523">
            <v>38723</v>
          </cell>
          <cell r="B523">
            <v>109.25</v>
          </cell>
          <cell r="D523">
            <v>1.5429999999999999</v>
          </cell>
          <cell r="E523">
            <v>168.57274999999998</v>
          </cell>
        </row>
        <row r="524">
          <cell r="A524">
            <v>38726</v>
          </cell>
          <cell r="B524">
            <v>109</v>
          </cell>
          <cell r="D524">
            <v>1.5418000000000001</v>
          </cell>
          <cell r="E524">
            <v>168.05620000000002</v>
          </cell>
        </row>
        <row r="525">
          <cell r="A525">
            <v>38727</v>
          </cell>
          <cell r="B525">
            <v>109</v>
          </cell>
          <cell r="D525">
            <v>1.5444</v>
          </cell>
          <cell r="E525">
            <v>168.33959999999999</v>
          </cell>
        </row>
        <row r="526">
          <cell r="A526">
            <v>38728</v>
          </cell>
          <cell r="B526">
            <v>109.5</v>
          </cell>
          <cell r="D526">
            <v>1.5459000000000001</v>
          </cell>
          <cell r="E526">
            <v>169.27605</v>
          </cell>
        </row>
        <row r="527">
          <cell r="A527">
            <v>38729</v>
          </cell>
          <cell r="B527">
            <v>108.75</v>
          </cell>
          <cell r="D527">
            <v>1.5468999999999999</v>
          </cell>
          <cell r="E527">
            <v>168.22537499999999</v>
          </cell>
        </row>
        <row r="528">
          <cell r="A528">
            <v>38730</v>
          </cell>
          <cell r="B528">
            <v>108.75</v>
          </cell>
          <cell r="D528">
            <v>1.5488</v>
          </cell>
          <cell r="E528">
            <v>168.43199999999999</v>
          </cell>
        </row>
        <row r="529">
          <cell r="A529">
            <v>38733</v>
          </cell>
          <cell r="B529">
            <v>109.25</v>
          </cell>
          <cell r="D529">
            <v>1.5498000000000001</v>
          </cell>
          <cell r="E529">
            <v>169.31565000000001</v>
          </cell>
        </row>
        <row r="530">
          <cell r="A530">
            <v>38734</v>
          </cell>
          <cell r="B530">
            <v>109.5</v>
          </cell>
          <cell r="D530">
            <v>1.5492999999999999</v>
          </cell>
          <cell r="E530">
            <v>169.64834999999999</v>
          </cell>
        </row>
        <row r="531">
          <cell r="A531">
            <v>38735</v>
          </cell>
          <cell r="B531">
            <v>109.5</v>
          </cell>
          <cell r="D531">
            <v>1.5502</v>
          </cell>
          <cell r="E531">
            <v>169.74690000000001</v>
          </cell>
        </row>
        <row r="532">
          <cell r="A532">
            <v>38736</v>
          </cell>
          <cell r="B532">
            <v>110</v>
          </cell>
          <cell r="D532">
            <v>1.5525</v>
          </cell>
          <cell r="E532">
            <v>170.77500000000001</v>
          </cell>
        </row>
        <row r="533">
          <cell r="A533">
            <v>38737</v>
          </cell>
          <cell r="B533">
            <v>110.5</v>
          </cell>
          <cell r="D533">
            <v>1.5485</v>
          </cell>
          <cell r="E533">
            <v>171.10925</v>
          </cell>
        </row>
        <row r="534">
          <cell r="A534">
            <v>38740</v>
          </cell>
          <cell r="B534">
            <v>110.75</v>
          </cell>
          <cell r="D534">
            <v>1.5465</v>
          </cell>
          <cell r="E534">
            <v>171.27487500000001</v>
          </cell>
        </row>
        <row r="535">
          <cell r="A535">
            <v>38741</v>
          </cell>
          <cell r="B535">
            <v>111</v>
          </cell>
          <cell r="D535">
            <v>1.5471999999999999</v>
          </cell>
          <cell r="E535">
            <v>171.73919999999998</v>
          </cell>
        </row>
        <row r="536">
          <cell r="A536">
            <v>38742</v>
          </cell>
          <cell r="B536">
            <v>111.25</v>
          </cell>
          <cell r="D536">
            <v>1.5479000000000001</v>
          </cell>
          <cell r="E536">
            <v>172.20387500000001</v>
          </cell>
        </row>
        <row r="537">
          <cell r="A537">
            <v>38743</v>
          </cell>
          <cell r="B537">
            <v>112</v>
          </cell>
          <cell r="D537">
            <v>1.5498000000000001</v>
          </cell>
          <cell r="E537">
            <v>173.57760000000002</v>
          </cell>
        </row>
        <row r="538">
          <cell r="A538">
            <v>38744</v>
          </cell>
          <cell r="B538">
            <v>112.25</v>
          </cell>
          <cell r="D538">
            <v>1.5535000000000001</v>
          </cell>
          <cell r="E538">
            <v>174.38037500000002</v>
          </cell>
        </row>
        <row r="539">
          <cell r="A539">
            <v>38747</v>
          </cell>
          <cell r="B539">
            <v>111.75</v>
          </cell>
          <cell r="D539">
            <v>1.5551999999999999</v>
          </cell>
          <cell r="E539">
            <v>173.7936</v>
          </cell>
        </row>
        <row r="540">
          <cell r="A540">
            <v>38748</v>
          </cell>
          <cell r="B540">
            <v>111.75</v>
          </cell>
          <cell r="D540">
            <v>1.5528999999999999</v>
          </cell>
          <cell r="E540">
            <v>173.536575</v>
          </cell>
        </row>
        <row r="541">
          <cell r="A541">
            <v>38749</v>
          </cell>
          <cell r="B541">
            <v>111.25</v>
          </cell>
          <cell r="D541">
            <v>1.5548999999999999</v>
          </cell>
          <cell r="E541">
            <v>172.98262499999998</v>
          </cell>
        </row>
        <row r="542">
          <cell r="A542">
            <v>38750</v>
          </cell>
          <cell r="B542">
            <v>111.75</v>
          </cell>
          <cell r="D542">
            <v>1.5546</v>
          </cell>
          <cell r="E542">
            <v>173.72655</v>
          </cell>
        </row>
        <row r="543">
          <cell r="A543">
            <v>38751</v>
          </cell>
          <cell r="B543">
            <v>112.25</v>
          </cell>
          <cell r="D543">
            <v>1.5562</v>
          </cell>
          <cell r="E543">
            <v>174.68344999999999</v>
          </cell>
        </row>
        <row r="544">
          <cell r="A544">
            <v>38754</v>
          </cell>
          <cell r="B544">
            <v>113</v>
          </cell>
          <cell r="D544">
            <v>1.5566</v>
          </cell>
          <cell r="E544">
            <v>175.89580000000001</v>
          </cell>
        </row>
        <row r="545">
          <cell r="A545">
            <v>38755</v>
          </cell>
          <cell r="B545">
            <v>112.75</v>
          </cell>
          <cell r="D545">
            <v>1.5539000000000001</v>
          </cell>
          <cell r="E545">
            <v>175.202225</v>
          </cell>
        </row>
        <row r="546">
          <cell r="A546">
            <v>38756</v>
          </cell>
          <cell r="B546">
            <v>112.5</v>
          </cell>
          <cell r="D546">
            <v>1.5541</v>
          </cell>
          <cell r="E546">
            <v>174.83625000000001</v>
          </cell>
        </row>
        <row r="547">
          <cell r="A547">
            <v>38757</v>
          </cell>
          <cell r="B547">
            <v>112.5</v>
          </cell>
          <cell r="D547">
            <v>1.5565</v>
          </cell>
          <cell r="E547">
            <v>175.10624999999999</v>
          </cell>
        </row>
        <row r="548">
          <cell r="A548">
            <v>38758</v>
          </cell>
          <cell r="B548">
            <v>112.75</v>
          </cell>
          <cell r="D548">
            <v>1.5553999999999999</v>
          </cell>
          <cell r="E548">
            <v>175.37134999999998</v>
          </cell>
        </row>
        <row r="549">
          <cell r="A549">
            <v>38761</v>
          </cell>
          <cell r="B549">
            <v>112.5</v>
          </cell>
          <cell r="D549">
            <v>1.5553999999999999</v>
          </cell>
          <cell r="E549">
            <v>174.98249999999999</v>
          </cell>
        </row>
        <row r="550">
          <cell r="A550">
            <v>38762</v>
          </cell>
          <cell r="B550">
            <v>112.75</v>
          </cell>
          <cell r="D550">
            <v>1.5581</v>
          </cell>
          <cell r="E550">
            <v>175.67577500000002</v>
          </cell>
        </row>
        <row r="551">
          <cell r="A551">
            <v>38763</v>
          </cell>
          <cell r="B551">
            <v>112.25</v>
          </cell>
          <cell r="D551">
            <v>1.5579000000000001</v>
          </cell>
          <cell r="E551">
            <v>174.87427500000001</v>
          </cell>
        </row>
        <row r="552">
          <cell r="A552">
            <v>38764</v>
          </cell>
          <cell r="B552">
            <v>111.5</v>
          </cell>
          <cell r="D552">
            <v>1.5586</v>
          </cell>
          <cell r="E552">
            <v>173.78389999999999</v>
          </cell>
        </row>
        <row r="553">
          <cell r="A553">
            <v>38765</v>
          </cell>
          <cell r="B553">
            <v>111.25</v>
          </cell>
          <cell r="D553">
            <v>1.5637000000000001</v>
          </cell>
          <cell r="E553">
            <v>173.961625</v>
          </cell>
        </row>
        <row r="554">
          <cell r="A554">
            <v>38768</v>
          </cell>
          <cell r="B554">
            <v>110.75</v>
          </cell>
          <cell r="D554">
            <v>1.5609999999999999</v>
          </cell>
          <cell r="E554">
            <v>172.88075000000001</v>
          </cell>
        </row>
        <row r="555">
          <cell r="A555">
            <v>38769</v>
          </cell>
          <cell r="B555">
            <v>111</v>
          </cell>
          <cell r="D555">
            <v>1.5583</v>
          </cell>
          <cell r="E555">
            <v>172.97130000000001</v>
          </cell>
        </row>
        <row r="556">
          <cell r="A556">
            <v>38770</v>
          </cell>
          <cell r="B556">
            <v>111.25</v>
          </cell>
          <cell r="D556">
            <v>1.5607</v>
          </cell>
          <cell r="E556">
            <v>173.62787499999999</v>
          </cell>
        </row>
        <row r="557">
          <cell r="A557">
            <v>38771</v>
          </cell>
          <cell r="B557">
            <v>110.75</v>
          </cell>
          <cell r="D557">
            <v>1.5597000000000001</v>
          </cell>
          <cell r="E557">
            <v>172.73677500000002</v>
          </cell>
        </row>
        <row r="558">
          <cell r="A558">
            <v>38772</v>
          </cell>
          <cell r="B558">
            <v>111.75</v>
          </cell>
          <cell r="D558">
            <v>1.5639000000000001</v>
          </cell>
          <cell r="E558">
            <v>174.76582500000001</v>
          </cell>
        </row>
        <row r="559">
          <cell r="A559">
            <v>38775</v>
          </cell>
          <cell r="B559">
            <v>111.75</v>
          </cell>
          <cell r="D559">
            <v>1.5666</v>
          </cell>
          <cell r="E559">
            <v>175.06755000000001</v>
          </cell>
        </row>
        <row r="560">
          <cell r="A560">
            <v>38776</v>
          </cell>
          <cell r="B560">
            <v>111.5</v>
          </cell>
          <cell r="D560">
            <v>1.5637000000000001</v>
          </cell>
          <cell r="E560">
            <v>174.35255000000001</v>
          </cell>
        </row>
        <row r="561">
          <cell r="A561">
            <v>38777</v>
          </cell>
          <cell r="B561">
            <v>111.75</v>
          </cell>
          <cell r="D561">
            <v>1.5647</v>
          </cell>
          <cell r="E561">
            <v>174.85522499999999</v>
          </cell>
        </row>
        <row r="562">
          <cell r="A562">
            <v>38778</v>
          </cell>
          <cell r="B562">
            <v>111.25</v>
          </cell>
          <cell r="D562">
            <v>1.5623</v>
          </cell>
          <cell r="E562">
            <v>173.80587500000001</v>
          </cell>
        </row>
        <row r="563">
          <cell r="A563">
            <v>38779</v>
          </cell>
          <cell r="B563">
            <v>111.25</v>
          </cell>
          <cell r="D563">
            <v>1.5616000000000001</v>
          </cell>
          <cell r="E563">
            <v>173.72800000000001</v>
          </cell>
        </row>
        <row r="564">
          <cell r="A564">
            <v>38782</v>
          </cell>
          <cell r="B564">
            <v>111</v>
          </cell>
          <cell r="D564">
            <v>1.5606</v>
          </cell>
          <cell r="E564">
            <v>173.22659999999999</v>
          </cell>
        </row>
        <row r="565">
          <cell r="A565">
            <v>38783</v>
          </cell>
          <cell r="B565">
            <v>110.5</v>
          </cell>
          <cell r="D565">
            <v>1.5609</v>
          </cell>
          <cell r="E565">
            <v>172.47944999999999</v>
          </cell>
        </row>
        <row r="566">
          <cell r="A566">
            <v>38784</v>
          </cell>
          <cell r="B566">
            <v>110.5</v>
          </cell>
          <cell r="D566">
            <v>1.5595000000000001</v>
          </cell>
          <cell r="E566">
            <v>172.32475000000002</v>
          </cell>
        </row>
        <row r="567">
          <cell r="A567">
            <v>38785</v>
          </cell>
          <cell r="B567">
            <v>110.25</v>
          </cell>
          <cell r="D567">
            <v>1.5642</v>
          </cell>
          <cell r="E567">
            <v>172.45304999999999</v>
          </cell>
        </row>
        <row r="568">
          <cell r="A568">
            <v>38786</v>
          </cell>
          <cell r="B568">
            <v>110.75</v>
          </cell>
          <cell r="D568">
            <v>1.5687</v>
          </cell>
          <cell r="E568">
            <v>173.73352499999999</v>
          </cell>
        </row>
        <row r="569">
          <cell r="A569">
            <v>38789</v>
          </cell>
          <cell r="B569">
            <v>112.25</v>
          </cell>
          <cell r="D569">
            <v>1.5686</v>
          </cell>
          <cell r="E569">
            <v>176.07534999999999</v>
          </cell>
        </row>
        <row r="570">
          <cell r="A570">
            <v>38790</v>
          </cell>
          <cell r="B570">
            <v>112</v>
          </cell>
          <cell r="D570">
            <v>1.5647</v>
          </cell>
          <cell r="E570">
            <v>175.24639999999999</v>
          </cell>
        </row>
        <row r="571">
          <cell r="A571">
            <v>38791</v>
          </cell>
          <cell r="B571">
            <v>111.75</v>
          </cell>
          <cell r="D571">
            <v>1.5637000000000001</v>
          </cell>
          <cell r="E571">
            <v>174.74347500000002</v>
          </cell>
        </row>
        <row r="572">
          <cell r="A572">
            <v>38792</v>
          </cell>
          <cell r="B572">
            <v>111.75</v>
          </cell>
          <cell r="D572">
            <v>1.5702</v>
          </cell>
          <cell r="E572">
            <v>175.46985000000001</v>
          </cell>
        </row>
        <row r="573">
          <cell r="A573">
            <v>38793</v>
          </cell>
          <cell r="B573">
            <v>111.75</v>
          </cell>
          <cell r="D573">
            <v>1.5725</v>
          </cell>
          <cell r="E573">
            <v>175.72687500000001</v>
          </cell>
        </row>
        <row r="574">
          <cell r="A574">
            <v>38796</v>
          </cell>
          <cell r="B574">
            <v>111.5</v>
          </cell>
          <cell r="D574">
            <v>1.5701000000000001</v>
          </cell>
          <cell r="E574">
            <v>175.06614999999999</v>
          </cell>
        </row>
        <row r="575">
          <cell r="A575">
            <v>38797</v>
          </cell>
          <cell r="B575">
            <v>111.25</v>
          </cell>
          <cell r="D575">
            <v>1.5733999999999999</v>
          </cell>
          <cell r="E575">
            <v>175.04075</v>
          </cell>
        </row>
        <row r="576">
          <cell r="A576">
            <v>38798</v>
          </cell>
          <cell r="B576">
            <v>111.25</v>
          </cell>
          <cell r="D576">
            <v>1.5760000000000001</v>
          </cell>
          <cell r="E576">
            <v>175.33</v>
          </cell>
        </row>
        <row r="577">
          <cell r="A577">
            <v>38799</v>
          </cell>
          <cell r="B577">
            <v>111.25</v>
          </cell>
          <cell r="D577">
            <v>1.5758000000000001</v>
          </cell>
          <cell r="E577">
            <v>175.30775</v>
          </cell>
        </row>
        <row r="578">
          <cell r="A578">
            <v>38800</v>
          </cell>
          <cell r="B578">
            <v>110.75</v>
          </cell>
          <cell r="D578">
            <v>1.5771999999999999</v>
          </cell>
          <cell r="E578">
            <v>174.67489999999998</v>
          </cell>
        </row>
        <row r="579">
          <cell r="A579">
            <v>38803</v>
          </cell>
          <cell r="B579">
            <v>110.75</v>
          </cell>
          <cell r="D579">
            <v>1.5719000000000001</v>
          </cell>
          <cell r="E579">
            <v>174.08792500000001</v>
          </cell>
        </row>
        <row r="580">
          <cell r="A580">
            <v>38804</v>
          </cell>
          <cell r="B580">
            <v>110.5</v>
          </cell>
          <cell r="D580">
            <v>1.5713999999999999</v>
          </cell>
          <cell r="E580">
            <v>173.63969999999998</v>
          </cell>
        </row>
        <row r="581">
          <cell r="A581">
            <v>38805</v>
          </cell>
          <cell r="B581">
            <v>110.5</v>
          </cell>
          <cell r="D581">
            <v>1.5750999999999999</v>
          </cell>
          <cell r="E581">
            <v>174.04855000000001</v>
          </cell>
        </row>
        <row r="582">
          <cell r="A582">
            <v>38806</v>
          </cell>
          <cell r="B582">
            <v>110</v>
          </cell>
          <cell r="D582">
            <v>1.5771999999999999</v>
          </cell>
          <cell r="E582">
            <v>173.49199999999999</v>
          </cell>
        </row>
        <row r="583">
          <cell r="A583">
            <v>38807</v>
          </cell>
          <cell r="B583">
            <v>110</v>
          </cell>
          <cell r="D583">
            <v>1.5795999999999999</v>
          </cell>
          <cell r="E583">
            <v>173.756</v>
          </cell>
        </row>
        <row r="584">
          <cell r="A584">
            <v>38810</v>
          </cell>
          <cell r="B584">
            <v>110.5</v>
          </cell>
          <cell r="D584">
            <v>1.583</v>
          </cell>
          <cell r="E584">
            <v>174.92150000000001</v>
          </cell>
        </row>
        <row r="585">
          <cell r="A585">
            <v>38811</v>
          </cell>
          <cell r="B585">
            <v>110.75</v>
          </cell>
          <cell r="D585">
            <v>1.5812999999999999</v>
          </cell>
          <cell r="E585">
            <v>175.128975</v>
          </cell>
        </row>
        <row r="586">
          <cell r="A586">
            <v>38813</v>
          </cell>
          <cell r="B586">
            <v>111.25</v>
          </cell>
          <cell r="D586">
            <v>1.5768</v>
          </cell>
          <cell r="E586">
            <v>175.41900000000001</v>
          </cell>
        </row>
        <row r="587">
          <cell r="A587">
            <v>38814</v>
          </cell>
          <cell r="B587">
            <v>112</v>
          </cell>
          <cell r="D587">
            <v>1.5729</v>
          </cell>
          <cell r="E587">
            <v>176.16479999999999</v>
          </cell>
        </row>
        <row r="588">
          <cell r="A588">
            <v>38817</v>
          </cell>
          <cell r="B588">
            <v>112</v>
          </cell>
          <cell r="D588">
            <v>1.577</v>
          </cell>
          <cell r="E588">
            <v>176.624</v>
          </cell>
        </row>
        <row r="589">
          <cell r="A589">
            <v>38818</v>
          </cell>
          <cell r="B589">
            <v>112.25</v>
          </cell>
          <cell r="D589">
            <v>1.5760000000000001</v>
          </cell>
          <cell r="E589">
            <v>176.90600000000001</v>
          </cell>
        </row>
        <row r="590">
          <cell r="A590">
            <v>38819</v>
          </cell>
          <cell r="B590">
            <v>112.25</v>
          </cell>
          <cell r="D590">
            <v>1.5719000000000001</v>
          </cell>
          <cell r="E590">
            <v>176.445775</v>
          </cell>
        </row>
        <row r="591">
          <cell r="A591">
            <v>38820</v>
          </cell>
          <cell r="B591">
            <v>113.25</v>
          </cell>
          <cell r="D591">
            <v>1.5713999999999999</v>
          </cell>
          <cell r="E591">
            <v>177.96105</v>
          </cell>
        </row>
        <row r="592">
          <cell r="A592">
            <v>38825</v>
          </cell>
          <cell r="B592">
            <v>113</v>
          </cell>
          <cell r="D592">
            <v>1.5669999999999999</v>
          </cell>
          <cell r="E592">
            <v>177.071</v>
          </cell>
        </row>
        <row r="593">
          <cell r="A593">
            <v>38826</v>
          </cell>
          <cell r="B593">
            <v>113.25</v>
          </cell>
          <cell r="D593">
            <v>1.5682</v>
          </cell>
          <cell r="E593">
            <v>177.59864999999999</v>
          </cell>
        </row>
        <row r="594">
          <cell r="A594">
            <v>38827</v>
          </cell>
          <cell r="B594">
            <v>114.25</v>
          </cell>
          <cell r="D594">
            <v>1.5742</v>
          </cell>
          <cell r="E594">
            <v>179.85235</v>
          </cell>
        </row>
        <row r="595">
          <cell r="A595">
            <v>38828</v>
          </cell>
          <cell r="B595">
            <v>114</v>
          </cell>
          <cell r="D595">
            <v>1.5736000000000001</v>
          </cell>
          <cell r="E595">
            <v>179.3904</v>
          </cell>
        </row>
        <row r="596">
          <cell r="A596">
            <v>38831</v>
          </cell>
          <cell r="B596">
            <v>114.5</v>
          </cell>
          <cell r="D596">
            <v>1.5706</v>
          </cell>
          <cell r="E596">
            <v>179.83369999999999</v>
          </cell>
        </row>
        <row r="597">
          <cell r="A597">
            <v>38832</v>
          </cell>
          <cell r="B597">
            <v>115</v>
          </cell>
          <cell r="D597">
            <v>1.5755999999999999</v>
          </cell>
          <cell r="E597">
            <v>181.19399999999999</v>
          </cell>
        </row>
        <row r="598">
          <cell r="A598">
            <v>38833</v>
          </cell>
          <cell r="B598">
            <v>114.75</v>
          </cell>
          <cell r="D598">
            <v>1.5819000000000001</v>
          </cell>
          <cell r="E598">
            <v>181.52302500000002</v>
          </cell>
        </row>
        <row r="599">
          <cell r="A599">
            <v>38834</v>
          </cell>
          <cell r="B599">
            <v>114</v>
          </cell>
          <cell r="D599">
            <v>1.5780000000000001</v>
          </cell>
          <cell r="E599">
            <v>179.892</v>
          </cell>
        </row>
        <row r="600">
          <cell r="A600">
            <v>38835</v>
          </cell>
          <cell r="B600">
            <v>114</v>
          </cell>
          <cell r="D600">
            <v>1.5648</v>
          </cell>
          <cell r="E600">
            <v>178.38720000000001</v>
          </cell>
        </row>
        <row r="601">
          <cell r="A601">
            <v>38839</v>
          </cell>
          <cell r="B601">
            <v>113.75</v>
          </cell>
          <cell r="D601">
            <v>1.5609999999999999</v>
          </cell>
          <cell r="E601">
            <v>177.56375</v>
          </cell>
        </row>
        <row r="602">
          <cell r="A602">
            <v>38840</v>
          </cell>
          <cell r="B602">
            <v>114.25</v>
          </cell>
          <cell r="D602">
            <v>1.5615000000000001</v>
          </cell>
          <cell r="E602">
            <v>178.401375</v>
          </cell>
        </row>
        <row r="603">
          <cell r="A603">
            <v>38841</v>
          </cell>
          <cell r="B603">
            <v>114</v>
          </cell>
          <cell r="D603">
            <v>1.5591999999999999</v>
          </cell>
          <cell r="E603">
            <v>177.74879999999999</v>
          </cell>
        </row>
        <row r="604">
          <cell r="A604">
            <v>38842</v>
          </cell>
          <cell r="B604">
            <v>114</v>
          </cell>
          <cell r="D604">
            <v>1.5602</v>
          </cell>
          <cell r="E604">
            <v>177.86279999999999</v>
          </cell>
        </row>
        <row r="605">
          <cell r="A605">
            <v>38845</v>
          </cell>
          <cell r="B605">
            <v>113.75</v>
          </cell>
          <cell r="D605">
            <v>1.5599000000000001</v>
          </cell>
          <cell r="E605">
            <v>177.438625</v>
          </cell>
        </row>
        <row r="606">
          <cell r="A606">
            <v>38846</v>
          </cell>
          <cell r="B606">
            <v>114.25</v>
          </cell>
          <cell r="D606">
            <v>1.5570999999999999</v>
          </cell>
          <cell r="E606">
            <v>177.898675</v>
          </cell>
        </row>
        <row r="607">
          <cell r="A607">
            <v>38847</v>
          </cell>
          <cell r="B607">
            <v>116.5</v>
          </cell>
          <cell r="D607">
            <v>1.5576000000000001</v>
          </cell>
          <cell r="E607">
            <v>181.46040000000002</v>
          </cell>
        </row>
        <row r="608">
          <cell r="A608">
            <v>38848</v>
          </cell>
          <cell r="B608">
            <v>113</v>
          </cell>
          <cell r="D608">
            <v>1.5572999999999999</v>
          </cell>
          <cell r="E608">
            <v>175.97489999999999</v>
          </cell>
        </row>
        <row r="609">
          <cell r="A609">
            <v>38849</v>
          </cell>
          <cell r="B609">
            <v>114</v>
          </cell>
          <cell r="D609">
            <v>1.5482</v>
          </cell>
          <cell r="E609">
            <v>176.4948</v>
          </cell>
        </row>
        <row r="610">
          <cell r="A610">
            <v>38852</v>
          </cell>
          <cell r="B610">
            <v>114.75</v>
          </cell>
          <cell r="D610">
            <v>1.5497000000000001</v>
          </cell>
          <cell r="E610">
            <v>177.82807500000001</v>
          </cell>
        </row>
        <row r="611">
          <cell r="A611">
            <v>38853</v>
          </cell>
          <cell r="B611">
            <v>114.25</v>
          </cell>
          <cell r="D611">
            <v>1.552</v>
          </cell>
          <cell r="E611">
            <v>177.316</v>
          </cell>
        </row>
        <row r="612">
          <cell r="A612">
            <v>38854</v>
          </cell>
          <cell r="B612">
            <v>114.5</v>
          </cell>
          <cell r="D612">
            <v>1.5474000000000001</v>
          </cell>
          <cell r="E612">
            <v>177.1773</v>
          </cell>
        </row>
        <row r="613">
          <cell r="A613">
            <v>38855</v>
          </cell>
          <cell r="B613">
            <v>116</v>
          </cell>
          <cell r="D613">
            <v>1.5484</v>
          </cell>
          <cell r="E613">
            <v>179.61439999999999</v>
          </cell>
        </row>
        <row r="614">
          <cell r="A614">
            <v>38856</v>
          </cell>
          <cell r="B614">
            <v>115.75</v>
          </cell>
          <cell r="D614">
            <v>1.5532999999999999</v>
          </cell>
          <cell r="E614">
            <v>179.79447499999998</v>
          </cell>
        </row>
        <row r="615">
          <cell r="A615">
            <v>38859</v>
          </cell>
          <cell r="B615">
            <v>115.75</v>
          </cell>
          <cell r="D615">
            <v>1.5481</v>
          </cell>
          <cell r="E615">
            <v>179.19257500000001</v>
          </cell>
        </row>
        <row r="616">
          <cell r="A616">
            <v>38860</v>
          </cell>
          <cell r="B616">
            <v>117</v>
          </cell>
          <cell r="D616">
            <v>1.5487</v>
          </cell>
          <cell r="E616">
            <v>181.1979</v>
          </cell>
        </row>
        <row r="617">
          <cell r="A617">
            <v>38861</v>
          </cell>
          <cell r="B617">
            <v>117</v>
          </cell>
          <cell r="D617">
            <v>1.5530999999999999</v>
          </cell>
          <cell r="E617">
            <v>181.71269999999998</v>
          </cell>
        </row>
        <row r="618">
          <cell r="A618">
            <v>38862</v>
          </cell>
          <cell r="B618">
            <v>116.5</v>
          </cell>
          <cell r="D618">
            <v>1.5579000000000001</v>
          </cell>
          <cell r="E618">
            <v>181.49535</v>
          </cell>
        </row>
        <row r="619">
          <cell r="A619">
            <v>38863</v>
          </cell>
          <cell r="B619">
            <v>117</v>
          </cell>
          <cell r="D619">
            <v>1.5602</v>
          </cell>
          <cell r="E619">
            <v>182.54339999999999</v>
          </cell>
        </row>
        <row r="620">
          <cell r="A620">
            <v>38866</v>
          </cell>
          <cell r="B620">
            <v>117.25</v>
          </cell>
          <cell r="D620">
            <v>1.5616000000000001</v>
          </cell>
          <cell r="E620">
            <v>183.0976</v>
          </cell>
        </row>
        <row r="621">
          <cell r="A621">
            <v>38867</v>
          </cell>
          <cell r="B621">
            <v>117.25</v>
          </cell>
          <cell r="D621">
            <v>1.5585</v>
          </cell>
          <cell r="E621">
            <v>182.73412500000001</v>
          </cell>
        </row>
        <row r="622">
          <cell r="A622">
            <v>38868</v>
          </cell>
          <cell r="B622">
            <v>114.5</v>
          </cell>
          <cell r="D622">
            <v>1.5609</v>
          </cell>
          <cell r="E622">
            <v>178.72305</v>
          </cell>
        </row>
        <row r="623">
          <cell r="A623">
            <v>38869</v>
          </cell>
          <cell r="B623">
            <v>113.25</v>
          </cell>
          <cell r="D623">
            <v>1.5641</v>
          </cell>
          <cell r="E623">
            <v>177.13432500000002</v>
          </cell>
        </row>
        <row r="624">
          <cell r="A624">
            <v>38870</v>
          </cell>
          <cell r="B624">
            <v>114</v>
          </cell>
          <cell r="D624">
            <v>1.5605</v>
          </cell>
          <cell r="E624">
            <v>177.89699999999999</v>
          </cell>
        </row>
        <row r="625">
          <cell r="A625">
            <v>38873</v>
          </cell>
          <cell r="B625">
            <v>114</v>
          </cell>
          <cell r="D625">
            <v>1.5584</v>
          </cell>
          <cell r="E625">
            <v>177.6576</v>
          </cell>
        </row>
        <row r="626">
          <cell r="A626">
            <v>38874</v>
          </cell>
          <cell r="B626">
            <v>113</v>
          </cell>
          <cell r="D626">
            <v>1.5585</v>
          </cell>
          <cell r="E626">
            <v>176.1105</v>
          </cell>
        </row>
        <row r="627">
          <cell r="A627">
            <v>38875</v>
          </cell>
          <cell r="B627">
            <v>112</v>
          </cell>
          <cell r="D627">
            <v>1.5618000000000001</v>
          </cell>
          <cell r="E627">
            <v>174.92160000000001</v>
          </cell>
        </row>
        <row r="628">
          <cell r="A628">
            <v>38876</v>
          </cell>
          <cell r="B628">
            <v>112.5</v>
          </cell>
          <cell r="D628">
            <v>1.5585</v>
          </cell>
          <cell r="E628">
            <v>175.33125000000001</v>
          </cell>
        </row>
        <row r="629">
          <cell r="A629">
            <v>38877</v>
          </cell>
          <cell r="B629">
            <v>113</v>
          </cell>
          <cell r="D629">
            <v>1.5561</v>
          </cell>
          <cell r="E629">
            <v>175.83930000000001</v>
          </cell>
        </row>
        <row r="630">
          <cell r="A630">
            <v>38880</v>
          </cell>
          <cell r="B630">
            <v>114.75</v>
          </cell>
          <cell r="D630">
            <v>1.5525</v>
          </cell>
          <cell r="E630">
            <v>178.14937499999999</v>
          </cell>
        </row>
        <row r="631">
          <cell r="A631">
            <v>38881</v>
          </cell>
          <cell r="B631">
            <v>113.75</v>
          </cell>
          <cell r="D631">
            <v>1.5537000000000001</v>
          </cell>
          <cell r="E631">
            <v>176.733375</v>
          </cell>
        </row>
        <row r="632">
          <cell r="A632">
            <v>38882</v>
          </cell>
          <cell r="B632">
            <v>113.25</v>
          </cell>
          <cell r="D632">
            <v>1.5517000000000001</v>
          </cell>
          <cell r="E632">
            <v>175.73002500000001</v>
          </cell>
        </row>
        <row r="633">
          <cell r="A633">
            <v>38883</v>
          </cell>
          <cell r="B633">
            <v>113.25</v>
          </cell>
          <cell r="D633">
            <v>1.5539000000000001</v>
          </cell>
          <cell r="E633">
            <v>175.979175</v>
          </cell>
        </row>
        <row r="634">
          <cell r="A634">
            <v>38884</v>
          </cell>
          <cell r="B634">
            <v>113</v>
          </cell>
          <cell r="D634">
            <v>1.5566</v>
          </cell>
          <cell r="E634">
            <v>175.89580000000001</v>
          </cell>
        </row>
        <row r="635">
          <cell r="A635">
            <v>38887</v>
          </cell>
          <cell r="B635">
            <v>112.5</v>
          </cell>
          <cell r="D635">
            <v>1.5593999999999999</v>
          </cell>
          <cell r="E635">
            <v>175.43249999999998</v>
          </cell>
        </row>
        <row r="636">
          <cell r="A636">
            <v>38888</v>
          </cell>
          <cell r="B636">
            <v>113</v>
          </cell>
          <cell r="D636">
            <v>1.5577000000000001</v>
          </cell>
          <cell r="E636">
            <v>176.02010000000001</v>
          </cell>
        </row>
        <row r="637">
          <cell r="A637">
            <v>38889</v>
          </cell>
          <cell r="B637">
            <v>113.5</v>
          </cell>
          <cell r="D637">
            <v>1.5613999999999999</v>
          </cell>
          <cell r="E637">
            <v>177.21889999999999</v>
          </cell>
        </row>
        <row r="638">
          <cell r="A638">
            <v>38890</v>
          </cell>
          <cell r="B638">
            <v>113</v>
          </cell>
          <cell r="D638">
            <v>1.5627</v>
          </cell>
          <cell r="E638">
            <v>176.58510000000001</v>
          </cell>
        </row>
        <row r="639">
          <cell r="A639">
            <v>38891</v>
          </cell>
          <cell r="B639">
            <v>113</v>
          </cell>
          <cell r="D639">
            <v>1.5625</v>
          </cell>
          <cell r="E639">
            <v>176.5625</v>
          </cell>
        </row>
        <row r="640">
          <cell r="A640">
            <v>38894</v>
          </cell>
          <cell r="B640">
            <v>112</v>
          </cell>
          <cell r="D640">
            <v>1.5638000000000001</v>
          </cell>
          <cell r="E640">
            <v>175.1456</v>
          </cell>
        </row>
        <row r="641">
          <cell r="A641">
            <v>38895</v>
          </cell>
          <cell r="B641">
            <v>112.25</v>
          </cell>
          <cell r="D641">
            <v>1.5637000000000001</v>
          </cell>
          <cell r="E641">
            <v>175.52532500000001</v>
          </cell>
        </row>
        <row r="642">
          <cell r="A642">
            <v>38896</v>
          </cell>
          <cell r="B642">
            <v>112.5</v>
          </cell>
          <cell r="D642">
            <v>1.5639000000000001</v>
          </cell>
          <cell r="E642">
            <v>175.93875</v>
          </cell>
        </row>
        <row r="643">
          <cell r="A643">
            <v>38897</v>
          </cell>
          <cell r="B643">
            <v>111.5</v>
          </cell>
          <cell r="D643">
            <v>1.5653999999999999</v>
          </cell>
          <cell r="E643">
            <v>174.54209999999998</v>
          </cell>
        </row>
        <row r="644">
          <cell r="A644">
            <v>38898</v>
          </cell>
          <cell r="B644">
            <v>112</v>
          </cell>
          <cell r="D644">
            <v>1.5629999999999999</v>
          </cell>
          <cell r="E644">
            <v>175.05599999999998</v>
          </cell>
        </row>
        <row r="645">
          <cell r="A645">
            <v>38901</v>
          </cell>
          <cell r="B645">
            <v>113</v>
          </cell>
          <cell r="D645">
            <v>1.5664</v>
          </cell>
          <cell r="E645">
            <v>177.00319999999999</v>
          </cell>
        </row>
        <row r="646">
          <cell r="A646">
            <v>38902</v>
          </cell>
          <cell r="B646">
            <v>113.75</v>
          </cell>
          <cell r="D646">
            <v>1.5661</v>
          </cell>
          <cell r="E646">
            <v>178.14387500000001</v>
          </cell>
        </row>
        <row r="647">
          <cell r="A647">
            <v>38903</v>
          </cell>
          <cell r="B647">
            <v>114.25</v>
          </cell>
          <cell r="D647">
            <v>1.5670999999999999</v>
          </cell>
          <cell r="E647">
            <v>179.04117499999998</v>
          </cell>
        </row>
        <row r="648">
          <cell r="A648">
            <v>38904</v>
          </cell>
          <cell r="B648">
            <v>114.75</v>
          </cell>
          <cell r="D648">
            <v>1.5692999999999999</v>
          </cell>
          <cell r="E648">
            <v>180.07717499999998</v>
          </cell>
        </row>
        <row r="649">
          <cell r="A649">
            <v>38905</v>
          </cell>
          <cell r="B649">
            <v>115.25</v>
          </cell>
          <cell r="D649">
            <v>1.5660000000000001</v>
          </cell>
          <cell r="E649">
            <v>180.48150000000001</v>
          </cell>
        </row>
        <row r="650">
          <cell r="A650">
            <v>38908</v>
          </cell>
          <cell r="B650">
            <v>115.75</v>
          </cell>
          <cell r="D650">
            <v>1.5660000000000001</v>
          </cell>
          <cell r="E650">
            <v>181.2645</v>
          </cell>
        </row>
        <row r="651">
          <cell r="A651">
            <v>38909</v>
          </cell>
          <cell r="B651">
            <v>116.5</v>
          </cell>
          <cell r="D651">
            <v>1.5654999999999999</v>
          </cell>
          <cell r="E651">
            <v>182.38074999999998</v>
          </cell>
        </row>
        <row r="652">
          <cell r="A652">
            <v>38910</v>
          </cell>
          <cell r="B652">
            <v>117.75</v>
          </cell>
          <cell r="D652">
            <v>1.5668</v>
          </cell>
          <cell r="E652">
            <v>184.4907</v>
          </cell>
        </row>
        <row r="653">
          <cell r="A653">
            <v>38911</v>
          </cell>
          <cell r="B653">
            <v>118.5</v>
          </cell>
          <cell r="D653">
            <v>1.5602</v>
          </cell>
          <cell r="E653">
            <v>184.8837</v>
          </cell>
        </row>
        <row r="654">
          <cell r="A654">
            <v>38912</v>
          </cell>
          <cell r="B654">
            <v>117.75</v>
          </cell>
          <cell r="D654">
            <v>1.5609</v>
          </cell>
          <cell r="E654">
            <v>183.795975</v>
          </cell>
        </row>
        <row r="655">
          <cell r="A655">
            <v>38915</v>
          </cell>
          <cell r="B655">
            <v>120</v>
          </cell>
          <cell r="D655">
            <v>1.5620000000000001</v>
          </cell>
          <cell r="E655">
            <v>187.44</v>
          </cell>
        </row>
        <row r="656">
          <cell r="A656">
            <v>38916</v>
          </cell>
          <cell r="B656">
            <v>121</v>
          </cell>
          <cell r="D656">
            <v>1.5660000000000001</v>
          </cell>
          <cell r="E656">
            <v>189.48600000000002</v>
          </cell>
        </row>
        <row r="657">
          <cell r="A657">
            <v>38917</v>
          </cell>
          <cell r="B657">
            <v>120</v>
          </cell>
          <cell r="D657">
            <v>1.5714999999999999</v>
          </cell>
          <cell r="E657">
            <v>188.57999999999998</v>
          </cell>
        </row>
        <row r="658">
          <cell r="A658">
            <v>38918</v>
          </cell>
          <cell r="B658">
            <v>121.5</v>
          </cell>
          <cell r="D658">
            <v>1.5705</v>
          </cell>
          <cell r="E658">
            <v>190.81575000000001</v>
          </cell>
        </row>
        <row r="659">
          <cell r="A659">
            <v>38919</v>
          </cell>
          <cell r="B659">
            <v>129</v>
          </cell>
          <cell r="D659">
            <v>1.5694999999999999</v>
          </cell>
          <cell r="E659">
            <v>202.46549999999999</v>
          </cell>
        </row>
        <row r="660">
          <cell r="A660">
            <v>38922</v>
          </cell>
          <cell r="B660">
            <v>126.25</v>
          </cell>
          <cell r="D660">
            <v>1.5739000000000001</v>
          </cell>
          <cell r="E660">
            <v>198.70487500000002</v>
          </cell>
        </row>
        <row r="661">
          <cell r="A661">
            <v>38923</v>
          </cell>
          <cell r="B661">
            <v>121.75</v>
          </cell>
          <cell r="D661">
            <v>1.5763</v>
          </cell>
          <cell r="E661">
            <v>191.914525</v>
          </cell>
        </row>
        <row r="662">
          <cell r="A662">
            <v>38924</v>
          </cell>
          <cell r="B662">
            <v>121.75</v>
          </cell>
          <cell r="D662">
            <v>1.5769</v>
          </cell>
          <cell r="E662">
            <v>191.98757499999999</v>
          </cell>
        </row>
        <row r="663">
          <cell r="A663">
            <v>38925</v>
          </cell>
          <cell r="B663">
            <v>121.75</v>
          </cell>
          <cell r="D663">
            <v>1.5721000000000001</v>
          </cell>
          <cell r="E663">
            <v>191.403175</v>
          </cell>
        </row>
        <row r="664">
          <cell r="A664">
            <v>38926</v>
          </cell>
          <cell r="B664">
            <v>121</v>
          </cell>
          <cell r="D664">
            <v>1.5728</v>
          </cell>
          <cell r="E664">
            <v>190.30879999999999</v>
          </cell>
        </row>
        <row r="665">
          <cell r="A665">
            <v>38929</v>
          </cell>
          <cell r="B665">
            <v>120.5</v>
          </cell>
          <cell r="D665">
            <v>1.5714999999999999</v>
          </cell>
          <cell r="E665">
            <v>189.36574999999999</v>
          </cell>
        </row>
        <row r="666">
          <cell r="A666">
            <v>38930</v>
          </cell>
          <cell r="B666">
            <v>121.5</v>
          </cell>
          <cell r="D666">
            <v>1.5725</v>
          </cell>
          <cell r="E666">
            <v>191.05875</v>
          </cell>
        </row>
        <row r="667">
          <cell r="A667">
            <v>38931</v>
          </cell>
          <cell r="B667">
            <v>122</v>
          </cell>
          <cell r="D667">
            <v>1.5736000000000001</v>
          </cell>
          <cell r="E667">
            <v>191.97920000000002</v>
          </cell>
        </row>
        <row r="668">
          <cell r="A668">
            <v>38932</v>
          </cell>
          <cell r="B668">
            <v>123</v>
          </cell>
          <cell r="D668">
            <v>1.5758000000000001</v>
          </cell>
          <cell r="E668">
            <v>193.82340000000002</v>
          </cell>
        </row>
        <row r="669">
          <cell r="A669">
            <v>38933</v>
          </cell>
          <cell r="B669">
            <v>123.75</v>
          </cell>
          <cell r="D669">
            <v>1.5745</v>
          </cell>
          <cell r="E669">
            <v>194.84437500000001</v>
          </cell>
        </row>
        <row r="670">
          <cell r="A670">
            <v>38936</v>
          </cell>
          <cell r="B670">
            <v>124</v>
          </cell>
          <cell r="D670">
            <v>1.5730999999999999</v>
          </cell>
          <cell r="E670">
            <v>195.06440000000001</v>
          </cell>
        </row>
        <row r="671">
          <cell r="A671">
            <v>38937</v>
          </cell>
          <cell r="B671">
            <v>125.5</v>
          </cell>
          <cell r="D671">
            <v>1.5722</v>
          </cell>
          <cell r="E671">
            <v>197.31110000000001</v>
          </cell>
        </row>
        <row r="672">
          <cell r="A672">
            <v>38938</v>
          </cell>
          <cell r="B672">
            <v>126.25</v>
          </cell>
          <cell r="D672">
            <v>1.5766</v>
          </cell>
          <cell r="E672">
            <v>199.04575</v>
          </cell>
        </row>
        <row r="673">
          <cell r="A673">
            <v>38939</v>
          </cell>
          <cell r="B673">
            <v>125</v>
          </cell>
          <cell r="D673">
            <v>1.5784</v>
          </cell>
          <cell r="E673">
            <v>197.3</v>
          </cell>
        </row>
        <row r="674">
          <cell r="A674">
            <v>38940</v>
          </cell>
          <cell r="B674">
            <v>125.5</v>
          </cell>
          <cell r="D674">
            <v>1.5808</v>
          </cell>
          <cell r="E674">
            <v>198.3904</v>
          </cell>
        </row>
        <row r="675">
          <cell r="A675">
            <v>38943</v>
          </cell>
          <cell r="B675">
            <v>125.5</v>
          </cell>
          <cell r="D675">
            <v>1.5790999999999999</v>
          </cell>
          <cell r="E675">
            <v>198.17704999999998</v>
          </cell>
        </row>
        <row r="676">
          <cell r="A676">
            <v>38944</v>
          </cell>
          <cell r="B676">
            <v>125.5</v>
          </cell>
          <cell r="D676">
            <v>1.5812999999999999</v>
          </cell>
          <cell r="E676">
            <v>198.45314999999999</v>
          </cell>
        </row>
        <row r="677">
          <cell r="A677">
            <v>38945</v>
          </cell>
          <cell r="B677">
            <v>127.25</v>
          </cell>
          <cell r="D677">
            <v>1.5791999999999999</v>
          </cell>
          <cell r="E677">
            <v>200.95319999999998</v>
          </cell>
        </row>
        <row r="678">
          <cell r="A678">
            <v>38946</v>
          </cell>
          <cell r="B678">
            <v>127.75</v>
          </cell>
          <cell r="D678">
            <v>1.5804</v>
          </cell>
          <cell r="E678">
            <v>201.89609999999999</v>
          </cell>
        </row>
        <row r="679">
          <cell r="A679">
            <v>38947</v>
          </cell>
          <cell r="B679">
            <v>127.75</v>
          </cell>
          <cell r="D679">
            <v>1.5811999999999999</v>
          </cell>
          <cell r="E679">
            <v>201.9983</v>
          </cell>
        </row>
        <row r="680">
          <cell r="A680">
            <v>38950</v>
          </cell>
          <cell r="B680">
            <v>127.75</v>
          </cell>
          <cell r="D680">
            <v>1.5779000000000001</v>
          </cell>
          <cell r="E680">
            <v>201.57672500000001</v>
          </cell>
        </row>
        <row r="681">
          <cell r="A681">
            <v>38951</v>
          </cell>
          <cell r="B681">
            <v>127</v>
          </cell>
          <cell r="D681">
            <v>1.5803</v>
          </cell>
          <cell r="E681">
            <v>200.69810000000001</v>
          </cell>
        </row>
        <row r="682">
          <cell r="A682">
            <v>38952</v>
          </cell>
          <cell r="B682">
            <v>130</v>
          </cell>
          <cell r="D682">
            <v>1.5790999999999999</v>
          </cell>
          <cell r="E682">
            <v>205.28299999999999</v>
          </cell>
        </row>
        <row r="683">
          <cell r="A683">
            <v>38953</v>
          </cell>
          <cell r="B683">
            <v>133.75</v>
          </cell>
          <cell r="D683">
            <v>1.5812999999999999</v>
          </cell>
          <cell r="E683">
            <v>211.498875</v>
          </cell>
        </row>
        <row r="684">
          <cell r="A684">
            <v>38954</v>
          </cell>
          <cell r="B684">
            <v>133.75</v>
          </cell>
          <cell r="D684">
            <v>1.5806</v>
          </cell>
          <cell r="E684">
            <v>211.40525</v>
          </cell>
        </row>
        <row r="685">
          <cell r="A685">
            <v>38957</v>
          </cell>
          <cell r="B685">
            <v>135.25</v>
          </cell>
          <cell r="D685">
            <v>1.5805</v>
          </cell>
          <cell r="E685">
            <v>213.76262500000001</v>
          </cell>
        </row>
        <row r="686">
          <cell r="A686">
            <v>38958</v>
          </cell>
          <cell r="B686">
            <v>136.5</v>
          </cell>
          <cell r="D686">
            <v>1.5758000000000001</v>
          </cell>
          <cell r="E686">
            <v>215.0967</v>
          </cell>
        </row>
        <row r="687">
          <cell r="A687">
            <v>38959</v>
          </cell>
          <cell r="B687">
            <v>137</v>
          </cell>
          <cell r="D687">
            <v>1.5745</v>
          </cell>
          <cell r="E687">
            <v>215.70650000000001</v>
          </cell>
        </row>
        <row r="688">
          <cell r="A688">
            <v>38960</v>
          </cell>
          <cell r="B688">
            <v>139.5</v>
          </cell>
          <cell r="D688">
            <v>1.5758000000000001</v>
          </cell>
          <cell r="E688">
            <v>219.82410000000002</v>
          </cell>
        </row>
        <row r="689">
          <cell r="A689">
            <v>38961</v>
          </cell>
          <cell r="B689">
            <v>140.25</v>
          </cell>
          <cell r="D689">
            <v>1.5787</v>
          </cell>
          <cell r="E689">
            <v>221.41267500000001</v>
          </cell>
        </row>
        <row r="690">
          <cell r="A690">
            <v>38964</v>
          </cell>
          <cell r="B690">
            <v>140.25</v>
          </cell>
          <cell r="D690">
            <v>1.5808</v>
          </cell>
          <cell r="E690">
            <v>221.7072</v>
          </cell>
        </row>
        <row r="691">
          <cell r="A691">
            <v>38965</v>
          </cell>
          <cell r="B691">
            <v>141.5</v>
          </cell>
          <cell r="D691">
            <v>1.5809</v>
          </cell>
          <cell r="E691">
            <v>223.69735</v>
          </cell>
        </row>
        <row r="692">
          <cell r="A692">
            <v>38966</v>
          </cell>
          <cell r="B692">
            <v>140.25</v>
          </cell>
          <cell r="D692">
            <v>1.5812999999999999</v>
          </cell>
          <cell r="E692">
            <v>221.77732499999999</v>
          </cell>
        </row>
        <row r="693">
          <cell r="A693">
            <v>38967</v>
          </cell>
          <cell r="B693">
            <v>141</v>
          </cell>
          <cell r="D693">
            <v>1.5815999999999999</v>
          </cell>
          <cell r="E693">
            <v>223.00559999999999</v>
          </cell>
        </row>
        <row r="694">
          <cell r="A694">
            <v>38968</v>
          </cell>
          <cell r="B694">
            <v>138</v>
          </cell>
          <cell r="D694">
            <v>1.5817000000000001</v>
          </cell>
          <cell r="E694">
            <v>218.27460000000002</v>
          </cell>
        </row>
        <row r="695">
          <cell r="A695">
            <v>38971</v>
          </cell>
          <cell r="B695">
            <v>135</v>
          </cell>
          <cell r="D695">
            <v>1.5810999999999999</v>
          </cell>
          <cell r="E695">
            <v>213.4485</v>
          </cell>
        </row>
        <row r="696">
          <cell r="A696">
            <v>38972</v>
          </cell>
          <cell r="B696">
            <v>139.25</v>
          </cell>
          <cell r="D696">
            <v>1.5865</v>
          </cell>
          <cell r="E696">
            <v>220.92012500000001</v>
          </cell>
        </row>
        <row r="697">
          <cell r="A697">
            <v>38973</v>
          </cell>
          <cell r="B697">
            <v>137.5</v>
          </cell>
          <cell r="D697">
            <v>1.5871</v>
          </cell>
          <cell r="E697">
            <v>218.22624999999999</v>
          </cell>
        </row>
        <row r="698">
          <cell r="A698">
            <v>38974</v>
          </cell>
          <cell r="B698">
            <v>134.75</v>
          </cell>
          <cell r="D698">
            <v>1.5927</v>
          </cell>
          <cell r="E698">
            <v>214.61632499999999</v>
          </cell>
        </row>
        <row r="699">
          <cell r="A699">
            <v>38975</v>
          </cell>
          <cell r="B699">
            <v>136.5</v>
          </cell>
          <cell r="D699">
            <v>1.5874999999999999</v>
          </cell>
          <cell r="E699">
            <v>216.69374999999999</v>
          </cell>
        </row>
        <row r="700">
          <cell r="A700">
            <v>38978</v>
          </cell>
          <cell r="B700">
            <v>138</v>
          </cell>
          <cell r="D700">
            <v>1.5884</v>
          </cell>
          <cell r="E700">
            <v>219.19920000000002</v>
          </cell>
        </row>
        <row r="701">
          <cell r="A701">
            <v>38979</v>
          </cell>
          <cell r="B701">
            <v>141.75</v>
          </cell>
          <cell r="D701">
            <v>1.5867</v>
          </cell>
          <cell r="E701">
            <v>224.914725</v>
          </cell>
        </row>
        <row r="702">
          <cell r="A702">
            <v>38980</v>
          </cell>
          <cell r="B702">
            <v>141.75</v>
          </cell>
          <cell r="D702">
            <v>1.5872999999999999</v>
          </cell>
          <cell r="E702">
            <v>224.999775</v>
          </cell>
        </row>
        <row r="703">
          <cell r="A703">
            <v>38981</v>
          </cell>
          <cell r="B703">
            <v>142.5</v>
          </cell>
          <cell r="D703">
            <v>1.5871999999999999</v>
          </cell>
          <cell r="E703">
            <v>226.17599999999999</v>
          </cell>
        </row>
        <row r="704">
          <cell r="A704">
            <v>38982</v>
          </cell>
          <cell r="B704">
            <v>142</v>
          </cell>
          <cell r="D704">
            <v>1.5790999999999999</v>
          </cell>
          <cell r="E704">
            <v>224.23220000000001</v>
          </cell>
        </row>
        <row r="705">
          <cell r="A705">
            <v>38985</v>
          </cell>
          <cell r="B705">
            <v>141</v>
          </cell>
          <cell r="D705">
            <v>1.5792999999999999</v>
          </cell>
          <cell r="E705">
            <v>222.68129999999999</v>
          </cell>
        </row>
        <row r="706">
          <cell r="A706">
            <v>38986</v>
          </cell>
          <cell r="B706">
            <v>141.25</v>
          </cell>
          <cell r="D706">
            <v>1.5769</v>
          </cell>
          <cell r="E706">
            <v>222.73712499999999</v>
          </cell>
        </row>
        <row r="707">
          <cell r="A707">
            <v>38987</v>
          </cell>
          <cell r="B707">
            <v>143</v>
          </cell>
          <cell r="D707">
            <v>1.5792999999999999</v>
          </cell>
          <cell r="E707">
            <v>225.8399</v>
          </cell>
        </row>
        <row r="708">
          <cell r="A708">
            <v>38988</v>
          </cell>
          <cell r="B708">
            <v>144.5</v>
          </cell>
          <cell r="D708">
            <v>1.5833999999999999</v>
          </cell>
          <cell r="E708">
            <v>228.8013</v>
          </cell>
        </row>
        <row r="709">
          <cell r="A709">
            <v>38989</v>
          </cell>
          <cell r="B709">
            <v>147.5</v>
          </cell>
          <cell r="D709">
            <v>1.5844</v>
          </cell>
          <cell r="E709">
            <v>233.69900000000001</v>
          </cell>
        </row>
        <row r="710">
          <cell r="A710">
            <v>38992</v>
          </cell>
          <cell r="B710">
            <v>149.25</v>
          </cell>
          <cell r="D710">
            <v>1.5832999999999999</v>
          </cell>
          <cell r="E710">
            <v>236.307525</v>
          </cell>
        </row>
        <row r="711">
          <cell r="A711">
            <v>38993</v>
          </cell>
          <cell r="B711">
            <v>147.25</v>
          </cell>
          <cell r="D711">
            <v>1.5849</v>
          </cell>
          <cell r="E711">
            <v>233.37652499999999</v>
          </cell>
        </row>
        <row r="712">
          <cell r="A712">
            <v>38994</v>
          </cell>
          <cell r="B712">
            <v>149</v>
          </cell>
          <cell r="D712">
            <v>1.587</v>
          </cell>
          <cell r="E712">
            <v>236.46299999999999</v>
          </cell>
        </row>
        <row r="713">
          <cell r="A713">
            <v>38995</v>
          </cell>
          <cell r="B713">
            <v>153.25</v>
          </cell>
          <cell r="D713">
            <v>1.5891999999999999</v>
          </cell>
          <cell r="E713">
            <v>243.54489999999998</v>
          </cell>
        </row>
        <row r="714">
          <cell r="A714">
            <v>38996</v>
          </cell>
          <cell r="B714">
            <v>153</v>
          </cell>
          <cell r="D714">
            <v>1.5874999999999999</v>
          </cell>
          <cell r="E714">
            <v>242.88749999999999</v>
          </cell>
        </row>
        <row r="715">
          <cell r="A715">
            <v>38999</v>
          </cell>
          <cell r="B715">
            <v>157.75</v>
          </cell>
          <cell r="D715">
            <v>1.5887</v>
          </cell>
          <cell r="E715">
            <v>250.617425</v>
          </cell>
        </row>
        <row r="716">
          <cell r="A716">
            <v>39000</v>
          </cell>
          <cell r="B716">
            <v>157.75</v>
          </cell>
          <cell r="D716">
            <v>1.5915999999999999</v>
          </cell>
          <cell r="E716">
            <v>251.07489999999999</v>
          </cell>
        </row>
        <row r="717">
          <cell r="A717">
            <v>39001</v>
          </cell>
          <cell r="B717">
            <v>161</v>
          </cell>
          <cell r="D717">
            <v>1.5923</v>
          </cell>
          <cell r="E717">
            <v>256.3603</v>
          </cell>
        </row>
        <row r="718">
          <cell r="A718">
            <v>39002</v>
          </cell>
          <cell r="B718">
            <v>160</v>
          </cell>
          <cell r="D718">
            <v>1.5926</v>
          </cell>
          <cell r="E718">
            <v>254.816</v>
          </cell>
        </row>
        <row r="719">
          <cell r="A719">
            <v>39003</v>
          </cell>
          <cell r="B719">
            <v>160.75</v>
          </cell>
          <cell r="D719">
            <v>1.5927</v>
          </cell>
          <cell r="E719">
            <v>256.02652499999999</v>
          </cell>
        </row>
        <row r="720">
          <cell r="A720">
            <v>39006</v>
          </cell>
          <cell r="B720">
            <v>160.5</v>
          </cell>
          <cell r="D720">
            <v>1.5922000000000001</v>
          </cell>
          <cell r="E720">
            <v>255.54810000000001</v>
          </cell>
        </row>
        <row r="721">
          <cell r="A721">
            <v>39007</v>
          </cell>
          <cell r="B721">
            <v>158.5</v>
          </cell>
          <cell r="D721">
            <v>1.5903</v>
          </cell>
          <cell r="E721">
            <v>252.06255000000002</v>
          </cell>
        </row>
        <row r="722">
          <cell r="A722">
            <v>39008</v>
          </cell>
          <cell r="B722">
            <v>154.75</v>
          </cell>
          <cell r="D722">
            <v>1.5915999999999999</v>
          </cell>
          <cell r="E722">
            <v>246.30009999999999</v>
          </cell>
        </row>
        <row r="723">
          <cell r="A723">
            <v>39009</v>
          </cell>
          <cell r="B723">
            <v>155.5</v>
          </cell>
          <cell r="D723">
            <v>1.5871999999999999</v>
          </cell>
          <cell r="E723">
            <v>246.80959999999999</v>
          </cell>
        </row>
        <row r="724">
          <cell r="A724">
            <v>39010</v>
          </cell>
          <cell r="B724">
            <v>155.25</v>
          </cell>
          <cell r="D724">
            <v>1.5879000000000001</v>
          </cell>
          <cell r="E724">
            <v>246.52147500000001</v>
          </cell>
        </row>
        <row r="725">
          <cell r="A725">
            <v>39013</v>
          </cell>
          <cell r="B725">
            <v>155</v>
          </cell>
          <cell r="D725">
            <v>1.5891999999999999</v>
          </cell>
          <cell r="E725">
            <v>246.32599999999999</v>
          </cell>
        </row>
        <row r="726">
          <cell r="A726">
            <v>39014</v>
          </cell>
          <cell r="B726">
            <v>157</v>
          </cell>
          <cell r="D726">
            <v>1.5903</v>
          </cell>
          <cell r="E726">
            <v>249.6771</v>
          </cell>
        </row>
        <row r="727">
          <cell r="A727">
            <v>39015</v>
          </cell>
          <cell r="B727">
            <v>159</v>
          </cell>
          <cell r="D727">
            <v>1.5933999999999999</v>
          </cell>
          <cell r="E727">
            <v>253.35059999999999</v>
          </cell>
        </row>
        <row r="728">
          <cell r="A728">
            <v>39016</v>
          </cell>
          <cell r="B728">
            <v>157.25</v>
          </cell>
          <cell r="D728">
            <v>1.5904</v>
          </cell>
          <cell r="E728">
            <v>250.09040000000002</v>
          </cell>
        </row>
        <row r="729">
          <cell r="A729">
            <v>39017</v>
          </cell>
          <cell r="B729">
            <v>158.75</v>
          </cell>
          <cell r="D729">
            <v>1.5908</v>
          </cell>
          <cell r="E729">
            <v>252.5395</v>
          </cell>
        </row>
        <row r="730">
          <cell r="A730">
            <v>39020</v>
          </cell>
          <cell r="B730">
            <v>157.5</v>
          </cell>
          <cell r="D730">
            <v>1.5883</v>
          </cell>
          <cell r="E730">
            <v>250.15725</v>
          </cell>
        </row>
        <row r="731">
          <cell r="A731">
            <v>39021</v>
          </cell>
          <cell r="B731">
            <v>156</v>
          </cell>
          <cell r="D731">
            <v>1.5874999999999999</v>
          </cell>
          <cell r="E731">
            <v>247.64999999999998</v>
          </cell>
        </row>
        <row r="732">
          <cell r="A732">
            <v>39022</v>
          </cell>
          <cell r="B732">
            <v>155.25</v>
          </cell>
          <cell r="D732">
            <v>1.5884</v>
          </cell>
          <cell r="E732">
            <v>246.59909999999999</v>
          </cell>
        </row>
        <row r="733">
          <cell r="A733">
            <v>39023</v>
          </cell>
          <cell r="B733">
            <v>157.5</v>
          </cell>
          <cell r="D733">
            <v>1.5907</v>
          </cell>
          <cell r="E733">
            <v>250.53524999999999</v>
          </cell>
        </row>
        <row r="734">
          <cell r="A734">
            <v>39024</v>
          </cell>
          <cell r="B734">
            <v>156.5</v>
          </cell>
          <cell r="D734">
            <v>1.5940000000000001</v>
          </cell>
          <cell r="E734">
            <v>249.46100000000001</v>
          </cell>
        </row>
        <row r="735">
          <cell r="A735">
            <v>39027</v>
          </cell>
          <cell r="B735">
            <v>156.5</v>
          </cell>
          <cell r="D735">
            <v>1.5975999999999999</v>
          </cell>
          <cell r="E735">
            <v>250.02439999999999</v>
          </cell>
        </row>
        <row r="736">
          <cell r="A736">
            <v>39028</v>
          </cell>
          <cell r="B736">
            <v>156.25</v>
          </cell>
          <cell r="D736">
            <v>1.5960000000000001</v>
          </cell>
          <cell r="E736">
            <v>249.375</v>
          </cell>
        </row>
        <row r="737">
          <cell r="A737">
            <v>39029</v>
          </cell>
          <cell r="B737">
            <v>157.5</v>
          </cell>
          <cell r="D737">
            <v>1.5959000000000001</v>
          </cell>
          <cell r="E737">
            <v>251.35425000000001</v>
          </cell>
        </row>
        <row r="738">
          <cell r="A738">
            <v>39030</v>
          </cell>
          <cell r="B738">
            <v>155.25</v>
          </cell>
          <cell r="D738">
            <v>1.5939000000000001</v>
          </cell>
          <cell r="E738">
            <v>247.45297500000001</v>
          </cell>
        </row>
        <row r="739">
          <cell r="A739">
            <v>39031</v>
          </cell>
          <cell r="B739">
            <v>153.25</v>
          </cell>
          <cell r="D739">
            <v>1.5938000000000001</v>
          </cell>
          <cell r="E739">
            <v>244.24985000000001</v>
          </cell>
        </row>
        <row r="740">
          <cell r="A740">
            <v>39034</v>
          </cell>
          <cell r="B740">
            <v>155.5</v>
          </cell>
          <cell r="D740">
            <v>1.5940000000000001</v>
          </cell>
          <cell r="E740">
            <v>247.86700000000002</v>
          </cell>
        </row>
        <row r="741">
          <cell r="A741">
            <v>39035</v>
          </cell>
          <cell r="B741">
            <v>154.5</v>
          </cell>
          <cell r="D741">
            <v>1.5931999999999999</v>
          </cell>
          <cell r="E741">
            <v>246.14939999999999</v>
          </cell>
        </row>
        <row r="742">
          <cell r="A742">
            <v>39036</v>
          </cell>
          <cell r="B742">
            <v>156</v>
          </cell>
          <cell r="D742">
            <v>1.5979000000000001</v>
          </cell>
          <cell r="E742">
            <v>249.2724</v>
          </cell>
        </row>
        <row r="743">
          <cell r="A743">
            <v>39037</v>
          </cell>
          <cell r="B743">
            <v>154.75</v>
          </cell>
          <cell r="D743">
            <v>1.5963000000000001</v>
          </cell>
          <cell r="E743">
            <v>247.02742500000002</v>
          </cell>
        </row>
        <row r="744">
          <cell r="A744">
            <v>39038</v>
          </cell>
          <cell r="B744">
            <v>153.75</v>
          </cell>
          <cell r="D744">
            <v>1.5958000000000001</v>
          </cell>
          <cell r="E744">
            <v>245.35425000000001</v>
          </cell>
        </row>
        <row r="745">
          <cell r="A745">
            <v>39041</v>
          </cell>
          <cell r="B745">
            <v>155</v>
          </cell>
          <cell r="D745">
            <v>1.5945</v>
          </cell>
          <cell r="E745">
            <v>247.14750000000001</v>
          </cell>
        </row>
        <row r="746">
          <cell r="A746">
            <v>39042</v>
          </cell>
          <cell r="B746">
            <v>154</v>
          </cell>
          <cell r="D746">
            <v>1.5932999999999999</v>
          </cell>
          <cell r="E746">
            <v>245.3682</v>
          </cell>
        </row>
        <row r="747">
          <cell r="A747">
            <v>39043</v>
          </cell>
          <cell r="B747">
            <v>153.5</v>
          </cell>
          <cell r="D747">
            <v>1.5868</v>
          </cell>
          <cell r="E747">
            <v>243.57380000000001</v>
          </cell>
        </row>
        <row r="748">
          <cell r="A748">
            <v>39044</v>
          </cell>
          <cell r="B748">
            <v>153.75</v>
          </cell>
          <cell r="D748">
            <v>1.585</v>
          </cell>
          <cell r="E748">
            <v>243.69374999999999</v>
          </cell>
        </row>
        <row r="749">
          <cell r="A749">
            <v>39045</v>
          </cell>
          <cell r="B749">
            <v>153</v>
          </cell>
          <cell r="D749">
            <v>1.583</v>
          </cell>
          <cell r="E749">
            <v>242.19899999999998</v>
          </cell>
        </row>
        <row r="750">
          <cell r="A750">
            <v>39048</v>
          </cell>
          <cell r="B750">
            <v>153.75</v>
          </cell>
          <cell r="D750">
            <v>1.5842000000000001</v>
          </cell>
          <cell r="E750">
            <v>243.57075</v>
          </cell>
        </row>
        <row r="751">
          <cell r="A751">
            <v>39049</v>
          </cell>
          <cell r="B751">
            <v>152.5</v>
          </cell>
          <cell r="D751">
            <v>1.5866</v>
          </cell>
          <cell r="E751">
            <v>241.95650000000001</v>
          </cell>
        </row>
        <row r="752">
          <cell r="A752">
            <v>39050</v>
          </cell>
          <cell r="B752">
            <v>150.5</v>
          </cell>
          <cell r="D752">
            <v>1.5905</v>
          </cell>
          <cell r="E752">
            <v>239.37025</v>
          </cell>
        </row>
        <row r="753">
          <cell r="A753">
            <v>39051</v>
          </cell>
          <cell r="B753">
            <v>150.75</v>
          </cell>
          <cell r="D753">
            <v>1.5867</v>
          </cell>
          <cell r="E753">
            <v>239.19502499999999</v>
          </cell>
        </row>
        <row r="754">
          <cell r="A754">
            <v>39052</v>
          </cell>
          <cell r="B754">
            <v>149.75</v>
          </cell>
          <cell r="D754">
            <v>1.591</v>
          </cell>
          <cell r="E754">
            <v>238.25225</v>
          </cell>
        </row>
        <row r="755">
          <cell r="A755">
            <v>39055</v>
          </cell>
          <cell r="B755">
            <v>147.25</v>
          </cell>
          <cell r="D755">
            <v>1.591</v>
          </cell>
          <cell r="E755">
            <v>234.27474999999998</v>
          </cell>
        </row>
        <row r="756">
          <cell r="A756">
            <v>39056</v>
          </cell>
          <cell r="B756">
            <v>147</v>
          </cell>
          <cell r="D756">
            <v>1.5871999999999999</v>
          </cell>
          <cell r="E756">
            <v>233.3184</v>
          </cell>
        </row>
        <row r="757">
          <cell r="A757">
            <v>39057</v>
          </cell>
          <cell r="B757">
            <v>147</v>
          </cell>
          <cell r="D757">
            <v>1.5887</v>
          </cell>
          <cell r="E757">
            <v>233.53890000000001</v>
          </cell>
        </row>
        <row r="758">
          <cell r="A758">
            <v>39058</v>
          </cell>
          <cell r="B758">
            <v>146.25</v>
          </cell>
          <cell r="D758">
            <v>1.5874999999999999</v>
          </cell>
          <cell r="E758">
            <v>232.171875</v>
          </cell>
        </row>
        <row r="759">
          <cell r="A759">
            <v>39059</v>
          </cell>
          <cell r="B759">
            <v>146.75</v>
          </cell>
          <cell r="D759">
            <v>1.5905</v>
          </cell>
          <cell r="E759">
            <v>233.40587500000001</v>
          </cell>
        </row>
        <row r="760">
          <cell r="A760">
            <v>39062</v>
          </cell>
          <cell r="B760">
            <v>146</v>
          </cell>
          <cell r="D760">
            <v>1.5918000000000001</v>
          </cell>
          <cell r="E760">
            <v>232.40280000000001</v>
          </cell>
        </row>
        <row r="761">
          <cell r="A761">
            <v>39063</v>
          </cell>
          <cell r="B761">
            <v>146.75</v>
          </cell>
          <cell r="D761">
            <v>1.5926</v>
          </cell>
          <cell r="E761">
            <v>233.71405000000001</v>
          </cell>
        </row>
        <row r="762">
          <cell r="A762">
            <v>39064</v>
          </cell>
          <cell r="B762">
            <v>146</v>
          </cell>
          <cell r="D762">
            <v>1.5935999999999999</v>
          </cell>
          <cell r="E762">
            <v>232.66559999999998</v>
          </cell>
        </row>
        <row r="763">
          <cell r="A763">
            <v>39065</v>
          </cell>
          <cell r="B763">
            <v>147.75</v>
          </cell>
          <cell r="D763">
            <v>1.5961000000000001</v>
          </cell>
          <cell r="E763">
            <v>235.82377500000001</v>
          </cell>
        </row>
        <row r="764">
          <cell r="A764">
            <v>39066</v>
          </cell>
          <cell r="B764">
            <v>149.75</v>
          </cell>
          <cell r="D764">
            <v>1.5973999999999999</v>
          </cell>
          <cell r="E764">
            <v>239.21064999999999</v>
          </cell>
        </row>
        <row r="765">
          <cell r="A765">
            <v>39069</v>
          </cell>
          <cell r="B765">
            <v>149.5</v>
          </cell>
          <cell r="D765">
            <v>1.6007</v>
          </cell>
          <cell r="E765">
            <v>239.30465000000001</v>
          </cell>
        </row>
        <row r="766">
          <cell r="A766">
            <v>39070</v>
          </cell>
          <cell r="B766">
            <v>148</v>
          </cell>
          <cell r="D766">
            <v>1.6014999999999999</v>
          </cell>
          <cell r="E766">
            <v>237.02199999999999</v>
          </cell>
        </row>
        <row r="767">
          <cell r="A767">
            <v>39071</v>
          </cell>
          <cell r="B767">
            <v>149</v>
          </cell>
          <cell r="D767">
            <v>1.6042000000000001</v>
          </cell>
          <cell r="E767">
            <v>239.0258</v>
          </cell>
        </row>
        <row r="768">
          <cell r="A768">
            <v>39072</v>
          </cell>
          <cell r="B768">
            <v>149</v>
          </cell>
          <cell r="D768">
            <v>1.6024</v>
          </cell>
          <cell r="E768">
            <v>238.7576</v>
          </cell>
        </row>
        <row r="769">
          <cell r="A769">
            <v>39073</v>
          </cell>
          <cell r="B769">
            <v>150.25</v>
          </cell>
          <cell r="D769">
            <v>1.6009</v>
          </cell>
          <cell r="E769">
            <v>240.535225</v>
          </cell>
        </row>
        <row r="770">
          <cell r="A770">
            <v>39078</v>
          </cell>
          <cell r="B770">
            <v>151</v>
          </cell>
          <cell r="D770">
            <v>1.6085</v>
          </cell>
          <cell r="E770">
            <v>242.8835</v>
          </cell>
        </row>
        <row r="771">
          <cell r="A771">
            <v>39079</v>
          </cell>
          <cell r="B771">
            <v>152</v>
          </cell>
          <cell r="D771">
            <v>1.6054999999999999</v>
          </cell>
          <cell r="E771">
            <v>244.036</v>
          </cell>
        </row>
        <row r="772">
          <cell r="A772">
            <v>39080</v>
          </cell>
          <cell r="B772">
            <v>151</v>
          </cell>
          <cell r="D772">
            <v>1.6077999999999999</v>
          </cell>
          <cell r="E772">
            <v>242.77779999999998</v>
          </cell>
        </row>
        <row r="773">
          <cell r="A773">
            <v>39084</v>
          </cell>
          <cell r="B773">
            <v>149</v>
          </cell>
          <cell r="D773">
            <v>1.6103000000000001</v>
          </cell>
          <cell r="E773">
            <v>239.93470000000002</v>
          </cell>
        </row>
        <row r="774">
          <cell r="A774">
            <v>39085</v>
          </cell>
          <cell r="B774">
            <v>146.75</v>
          </cell>
          <cell r="D774">
            <v>1.6142000000000001</v>
          </cell>
          <cell r="E774">
            <v>236.88385000000002</v>
          </cell>
        </row>
        <row r="775">
          <cell r="A775">
            <v>39086</v>
          </cell>
          <cell r="B775">
            <v>145</v>
          </cell>
          <cell r="D775">
            <v>1.6124000000000001</v>
          </cell>
          <cell r="E775">
            <v>233.798</v>
          </cell>
        </row>
        <row r="776">
          <cell r="A776">
            <v>39087</v>
          </cell>
          <cell r="B776">
            <v>144.5</v>
          </cell>
          <cell r="D776">
            <v>1.6071</v>
          </cell>
          <cell r="E776">
            <v>232.22594999999998</v>
          </cell>
        </row>
        <row r="777">
          <cell r="A777">
            <v>39090</v>
          </cell>
          <cell r="B777">
            <v>144.75</v>
          </cell>
          <cell r="D777">
            <v>1.6097999999999999</v>
          </cell>
          <cell r="E777">
            <v>233.01854999999998</v>
          </cell>
        </row>
        <row r="778">
          <cell r="A778">
            <v>39091</v>
          </cell>
          <cell r="B778">
            <v>144.25</v>
          </cell>
          <cell r="D778">
            <v>1.6132</v>
          </cell>
          <cell r="E778">
            <v>232.70409999999998</v>
          </cell>
        </row>
        <row r="779">
          <cell r="A779">
            <v>39092</v>
          </cell>
          <cell r="B779">
            <v>142.75</v>
          </cell>
          <cell r="D779">
            <v>1.6131</v>
          </cell>
          <cell r="E779">
            <v>230.270025</v>
          </cell>
        </row>
        <row r="780">
          <cell r="A780">
            <v>39093</v>
          </cell>
          <cell r="B780">
            <v>145.5</v>
          </cell>
          <cell r="D780">
            <v>1.61</v>
          </cell>
          <cell r="E780">
            <v>234.25500000000002</v>
          </cell>
        </row>
        <row r="781">
          <cell r="A781">
            <v>39094</v>
          </cell>
          <cell r="B781">
            <v>149.75</v>
          </cell>
          <cell r="D781">
            <v>1.6114999999999999</v>
          </cell>
          <cell r="E781">
            <v>241.322125</v>
          </cell>
        </row>
        <row r="782">
          <cell r="A782">
            <v>39097</v>
          </cell>
          <cell r="B782">
            <v>153.75</v>
          </cell>
          <cell r="D782">
            <v>1.6144000000000001</v>
          </cell>
          <cell r="E782">
            <v>248.214</v>
          </cell>
        </row>
        <row r="783">
          <cell r="A783">
            <v>39098</v>
          </cell>
          <cell r="B783">
            <v>150.75</v>
          </cell>
          <cell r="D783">
            <v>1.6116999999999999</v>
          </cell>
          <cell r="E783">
            <v>242.963775</v>
          </cell>
        </row>
        <row r="784">
          <cell r="A784">
            <v>39099</v>
          </cell>
          <cell r="B784">
            <v>151.25</v>
          </cell>
          <cell r="D784">
            <v>1.6141000000000001</v>
          </cell>
          <cell r="E784">
            <v>244.13262500000002</v>
          </cell>
        </row>
        <row r="785">
          <cell r="A785">
            <v>39100</v>
          </cell>
          <cell r="B785">
            <v>150.25</v>
          </cell>
          <cell r="D785">
            <v>1.6158999999999999</v>
          </cell>
          <cell r="E785">
            <v>242.78897499999999</v>
          </cell>
        </row>
        <row r="786">
          <cell r="A786">
            <v>39101</v>
          </cell>
          <cell r="B786">
            <v>150.25</v>
          </cell>
          <cell r="D786">
            <v>1.6173</v>
          </cell>
          <cell r="E786">
            <v>242.999325</v>
          </cell>
        </row>
        <row r="787">
          <cell r="A787">
            <v>39104</v>
          </cell>
          <cell r="B787">
            <v>150.5</v>
          </cell>
          <cell r="D787">
            <v>1.6173</v>
          </cell>
          <cell r="E787">
            <v>243.40365</v>
          </cell>
        </row>
        <row r="788">
          <cell r="A788">
            <v>39105</v>
          </cell>
          <cell r="B788">
            <v>152.25</v>
          </cell>
          <cell r="D788">
            <v>1.6187</v>
          </cell>
          <cell r="E788">
            <v>246.44707500000001</v>
          </cell>
        </row>
        <row r="789">
          <cell r="A789">
            <v>39106</v>
          </cell>
          <cell r="B789">
            <v>149.75</v>
          </cell>
          <cell r="D789">
            <v>1.6189</v>
          </cell>
          <cell r="E789">
            <v>242.43027499999999</v>
          </cell>
        </row>
        <row r="790">
          <cell r="A790">
            <v>39107</v>
          </cell>
          <cell r="B790">
            <v>149</v>
          </cell>
          <cell r="D790">
            <v>1.6144000000000001</v>
          </cell>
          <cell r="E790">
            <v>240.54560000000001</v>
          </cell>
        </row>
        <row r="791">
          <cell r="A791">
            <v>39108</v>
          </cell>
          <cell r="B791">
            <v>149</v>
          </cell>
          <cell r="D791">
            <v>1.6186</v>
          </cell>
          <cell r="E791">
            <v>241.17140000000001</v>
          </cell>
        </row>
        <row r="792">
          <cell r="A792">
            <v>39111</v>
          </cell>
          <cell r="B792">
            <v>147.25</v>
          </cell>
          <cell r="D792">
            <v>1.6227</v>
          </cell>
          <cell r="E792">
            <v>238.94257500000001</v>
          </cell>
        </row>
        <row r="793">
          <cell r="A793">
            <v>39112</v>
          </cell>
          <cell r="B793">
            <v>147</v>
          </cell>
          <cell r="D793">
            <v>1.6228</v>
          </cell>
          <cell r="E793">
            <v>238.55160000000001</v>
          </cell>
        </row>
        <row r="794">
          <cell r="A794">
            <v>39113</v>
          </cell>
          <cell r="B794">
            <v>148</v>
          </cell>
          <cell r="D794">
            <v>1.6204000000000001</v>
          </cell>
          <cell r="E794">
            <v>239.81920000000002</v>
          </cell>
        </row>
        <row r="795">
          <cell r="A795">
            <v>39114</v>
          </cell>
          <cell r="B795">
            <v>148</v>
          </cell>
          <cell r="D795">
            <v>1.6193</v>
          </cell>
          <cell r="E795">
            <v>239.65639999999999</v>
          </cell>
        </row>
        <row r="796">
          <cell r="A796">
            <v>39115</v>
          </cell>
          <cell r="B796">
            <v>147.25</v>
          </cell>
          <cell r="D796">
            <v>1.6164000000000001</v>
          </cell>
          <cell r="E796">
            <v>238.01490000000001</v>
          </cell>
        </row>
        <row r="797">
          <cell r="A797">
            <v>39118</v>
          </cell>
          <cell r="B797">
            <v>147.25</v>
          </cell>
          <cell r="D797">
            <v>1.6136999999999999</v>
          </cell>
          <cell r="E797">
            <v>237.61732499999999</v>
          </cell>
        </row>
        <row r="798">
          <cell r="A798">
            <v>39119</v>
          </cell>
          <cell r="B798">
            <v>147.25</v>
          </cell>
          <cell r="D798">
            <v>1.6093999999999999</v>
          </cell>
          <cell r="E798">
            <v>236.98415</v>
          </cell>
        </row>
        <row r="799">
          <cell r="A799">
            <v>39120</v>
          </cell>
          <cell r="B799">
            <v>146.5</v>
          </cell>
          <cell r="D799">
            <v>1.6149</v>
          </cell>
          <cell r="E799">
            <v>236.58285000000001</v>
          </cell>
        </row>
        <row r="800">
          <cell r="A800">
            <v>39121</v>
          </cell>
          <cell r="B800">
            <v>146.25</v>
          </cell>
          <cell r="D800">
            <v>1.6244000000000001</v>
          </cell>
          <cell r="E800">
            <v>237.5685</v>
          </cell>
        </row>
        <row r="801">
          <cell r="A801">
            <v>39122</v>
          </cell>
          <cell r="B801">
            <v>146.5</v>
          </cell>
          <cell r="D801">
            <v>1.6232</v>
          </cell>
          <cell r="E801">
            <v>237.7988</v>
          </cell>
        </row>
        <row r="802">
          <cell r="A802">
            <v>39125</v>
          </cell>
          <cell r="B802">
            <v>147</v>
          </cell>
          <cell r="D802">
            <v>1.6244000000000001</v>
          </cell>
          <cell r="E802">
            <v>238.7868</v>
          </cell>
        </row>
        <row r="803">
          <cell r="A803">
            <v>39126</v>
          </cell>
          <cell r="B803">
            <v>147.25</v>
          </cell>
          <cell r="D803">
            <v>1.6251</v>
          </cell>
          <cell r="E803">
            <v>239.295975</v>
          </cell>
        </row>
        <row r="804">
          <cell r="A804">
            <v>39127</v>
          </cell>
          <cell r="B804">
            <v>148.25</v>
          </cell>
          <cell r="D804">
            <v>1.6276999999999999</v>
          </cell>
          <cell r="E804">
            <v>241.30652499999999</v>
          </cell>
        </row>
        <row r="805">
          <cell r="A805">
            <v>39128</v>
          </cell>
          <cell r="B805">
            <v>148</v>
          </cell>
          <cell r="D805">
            <v>1.6221000000000001</v>
          </cell>
          <cell r="E805">
            <v>240.07080000000002</v>
          </cell>
        </row>
        <row r="806">
          <cell r="A806">
            <v>39129</v>
          </cell>
          <cell r="B806">
            <v>149</v>
          </cell>
          <cell r="D806">
            <v>1.6216999999999999</v>
          </cell>
          <cell r="E806">
            <v>241.63329999999999</v>
          </cell>
        </row>
        <row r="807">
          <cell r="A807">
            <v>39132</v>
          </cell>
          <cell r="B807">
            <v>152</v>
          </cell>
          <cell r="D807">
            <v>1.6214</v>
          </cell>
          <cell r="E807">
            <v>246.4528</v>
          </cell>
        </row>
        <row r="808">
          <cell r="A808">
            <v>39133</v>
          </cell>
          <cell r="B808">
            <v>151.25</v>
          </cell>
          <cell r="D808">
            <v>1.6236999999999999</v>
          </cell>
          <cell r="E808">
            <v>245.58462499999999</v>
          </cell>
        </row>
        <row r="809">
          <cell r="A809">
            <v>39134</v>
          </cell>
          <cell r="B809">
            <v>152.25</v>
          </cell>
          <cell r="D809">
            <v>1.6256999999999999</v>
          </cell>
          <cell r="E809">
            <v>247.51282499999999</v>
          </cell>
        </row>
        <row r="810">
          <cell r="A810">
            <v>39135</v>
          </cell>
          <cell r="B810">
            <v>153</v>
          </cell>
          <cell r="D810">
            <v>1.6253</v>
          </cell>
          <cell r="E810">
            <v>248.67089999999999</v>
          </cell>
        </row>
        <row r="811">
          <cell r="A811">
            <v>39136</v>
          </cell>
          <cell r="B811">
            <v>152</v>
          </cell>
          <cell r="D811">
            <v>1.6232</v>
          </cell>
          <cell r="E811">
            <v>246.72639999999998</v>
          </cell>
        </row>
        <row r="812">
          <cell r="A812">
            <v>39139</v>
          </cell>
          <cell r="B812">
            <v>153.5</v>
          </cell>
          <cell r="D812">
            <v>1.621</v>
          </cell>
          <cell r="E812">
            <v>248.8235</v>
          </cell>
        </row>
        <row r="813">
          <cell r="A813">
            <v>39140</v>
          </cell>
          <cell r="B813">
            <v>152</v>
          </cell>
          <cell r="D813">
            <v>1.6125</v>
          </cell>
          <cell r="E813">
            <v>245.1</v>
          </cell>
        </row>
        <row r="814">
          <cell r="A814">
            <v>39141</v>
          </cell>
          <cell r="B814">
            <v>152.5</v>
          </cell>
          <cell r="D814">
            <v>1.6125</v>
          </cell>
          <cell r="E814">
            <v>245.90625</v>
          </cell>
        </row>
        <row r="815">
          <cell r="A815">
            <v>39142</v>
          </cell>
          <cell r="B815">
            <v>152.25</v>
          </cell>
          <cell r="D815">
            <v>1.6111</v>
          </cell>
          <cell r="E815">
            <v>245.289975</v>
          </cell>
        </row>
        <row r="816">
          <cell r="A816">
            <v>39143</v>
          </cell>
          <cell r="B816">
            <v>152.5</v>
          </cell>
          <cell r="D816">
            <v>1.6045</v>
          </cell>
          <cell r="E816">
            <v>244.68625</v>
          </cell>
        </row>
        <row r="817">
          <cell r="A817">
            <v>39146</v>
          </cell>
          <cell r="B817">
            <v>152.5</v>
          </cell>
          <cell r="D817">
            <v>1.5984</v>
          </cell>
          <cell r="E817">
            <v>243.756</v>
          </cell>
        </row>
        <row r="818">
          <cell r="A818">
            <v>39147</v>
          </cell>
          <cell r="B818">
            <v>152.5</v>
          </cell>
          <cell r="D818">
            <v>1.6056999999999999</v>
          </cell>
          <cell r="E818">
            <v>244.86924999999999</v>
          </cell>
        </row>
        <row r="819">
          <cell r="A819">
            <v>39148</v>
          </cell>
          <cell r="B819">
            <v>152.75</v>
          </cell>
          <cell r="D819">
            <v>1.6037999999999999</v>
          </cell>
          <cell r="E819">
            <v>244.98044999999999</v>
          </cell>
        </row>
        <row r="820">
          <cell r="A820">
            <v>39149</v>
          </cell>
          <cell r="B820">
            <v>153.25</v>
          </cell>
          <cell r="D820">
            <v>1.6119000000000001</v>
          </cell>
          <cell r="E820">
            <v>247.02367500000003</v>
          </cell>
        </row>
        <row r="821">
          <cell r="A821">
            <v>39150</v>
          </cell>
          <cell r="B821">
            <v>153</v>
          </cell>
          <cell r="D821">
            <v>1.6188</v>
          </cell>
          <cell r="E821">
            <v>247.6764</v>
          </cell>
        </row>
        <row r="822">
          <cell r="A822">
            <v>39153</v>
          </cell>
          <cell r="B822">
            <v>152</v>
          </cell>
          <cell r="D822">
            <v>1.6145</v>
          </cell>
          <cell r="E822">
            <v>245.404</v>
          </cell>
        </row>
        <row r="823">
          <cell r="A823">
            <v>39154</v>
          </cell>
          <cell r="B823">
            <v>152</v>
          </cell>
          <cell r="D823">
            <v>1.6063000000000001</v>
          </cell>
          <cell r="E823">
            <v>244.1576</v>
          </cell>
        </row>
        <row r="824">
          <cell r="A824">
            <v>39155</v>
          </cell>
          <cell r="B824">
            <v>151</v>
          </cell>
          <cell r="D824">
            <v>1.6103000000000001</v>
          </cell>
          <cell r="E824">
            <v>243.15530000000001</v>
          </cell>
        </row>
        <row r="825">
          <cell r="A825">
            <v>39156</v>
          </cell>
          <cell r="B825">
            <v>152</v>
          </cell>
          <cell r="D825">
            <v>1.6111</v>
          </cell>
          <cell r="E825">
            <v>244.88720000000001</v>
          </cell>
        </row>
        <row r="826">
          <cell r="A826">
            <v>39157</v>
          </cell>
          <cell r="B826">
            <v>151.75</v>
          </cell>
          <cell r="D826">
            <v>1.6065</v>
          </cell>
          <cell r="E826">
            <v>243.78637499999999</v>
          </cell>
        </row>
        <row r="827">
          <cell r="A827">
            <v>39160</v>
          </cell>
          <cell r="B827">
            <v>152.25</v>
          </cell>
          <cell r="D827">
            <v>1.6119000000000001</v>
          </cell>
          <cell r="E827">
            <v>245.41177500000001</v>
          </cell>
        </row>
        <row r="828">
          <cell r="A828">
            <v>39161</v>
          </cell>
          <cell r="B828">
            <v>152.75</v>
          </cell>
          <cell r="D828">
            <v>1.6133999999999999</v>
          </cell>
          <cell r="E828">
            <v>246.44684999999998</v>
          </cell>
        </row>
        <row r="829">
          <cell r="A829">
            <v>39162</v>
          </cell>
          <cell r="B829">
            <v>153.75</v>
          </cell>
          <cell r="D829">
            <v>1.6186</v>
          </cell>
          <cell r="E829">
            <v>248.85975000000002</v>
          </cell>
        </row>
        <row r="830">
          <cell r="A830">
            <v>39163</v>
          </cell>
          <cell r="B830">
            <v>153.5</v>
          </cell>
          <cell r="D830">
            <v>1.6181000000000001</v>
          </cell>
          <cell r="E830">
            <v>248.37835000000001</v>
          </cell>
        </row>
        <row r="831">
          <cell r="A831">
            <v>39164</v>
          </cell>
          <cell r="B831">
            <v>153.25</v>
          </cell>
          <cell r="D831">
            <v>1.6192</v>
          </cell>
          <cell r="E831">
            <v>248.14240000000001</v>
          </cell>
        </row>
        <row r="832">
          <cell r="A832">
            <v>39167</v>
          </cell>
          <cell r="B832">
            <v>153.25</v>
          </cell>
          <cell r="D832">
            <v>1.6198999999999999</v>
          </cell>
          <cell r="E832">
            <v>248.249675</v>
          </cell>
        </row>
        <row r="833">
          <cell r="A833">
            <v>39168</v>
          </cell>
          <cell r="B833">
            <v>152.5</v>
          </cell>
          <cell r="D833">
            <v>1.6164000000000001</v>
          </cell>
          <cell r="E833">
            <v>246.501</v>
          </cell>
        </row>
        <row r="834">
          <cell r="A834">
            <v>39169</v>
          </cell>
          <cell r="B834">
            <v>151.25</v>
          </cell>
          <cell r="D834">
            <v>1.619</v>
          </cell>
          <cell r="E834">
            <v>244.87375</v>
          </cell>
        </row>
        <row r="835">
          <cell r="A835">
            <v>39170</v>
          </cell>
          <cell r="B835">
            <v>151.25</v>
          </cell>
          <cell r="D835">
            <v>1.623</v>
          </cell>
          <cell r="E835">
            <v>245.47874999999999</v>
          </cell>
        </row>
        <row r="836">
          <cell r="A836">
            <v>39171</v>
          </cell>
          <cell r="B836">
            <v>148.5</v>
          </cell>
          <cell r="D836">
            <v>1.6232</v>
          </cell>
          <cell r="E836">
            <v>241.04519999999999</v>
          </cell>
        </row>
        <row r="837">
          <cell r="A837">
            <v>39174</v>
          </cell>
          <cell r="B837">
            <v>147.5</v>
          </cell>
          <cell r="D837">
            <v>1.6245000000000001</v>
          </cell>
          <cell r="E837">
            <v>239.61375000000001</v>
          </cell>
        </row>
        <row r="838">
          <cell r="A838">
            <v>39175</v>
          </cell>
          <cell r="B838">
            <v>150</v>
          </cell>
          <cell r="D838">
            <v>1.6293</v>
          </cell>
          <cell r="E838">
            <v>244.39499999999998</v>
          </cell>
        </row>
        <row r="839">
          <cell r="A839">
            <v>39176</v>
          </cell>
          <cell r="B839">
            <v>152</v>
          </cell>
          <cell r="D839">
            <v>1.6307</v>
          </cell>
          <cell r="E839">
            <v>247.8664</v>
          </cell>
        </row>
        <row r="840">
          <cell r="A840">
            <v>39177</v>
          </cell>
          <cell r="B840">
            <v>154</v>
          </cell>
          <cell r="D840">
            <v>1.6315</v>
          </cell>
          <cell r="E840">
            <v>251.251</v>
          </cell>
        </row>
        <row r="841">
          <cell r="A841">
            <v>39182</v>
          </cell>
          <cell r="B841">
            <v>154.75</v>
          </cell>
          <cell r="D841">
            <v>1.6342000000000001</v>
          </cell>
          <cell r="E841">
            <v>252.89245000000003</v>
          </cell>
        </row>
        <row r="842">
          <cell r="A842">
            <v>39183</v>
          </cell>
          <cell r="B842">
            <v>158</v>
          </cell>
          <cell r="D842">
            <v>1.639</v>
          </cell>
          <cell r="E842">
            <v>258.96199999999999</v>
          </cell>
        </row>
        <row r="843">
          <cell r="A843">
            <v>39184</v>
          </cell>
          <cell r="B843">
            <v>157.75</v>
          </cell>
          <cell r="D843">
            <v>1.6406000000000001</v>
          </cell>
          <cell r="E843">
            <v>258.80464999999998</v>
          </cell>
        </row>
        <row r="844">
          <cell r="A844">
            <v>39185</v>
          </cell>
          <cell r="B844">
            <v>160</v>
          </cell>
          <cell r="D844">
            <v>1.6434</v>
          </cell>
          <cell r="E844">
            <v>262.94400000000002</v>
          </cell>
        </row>
        <row r="845">
          <cell r="A845">
            <v>39188</v>
          </cell>
          <cell r="B845">
            <v>160.75</v>
          </cell>
          <cell r="D845">
            <v>1.6433</v>
          </cell>
          <cell r="E845">
            <v>264.16047500000002</v>
          </cell>
        </row>
        <row r="846">
          <cell r="A846">
            <v>39189</v>
          </cell>
          <cell r="B846">
            <v>161.75</v>
          </cell>
          <cell r="D846">
            <v>1.6398999999999999</v>
          </cell>
          <cell r="E846">
            <v>265.25382500000001</v>
          </cell>
        </row>
        <row r="847">
          <cell r="A847">
            <v>39190</v>
          </cell>
          <cell r="B847">
            <v>159.75</v>
          </cell>
          <cell r="D847">
            <v>1.6383000000000001</v>
          </cell>
          <cell r="E847">
            <v>261.71842500000002</v>
          </cell>
        </row>
        <row r="848">
          <cell r="A848">
            <v>39191</v>
          </cell>
          <cell r="B848">
            <v>161.25</v>
          </cell>
          <cell r="D848">
            <v>1.6397999999999999</v>
          </cell>
          <cell r="E848">
            <v>264.41775000000001</v>
          </cell>
        </row>
        <row r="849">
          <cell r="A849">
            <v>39192</v>
          </cell>
          <cell r="B849">
            <v>158.25</v>
          </cell>
          <cell r="D849">
            <v>1.6420999999999999</v>
          </cell>
          <cell r="E849">
            <v>259.862325</v>
          </cell>
        </row>
        <row r="850">
          <cell r="A850">
            <v>39195</v>
          </cell>
          <cell r="B850">
            <v>158.25</v>
          </cell>
          <cell r="D850">
            <v>1.6415999999999999</v>
          </cell>
          <cell r="E850">
            <v>259.78319999999997</v>
          </cell>
        </row>
        <row r="851">
          <cell r="A851">
            <v>39196</v>
          </cell>
          <cell r="B851">
            <v>156.5</v>
          </cell>
          <cell r="D851">
            <v>1.6386000000000001</v>
          </cell>
          <cell r="E851">
            <v>256.4409</v>
          </cell>
        </row>
        <row r="852">
          <cell r="A852">
            <v>39197</v>
          </cell>
          <cell r="B852">
            <v>163</v>
          </cell>
          <cell r="D852">
            <v>1.6418999999999999</v>
          </cell>
          <cell r="E852">
            <v>267.62970000000001</v>
          </cell>
        </row>
        <row r="853">
          <cell r="A853">
            <v>39198</v>
          </cell>
          <cell r="B853">
            <v>161.5</v>
          </cell>
          <cell r="D853">
            <v>1.6434</v>
          </cell>
          <cell r="E853">
            <v>265.40910000000002</v>
          </cell>
        </row>
        <row r="854">
          <cell r="A854">
            <v>39199</v>
          </cell>
          <cell r="B854">
            <v>160</v>
          </cell>
          <cell r="D854">
            <v>1.6456999999999999</v>
          </cell>
          <cell r="E854">
            <v>263.31200000000001</v>
          </cell>
        </row>
        <row r="855">
          <cell r="A855">
            <v>39202</v>
          </cell>
          <cell r="B855">
            <v>161.25</v>
          </cell>
          <cell r="D855">
            <v>1.6471</v>
          </cell>
          <cell r="E855">
            <v>265.594875</v>
          </cell>
        </row>
        <row r="856">
          <cell r="A856">
            <v>39204</v>
          </cell>
          <cell r="B856">
            <v>161</v>
          </cell>
          <cell r="D856">
            <v>1.6494</v>
          </cell>
          <cell r="E856">
            <v>265.55340000000001</v>
          </cell>
        </row>
        <row r="857">
          <cell r="A857">
            <v>39205</v>
          </cell>
          <cell r="B857">
            <v>159</v>
          </cell>
          <cell r="D857">
            <v>1.6477999999999999</v>
          </cell>
          <cell r="E857">
            <v>262.00020000000001</v>
          </cell>
        </row>
        <row r="858">
          <cell r="A858">
            <v>39206</v>
          </cell>
          <cell r="B858">
            <v>155.75</v>
          </cell>
          <cell r="D858">
            <v>1.6462000000000001</v>
          </cell>
          <cell r="E858">
            <v>256.39564999999999</v>
          </cell>
        </row>
        <row r="859">
          <cell r="A859">
            <v>39209</v>
          </cell>
          <cell r="B859">
            <v>156.5</v>
          </cell>
          <cell r="D859">
            <v>1.6467000000000001</v>
          </cell>
          <cell r="E859">
            <v>257.70855</v>
          </cell>
        </row>
        <row r="860">
          <cell r="A860">
            <v>39210</v>
          </cell>
          <cell r="B860">
            <v>155.25</v>
          </cell>
          <cell r="D860">
            <v>1.6495</v>
          </cell>
          <cell r="E860">
            <v>256.08487500000001</v>
          </cell>
        </row>
        <row r="861">
          <cell r="A861">
            <v>39211</v>
          </cell>
          <cell r="B861">
            <v>156.25</v>
          </cell>
          <cell r="D861">
            <v>1.6484000000000001</v>
          </cell>
          <cell r="E861">
            <v>257.5625</v>
          </cell>
        </row>
        <row r="862">
          <cell r="A862">
            <v>39212</v>
          </cell>
          <cell r="B862">
            <v>155.5</v>
          </cell>
          <cell r="D862">
            <v>1.6442000000000001</v>
          </cell>
          <cell r="E862">
            <v>255.67310000000001</v>
          </cell>
        </row>
        <row r="863">
          <cell r="A863">
            <v>39213</v>
          </cell>
          <cell r="B863">
            <v>149</v>
          </cell>
          <cell r="D863">
            <v>1.6488</v>
          </cell>
          <cell r="E863">
            <v>245.6712</v>
          </cell>
        </row>
        <row r="864">
          <cell r="A864">
            <v>39216</v>
          </cell>
          <cell r="B864">
            <v>154</v>
          </cell>
          <cell r="D864">
            <v>1.6509</v>
          </cell>
          <cell r="E864">
            <v>254.23860000000002</v>
          </cell>
        </row>
        <row r="865">
          <cell r="A865">
            <v>39217</v>
          </cell>
          <cell r="B865">
            <v>151</v>
          </cell>
          <cell r="D865">
            <v>1.6512</v>
          </cell>
          <cell r="E865">
            <v>249.3312</v>
          </cell>
        </row>
        <row r="866">
          <cell r="A866">
            <v>39218</v>
          </cell>
          <cell r="B866">
            <v>152</v>
          </cell>
          <cell r="D866">
            <v>1.6532</v>
          </cell>
          <cell r="E866">
            <v>251.28640000000001</v>
          </cell>
        </row>
        <row r="867">
          <cell r="A867">
            <v>39219</v>
          </cell>
          <cell r="B867">
            <v>151.75</v>
          </cell>
          <cell r="D867">
            <v>1.6559999999999999</v>
          </cell>
          <cell r="E867">
            <v>251.29799999999997</v>
          </cell>
        </row>
        <row r="868">
          <cell r="A868">
            <v>39220</v>
          </cell>
          <cell r="B868">
            <v>151</v>
          </cell>
          <cell r="D868">
            <v>1.6577999999999999</v>
          </cell>
          <cell r="E868">
            <v>250.3278</v>
          </cell>
        </row>
        <row r="869">
          <cell r="A869">
            <v>39223</v>
          </cell>
          <cell r="B869">
            <v>151.5</v>
          </cell>
          <cell r="D869">
            <v>1.6572</v>
          </cell>
          <cell r="E869">
            <v>251.0658</v>
          </cell>
        </row>
        <row r="870">
          <cell r="A870">
            <v>39224</v>
          </cell>
          <cell r="B870">
            <v>152.75</v>
          </cell>
          <cell r="D870">
            <v>1.6533</v>
          </cell>
          <cell r="E870">
            <v>252.54157499999999</v>
          </cell>
        </row>
        <row r="871">
          <cell r="A871">
            <v>39225</v>
          </cell>
          <cell r="B871">
            <v>154</v>
          </cell>
          <cell r="D871">
            <v>1.6517999999999999</v>
          </cell>
          <cell r="E871">
            <v>254.37719999999999</v>
          </cell>
        </row>
        <row r="872">
          <cell r="A872">
            <v>39226</v>
          </cell>
          <cell r="B872">
            <v>156</v>
          </cell>
          <cell r="D872">
            <v>1.649</v>
          </cell>
          <cell r="E872">
            <v>257.24400000000003</v>
          </cell>
        </row>
        <row r="873">
          <cell r="A873">
            <v>39227</v>
          </cell>
          <cell r="B873">
            <v>156</v>
          </cell>
          <cell r="D873">
            <v>1.6504000000000001</v>
          </cell>
          <cell r="E873">
            <v>257.4624</v>
          </cell>
        </row>
        <row r="874">
          <cell r="A874">
            <v>39230</v>
          </cell>
          <cell r="B874">
            <v>156.25</v>
          </cell>
          <cell r="D874">
            <v>1.6526000000000001</v>
          </cell>
          <cell r="E874">
            <v>258.21875</v>
          </cell>
        </row>
        <row r="875">
          <cell r="A875">
            <v>39231</v>
          </cell>
          <cell r="B875">
            <v>155</v>
          </cell>
          <cell r="D875">
            <v>1.6474</v>
          </cell>
          <cell r="E875">
            <v>255.34700000000001</v>
          </cell>
        </row>
        <row r="876">
          <cell r="A876">
            <v>39232</v>
          </cell>
          <cell r="B876">
            <v>156.5</v>
          </cell>
          <cell r="D876">
            <v>1.6456</v>
          </cell>
          <cell r="E876">
            <v>257.53640000000001</v>
          </cell>
        </row>
        <row r="877">
          <cell r="A877">
            <v>39233</v>
          </cell>
          <cell r="B877">
            <v>157</v>
          </cell>
          <cell r="D877">
            <v>1.6476</v>
          </cell>
          <cell r="E877">
            <v>258.67320000000001</v>
          </cell>
        </row>
        <row r="878">
          <cell r="A878">
            <v>39234</v>
          </cell>
          <cell r="B878">
            <v>158</v>
          </cell>
          <cell r="D878">
            <v>1.6537999999999999</v>
          </cell>
          <cell r="E878">
            <v>261.30039999999997</v>
          </cell>
        </row>
        <row r="879">
          <cell r="A879">
            <v>39237</v>
          </cell>
          <cell r="B879">
            <v>159.25</v>
          </cell>
          <cell r="D879">
            <v>1.6506000000000001</v>
          </cell>
          <cell r="E879">
            <v>262.85804999999999</v>
          </cell>
        </row>
        <row r="880">
          <cell r="A880">
            <v>39238</v>
          </cell>
          <cell r="B880">
            <v>165.5</v>
          </cell>
          <cell r="D880">
            <v>1.6467000000000001</v>
          </cell>
          <cell r="E880">
            <v>272.52885000000003</v>
          </cell>
        </row>
        <row r="881">
          <cell r="A881">
            <v>39239</v>
          </cell>
          <cell r="B881">
            <v>162.75</v>
          </cell>
          <cell r="D881">
            <v>1.6424000000000001</v>
          </cell>
          <cell r="E881">
            <v>267.30060000000003</v>
          </cell>
        </row>
        <row r="882">
          <cell r="A882">
            <v>39240</v>
          </cell>
          <cell r="B882">
            <v>163</v>
          </cell>
          <cell r="D882">
            <v>1.6435</v>
          </cell>
          <cell r="E882">
            <v>267.89049999999997</v>
          </cell>
        </row>
        <row r="883">
          <cell r="A883">
            <v>39241</v>
          </cell>
          <cell r="B883">
            <v>163</v>
          </cell>
          <cell r="D883">
            <v>1.6514</v>
          </cell>
          <cell r="E883">
            <v>269.1782</v>
          </cell>
        </row>
        <row r="884">
          <cell r="A884">
            <v>39244</v>
          </cell>
          <cell r="B884">
            <v>167.5</v>
          </cell>
          <cell r="D884">
            <v>1.6539999999999999</v>
          </cell>
          <cell r="E884">
            <v>277.04499999999996</v>
          </cell>
        </row>
        <row r="885">
          <cell r="A885">
            <v>39245</v>
          </cell>
          <cell r="B885">
            <v>168</v>
          </cell>
          <cell r="D885">
            <v>1.6516</v>
          </cell>
          <cell r="E885">
            <v>277.46879999999999</v>
          </cell>
        </row>
        <row r="886">
          <cell r="A886">
            <v>39246</v>
          </cell>
          <cell r="B886">
            <v>171</v>
          </cell>
          <cell r="D886">
            <v>1.6555</v>
          </cell>
          <cell r="E886">
            <v>283.09050000000002</v>
          </cell>
        </row>
        <row r="887">
          <cell r="A887">
            <v>39247</v>
          </cell>
          <cell r="B887">
            <v>179</v>
          </cell>
          <cell r="D887">
            <v>1.6579999999999999</v>
          </cell>
          <cell r="E887">
            <v>296.78199999999998</v>
          </cell>
        </row>
        <row r="888">
          <cell r="A888">
            <v>39248</v>
          </cell>
          <cell r="B888">
            <v>176</v>
          </cell>
          <cell r="D888">
            <v>1.6615</v>
          </cell>
          <cell r="E888">
            <v>292.42399999999998</v>
          </cell>
        </row>
        <row r="889">
          <cell r="A889">
            <v>39251</v>
          </cell>
          <cell r="B889">
            <v>175</v>
          </cell>
          <cell r="D889">
            <v>1.6658999999999999</v>
          </cell>
          <cell r="E889">
            <v>291.53249999999997</v>
          </cell>
        </row>
        <row r="890">
          <cell r="A890">
            <v>39252</v>
          </cell>
          <cell r="B890">
            <v>173.75</v>
          </cell>
          <cell r="D890">
            <v>1.6656</v>
          </cell>
          <cell r="E890">
            <v>289.39799999999997</v>
          </cell>
        </row>
        <row r="891">
          <cell r="A891">
            <v>39253</v>
          </cell>
          <cell r="B891">
            <v>173.5</v>
          </cell>
          <cell r="D891">
            <v>1.6585000000000001</v>
          </cell>
          <cell r="E891">
            <v>287.74975000000001</v>
          </cell>
        </row>
        <row r="892">
          <cell r="A892">
            <v>39254</v>
          </cell>
          <cell r="B892">
            <v>176</v>
          </cell>
          <cell r="D892">
            <v>1.6623000000000001</v>
          </cell>
          <cell r="E892">
            <v>292.56479999999999</v>
          </cell>
        </row>
        <row r="893">
          <cell r="A893">
            <v>39255</v>
          </cell>
          <cell r="B893">
            <v>174.75</v>
          </cell>
          <cell r="D893">
            <v>1.6555</v>
          </cell>
          <cell r="E893">
            <v>289.29862500000002</v>
          </cell>
        </row>
        <row r="894">
          <cell r="A894">
            <v>39258</v>
          </cell>
          <cell r="B894">
            <v>173.5</v>
          </cell>
          <cell r="D894">
            <v>1.6531</v>
          </cell>
          <cell r="E894">
            <v>286.81285000000003</v>
          </cell>
        </row>
        <row r="895">
          <cell r="A895">
            <v>39259</v>
          </cell>
          <cell r="B895">
            <v>173.5</v>
          </cell>
          <cell r="D895">
            <v>1.6523000000000001</v>
          </cell>
          <cell r="E895">
            <v>286.67405000000002</v>
          </cell>
        </row>
        <row r="896">
          <cell r="A896">
            <v>39260</v>
          </cell>
          <cell r="B896">
            <v>179</v>
          </cell>
          <cell r="D896">
            <v>1.6529</v>
          </cell>
          <cell r="E896">
            <v>295.8691</v>
          </cell>
        </row>
        <row r="897">
          <cell r="A897">
            <v>39261</v>
          </cell>
          <cell r="B897">
            <v>181</v>
          </cell>
          <cell r="D897">
            <v>1.6552</v>
          </cell>
          <cell r="E897">
            <v>299.59120000000001</v>
          </cell>
        </row>
        <row r="898">
          <cell r="A898">
            <v>39262</v>
          </cell>
          <cell r="B898">
            <v>184.5</v>
          </cell>
          <cell r="D898">
            <v>1.6538999999999999</v>
          </cell>
          <cell r="E898">
            <v>305.14454999999998</v>
          </cell>
        </row>
        <row r="899">
          <cell r="A899">
            <v>39265</v>
          </cell>
          <cell r="B899">
            <v>179</v>
          </cell>
          <cell r="D899">
            <v>1.6496</v>
          </cell>
          <cell r="E899">
            <v>295.27839999999998</v>
          </cell>
        </row>
        <row r="900">
          <cell r="A900">
            <v>39266</v>
          </cell>
          <cell r="B900">
            <v>180</v>
          </cell>
          <cell r="D900">
            <v>1.6541999999999999</v>
          </cell>
          <cell r="E900">
            <v>297.75599999999997</v>
          </cell>
        </row>
        <row r="901">
          <cell r="A901">
            <v>39267</v>
          </cell>
          <cell r="B901">
            <v>182.5</v>
          </cell>
          <cell r="D901">
            <v>1.6560999999999999</v>
          </cell>
          <cell r="E901">
            <v>302.23824999999999</v>
          </cell>
        </row>
        <row r="902">
          <cell r="A902">
            <v>39268</v>
          </cell>
          <cell r="B902">
            <v>183.25</v>
          </cell>
          <cell r="D902">
            <v>1.6552</v>
          </cell>
          <cell r="E902">
            <v>303.31540000000001</v>
          </cell>
        </row>
        <row r="903">
          <cell r="A903">
            <v>39269</v>
          </cell>
          <cell r="B903">
            <v>183.25</v>
          </cell>
          <cell r="D903">
            <v>1.6595</v>
          </cell>
          <cell r="E903">
            <v>304.10337499999997</v>
          </cell>
        </row>
        <row r="904">
          <cell r="A904">
            <v>39272</v>
          </cell>
          <cell r="B904">
            <v>182</v>
          </cell>
          <cell r="D904">
            <v>1.6576</v>
          </cell>
          <cell r="E904">
            <v>301.6832</v>
          </cell>
        </row>
        <row r="905">
          <cell r="A905">
            <v>39273</v>
          </cell>
          <cell r="B905">
            <v>182.75</v>
          </cell>
          <cell r="D905">
            <v>1.6527000000000001</v>
          </cell>
          <cell r="E905">
            <v>302.03092500000002</v>
          </cell>
        </row>
        <row r="906">
          <cell r="A906">
            <v>39274</v>
          </cell>
          <cell r="B906">
            <v>184</v>
          </cell>
          <cell r="D906">
            <v>1.6574</v>
          </cell>
          <cell r="E906">
            <v>304.96159999999998</v>
          </cell>
        </row>
        <row r="907">
          <cell r="A907">
            <v>39275</v>
          </cell>
          <cell r="B907">
            <v>184.25</v>
          </cell>
          <cell r="D907">
            <v>1.6581999999999999</v>
          </cell>
          <cell r="E907">
            <v>305.52334999999999</v>
          </cell>
        </row>
        <row r="908">
          <cell r="A908">
            <v>39276</v>
          </cell>
          <cell r="B908">
            <v>184.25</v>
          </cell>
          <cell r="D908">
            <v>1.6573</v>
          </cell>
          <cell r="E908">
            <v>305.35752500000001</v>
          </cell>
        </row>
        <row r="909">
          <cell r="A909">
            <v>39279</v>
          </cell>
          <cell r="B909">
            <v>182.25</v>
          </cell>
          <cell r="D909">
            <v>1.657</v>
          </cell>
          <cell r="E909">
            <v>301.98824999999999</v>
          </cell>
        </row>
        <row r="910">
          <cell r="A910">
            <v>39280</v>
          </cell>
          <cell r="B910">
            <v>184</v>
          </cell>
          <cell r="D910">
            <v>1.6566000000000001</v>
          </cell>
          <cell r="E910">
            <v>304.81440000000003</v>
          </cell>
        </row>
        <row r="911">
          <cell r="A911">
            <v>39281</v>
          </cell>
          <cell r="B911">
            <v>184.75</v>
          </cell>
          <cell r="D911">
            <v>1.6573</v>
          </cell>
          <cell r="E911">
            <v>306.18617499999999</v>
          </cell>
        </row>
        <row r="912">
          <cell r="A912">
            <v>39282</v>
          </cell>
          <cell r="B912">
            <v>189</v>
          </cell>
          <cell r="D912">
            <v>1.6601999999999999</v>
          </cell>
          <cell r="E912">
            <v>313.77779999999996</v>
          </cell>
        </row>
        <row r="913">
          <cell r="A913">
            <v>39283</v>
          </cell>
          <cell r="B913">
            <v>192.5</v>
          </cell>
          <cell r="D913">
            <v>1.6597</v>
          </cell>
          <cell r="E913">
            <v>319.49225000000001</v>
          </cell>
        </row>
        <row r="914">
          <cell r="A914">
            <v>39286</v>
          </cell>
          <cell r="B914">
            <v>198</v>
          </cell>
          <cell r="D914">
            <v>1.6652</v>
          </cell>
          <cell r="E914">
            <v>329.70960000000002</v>
          </cell>
        </row>
        <row r="915">
          <cell r="A915">
            <v>39287</v>
          </cell>
          <cell r="B915">
            <v>203.5</v>
          </cell>
          <cell r="D915">
            <v>1.6623000000000001</v>
          </cell>
          <cell r="E915">
            <v>338.27805000000001</v>
          </cell>
        </row>
        <row r="916">
          <cell r="A916">
            <v>39288</v>
          </cell>
          <cell r="B916">
            <v>204</v>
          </cell>
          <cell r="D916">
            <v>1.6648000000000001</v>
          </cell>
          <cell r="E916">
            <v>339.61920000000003</v>
          </cell>
        </row>
        <row r="917">
          <cell r="A917">
            <v>39289</v>
          </cell>
          <cell r="B917">
            <v>211.5</v>
          </cell>
          <cell r="D917">
            <v>1.6536</v>
          </cell>
          <cell r="E917">
            <v>349.7364</v>
          </cell>
        </row>
        <row r="918">
          <cell r="A918">
            <v>39290</v>
          </cell>
          <cell r="B918">
            <v>209.5</v>
          </cell>
          <cell r="D918">
            <v>1.6474</v>
          </cell>
          <cell r="E918">
            <v>345.13029999999998</v>
          </cell>
        </row>
        <row r="919">
          <cell r="A919">
            <v>39293</v>
          </cell>
          <cell r="B919">
            <v>205.25</v>
          </cell>
          <cell r="D919">
            <v>1.647</v>
          </cell>
          <cell r="E919">
            <v>338.04675000000003</v>
          </cell>
        </row>
        <row r="920">
          <cell r="A920">
            <v>39294</v>
          </cell>
          <cell r="B920">
            <v>200.5</v>
          </cell>
          <cell r="D920">
            <v>1.6423000000000001</v>
          </cell>
          <cell r="E920">
            <v>329.28115000000003</v>
          </cell>
        </row>
        <row r="921">
          <cell r="A921">
            <v>39295</v>
          </cell>
          <cell r="B921">
            <v>200.5</v>
          </cell>
          <cell r="D921">
            <v>1.6456999999999999</v>
          </cell>
          <cell r="E921">
            <v>329.96285</v>
          </cell>
        </row>
        <row r="922">
          <cell r="A922">
            <v>39296</v>
          </cell>
          <cell r="B922">
            <v>206</v>
          </cell>
          <cell r="D922">
            <v>1.65</v>
          </cell>
          <cell r="E922">
            <v>339.9</v>
          </cell>
        </row>
        <row r="923">
          <cell r="A923">
            <v>39297</v>
          </cell>
          <cell r="B923">
            <v>210.5</v>
          </cell>
          <cell r="D923">
            <v>1.6397999999999999</v>
          </cell>
          <cell r="E923">
            <v>345.17789999999997</v>
          </cell>
        </row>
        <row r="924">
          <cell r="A924">
            <v>39300</v>
          </cell>
          <cell r="B924">
            <v>212</v>
          </cell>
          <cell r="D924">
            <v>1.6434</v>
          </cell>
          <cell r="E924">
            <v>348.4008</v>
          </cell>
        </row>
        <row r="925">
          <cell r="A925">
            <v>39301</v>
          </cell>
          <cell r="B925">
            <v>216.5</v>
          </cell>
          <cell r="D925">
            <v>1.6452</v>
          </cell>
          <cell r="E925">
            <v>356.18579999999997</v>
          </cell>
        </row>
        <row r="926">
          <cell r="A926">
            <v>39302</v>
          </cell>
          <cell r="B926">
            <v>220.5</v>
          </cell>
          <cell r="D926">
            <v>1.651</v>
          </cell>
          <cell r="E926">
            <v>364.0455</v>
          </cell>
        </row>
        <row r="927">
          <cell r="A927">
            <v>39303</v>
          </cell>
          <cell r="B927">
            <v>226.25</v>
          </cell>
          <cell r="D927">
            <v>1.6362000000000001</v>
          </cell>
          <cell r="E927">
            <v>370.19025000000005</v>
          </cell>
        </row>
        <row r="928">
          <cell r="A928">
            <v>39304</v>
          </cell>
          <cell r="B928">
            <v>221</v>
          </cell>
          <cell r="D928">
            <v>1.6411</v>
          </cell>
          <cell r="E928">
            <v>362.68310000000002</v>
          </cell>
        </row>
        <row r="929">
          <cell r="A929">
            <v>39307</v>
          </cell>
          <cell r="B929">
            <v>221.5</v>
          </cell>
          <cell r="D929">
            <v>1.6403000000000001</v>
          </cell>
          <cell r="E929">
            <v>363.32645000000002</v>
          </cell>
        </row>
        <row r="930">
          <cell r="A930">
            <v>39308</v>
          </cell>
          <cell r="B930">
            <v>227</v>
          </cell>
          <cell r="D930">
            <v>1.6382000000000001</v>
          </cell>
          <cell r="E930">
            <v>371.87140000000005</v>
          </cell>
        </row>
        <row r="931">
          <cell r="A931">
            <v>39309</v>
          </cell>
          <cell r="B931">
            <v>230.5</v>
          </cell>
          <cell r="D931">
            <v>1.6371</v>
          </cell>
          <cell r="E931">
            <v>377.35154999999997</v>
          </cell>
        </row>
        <row r="932">
          <cell r="A932">
            <v>39310</v>
          </cell>
          <cell r="B932">
            <v>227.75</v>
          </cell>
          <cell r="D932">
            <v>1.6322000000000001</v>
          </cell>
          <cell r="E932">
            <v>371.73355000000004</v>
          </cell>
        </row>
        <row r="933">
          <cell r="A933">
            <v>39311</v>
          </cell>
          <cell r="B933">
            <v>227.5</v>
          </cell>
          <cell r="D933">
            <v>1.6277999999999999</v>
          </cell>
          <cell r="E933">
            <v>370.3245</v>
          </cell>
        </row>
        <row r="934">
          <cell r="A934">
            <v>39314</v>
          </cell>
          <cell r="B934">
            <v>224.5</v>
          </cell>
          <cell r="D934">
            <v>1.6247</v>
          </cell>
          <cell r="E934">
            <v>364.74515000000002</v>
          </cell>
        </row>
        <row r="935">
          <cell r="A935">
            <v>39315</v>
          </cell>
          <cell r="B935">
            <v>227.5</v>
          </cell>
          <cell r="D935">
            <v>1.6237999999999999</v>
          </cell>
          <cell r="E935">
            <v>369.41449999999998</v>
          </cell>
        </row>
        <row r="936">
          <cell r="A936">
            <v>39316</v>
          </cell>
          <cell r="B936">
            <v>232.25</v>
          </cell>
          <cell r="D936">
            <v>1.6341000000000001</v>
          </cell>
          <cell r="E936">
            <v>379.51972500000005</v>
          </cell>
        </row>
        <row r="937">
          <cell r="A937">
            <v>39317</v>
          </cell>
          <cell r="B937">
            <v>237.25</v>
          </cell>
          <cell r="D937">
            <v>1.6378999999999999</v>
          </cell>
          <cell r="E937">
            <v>388.59177499999998</v>
          </cell>
        </row>
        <row r="938">
          <cell r="A938">
            <v>39318</v>
          </cell>
          <cell r="B938">
            <v>237.25</v>
          </cell>
          <cell r="D938">
            <v>1.6426000000000001</v>
          </cell>
          <cell r="E938">
            <v>389.70685000000003</v>
          </cell>
        </row>
        <row r="939">
          <cell r="A939">
            <v>39321</v>
          </cell>
          <cell r="B939">
            <v>235.5</v>
          </cell>
          <cell r="D939">
            <v>1.6415</v>
          </cell>
          <cell r="E939">
            <v>386.57324999999997</v>
          </cell>
        </row>
        <row r="940">
          <cell r="A940">
            <v>39322</v>
          </cell>
          <cell r="B940">
            <v>240</v>
          </cell>
          <cell r="D940">
            <v>1.6331</v>
          </cell>
          <cell r="E940">
            <v>391.94400000000002</v>
          </cell>
        </row>
        <row r="941">
          <cell r="A941">
            <v>39323</v>
          </cell>
          <cell r="B941">
            <v>243.5</v>
          </cell>
          <cell r="D941">
            <v>1.6403000000000001</v>
          </cell>
          <cell r="E941">
            <v>399.41305</v>
          </cell>
        </row>
        <row r="942">
          <cell r="A942">
            <v>39324</v>
          </cell>
          <cell r="B942">
            <v>254</v>
          </cell>
          <cell r="D942">
            <v>1.6416999999999999</v>
          </cell>
          <cell r="E942">
            <v>416.99180000000001</v>
          </cell>
        </row>
        <row r="943">
          <cell r="A943">
            <v>39325</v>
          </cell>
          <cell r="B943">
            <v>256.25</v>
          </cell>
          <cell r="D943">
            <v>1.6471</v>
          </cell>
          <cell r="E943">
            <v>422.06937499999998</v>
          </cell>
        </row>
        <row r="944">
          <cell r="A944">
            <v>39328</v>
          </cell>
          <cell r="B944">
            <v>264.5</v>
          </cell>
          <cell r="D944">
            <v>1.6459999999999999</v>
          </cell>
          <cell r="E944">
            <v>435.36699999999996</v>
          </cell>
        </row>
        <row r="945">
          <cell r="A945">
            <v>39329</v>
          </cell>
          <cell r="B945">
            <v>282</v>
          </cell>
          <cell r="D945">
            <v>1.6484000000000001</v>
          </cell>
          <cell r="E945">
            <v>464.84880000000004</v>
          </cell>
        </row>
        <row r="946">
          <cell r="A946">
            <v>39330</v>
          </cell>
          <cell r="B946">
            <v>283</v>
          </cell>
          <cell r="D946">
            <v>1.6435999999999999</v>
          </cell>
          <cell r="E946">
            <v>465.1388</v>
          </cell>
        </row>
        <row r="947">
          <cell r="A947">
            <v>39331</v>
          </cell>
          <cell r="B947">
            <v>271</v>
          </cell>
          <cell r="D947">
            <v>1.645</v>
          </cell>
          <cell r="E947">
            <v>445.79500000000002</v>
          </cell>
        </row>
        <row r="948">
          <cell r="A948">
            <v>39332</v>
          </cell>
          <cell r="B948">
            <v>275</v>
          </cell>
          <cell r="D948">
            <v>1.6356999999999999</v>
          </cell>
          <cell r="E948">
            <v>449.8175</v>
          </cell>
        </row>
        <row r="949">
          <cell r="A949">
            <v>39335</v>
          </cell>
          <cell r="B949">
            <v>281.25</v>
          </cell>
          <cell r="D949">
            <v>1.6366000000000001</v>
          </cell>
          <cell r="E949">
            <v>460.29374999999999</v>
          </cell>
        </row>
        <row r="950">
          <cell r="A950">
            <v>39336</v>
          </cell>
          <cell r="B950">
            <v>275.25</v>
          </cell>
          <cell r="D950">
            <v>1.6454</v>
          </cell>
          <cell r="E950">
            <v>452.89634999999998</v>
          </cell>
        </row>
        <row r="951">
          <cell r="A951">
            <v>39337</v>
          </cell>
          <cell r="B951">
            <v>276.5</v>
          </cell>
          <cell r="D951">
            <v>1.6472</v>
          </cell>
          <cell r="E951">
            <v>455.45080000000002</v>
          </cell>
        </row>
        <row r="952">
          <cell r="A952">
            <v>39338</v>
          </cell>
          <cell r="B952">
            <v>268</v>
          </cell>
          <cell r="D952">
            <v>1.645</v>
          </cell>
          <cell r="E952">
            <v>440.86</v>
          </cell>
        </row>
        <row r="953">
          <cell r="A953">
            <v>39339</v>
          </cell>
          <cell r="B953">
            <v>265</v>
          </cell>
          <cell r="D953">
            <v>1.6500999999999999</v>
          </cell>
          <cell r="E953">
            <v>437.2765</v>
          </cell>
        </row>
        <row r="954">
          <cell r="A954">
            <v>39342</v>
          </cell>
          <cell r="B954">
            <v>263.5</v>
          </cell>
          <cell r="D954">
            <v>1.6462000000000001</v>
          </cell>
          <cell r="E954">
            <v>433.77370000000002</v>
          </cell>
        </row>
        <row r="955">
          <cell r="A955">
            <v>39343</v>
          </cell>
          <cell r="B955">
            <v>265.25</v>
          </cell>
          <cell r="D955">
            <v>1.651</v>
          </cell>
          <cell r="E955">
            <v>437.92775</v>
          </cell>
        </row>
        <row r="956">
          <cell r="A956">
            <v>39344</v>
          </cell>
          <cell r="B956">
            <v>252</v>
          </cell>
          <cell r="D956">
            <v>1.6528</v>
          </cell>
          <cell r="E956">
            <v>416.50560000000002</v>
          </cell>
        </row>
        <row r="957">
          <cell r="A957">
            <v>39345</v>
          </cell>
          <cell r="B957">
            <v>249</v>
          </cell>
          <cell r="D957">
            <v>1.649</v>
          </cell>
          <cell r="E957">
            <v>410.601</v>
          </cell>
        </row>
        <row r="958">
          <cell r="A958">
            <v>39346</v>
          </cell>
          <cell r="B958">
            <v>255</v>
          </cell>
          <cell r="D958">
            <v>1.6515</v>
          </cell>
          <cell r="E958">
            <v>421.13249999999999</v>
          </cell>
        </row>
        <row r="959">
          <cell r="A959">
            <v>39349</v>
          </cell>
          <cell r="B959">
            <v>260.25</v>
          </cell>
          <cell r="D959">
            <v>1.6513</v>
          </cell>
          <cell r="E959">
            <v>429.75082500000002</v>
          </cell>
        </row>
        <row r="960">
          <cell r="A960">
            <v>39350</v>
          </cell>
          <cell r="B960">
            <v>261</v>
          </cell>
          <cell r="D960">
            <v>1.649</v>
          </cell>
          <cell r="E960">
            <v>430.38900000000001</v>
          </cell>
        </row>
        <row r="961">
          <cell r="A961">
            <v>39351</v>
          </cell>
          <cell r="B961">
            <v>261.5</v>
          </cell>
          <cell r="D961">
            <v>1.6536</v>
          </cell>
          <cell r="E961">
            <v>432.41640000000001</v>
          </cell>
        </row>
        <row r="962">
          <cell r="A962">
            <v>39352</v>
          </cell>
          <cell r="B962">
            <v>267</v>
          </cell>
          <cell r="D962">
            <v>1.6605000000000001</v>
          </cell>
          <cell r="E962">
            <v>443.3535</v>
          </cell>
        </row>
        <row r="963">
          <cell r="A963">
            <v>39353</v>
          </cell>
          <cell r="B963">
            <v>268.25</v>
          </cell>
          <cell r="D963">
            <v>1.6613</v>
          </cell>
          <cell r="E963">
            <v>445.64372500000002</v>
          </cell>
        </row>
        <row r="964">
          <cell r="A964">
            <v>39356</v>
          </cell>
          <cell r="B964">
            <v>271</v>
          </cell>
          <cell r="D964">
            <v>1.6633</v>
          </cell>
          <cell r="E964">
            <v>450.7543</v>
          </cell>
        </row>
        <row r="965">
          <cell r="A965">
            <v>39357</v>
          </cell>
          <cell r="B965">
            <v>264</v>
          </cell>
          <cell r="D965">
            <v>1.6626000000000001</v>
          </cell>
          <cell r="E965">
            <v>438.9264</v>
          </cell>
        </row>
        <row r="966">
          <cell r="A966">
            <v>39358</v>
          </cell>
          <cell r="B966">
            <v>258.75</v>
          </cell>
          <cell r="D966">
            <v>1.6628000000000001</v>
          </cell>
          <cell r="E966">
            <v>430.24950000000001</v>
          </cell>
        </row>
        <row r="967">
          <cell r="A967">
            <v>39359</v>
          </cell>
          <cell r="B967">
            <v>256.5</v>
          </cell>
          <cell r="D967">
            <v>1.6600999999999999</v>
          </cell>
          <cell r="E967">
            <v>425.81565000000001</v>
          </cell>
        </row>
        <row r="968">
          <cell r="A968">
            <v>39360</v>
          </cell>
          <cell r="B968">
            <v>253.25</v>
          </cell>
          <cell r="D968">
            <v>1.6654</v>
          </cell>
          <cell r="E968">
            <v>421.76254999999998</v>
          </cell>
        </row>
        <row r="969">
          <cell r="A969">
            <v>39363</v>
          </cell>
          <cell r="B969">
            <v>235</v>
          </cell>
          <cell r="D969">
            <v>1.6662999999999999</v>
          </cell>
          <cell r="E969">
            <v>391.58049999999997</v>
          </cell>
        </row>
        <row r="970">
          <cell r="A970">
            <v>39364</v>
          </cell>
          <cell r="B970">
            <v>240</v>
          </cell>
          <cell r="D970">
            <v>1.669</v>
          </cell>
          <cell r="E970">
            <v>400.56</v>
          </cell>
        </row>
        <row r="971">
          <cell r="A971">
            <v>39365</v>
          </cell>
          <cell r="B971">
            <v>242</v>
          </cell>
          <cell r="D971">
            <v>1.6727000000000001</v>
          </cell>
          <cell r="E971">
            <v>404.79340000000002</v>
          </cell>
        </row>
        <row r="972">
          <cell r="A972">
            <v>39366</v>
          </cell>
          <cell r="B972">
            <v>249</v>
          </cell>
          <cell r="D972">
            <v>1.6773</v>
          </cell>
          <cell r="E972">
            <v>417.64769999999999</v>
          </cell>
        </row>
        <row r="973">
          <cell r="A973">
            <v>39367</v>
          </cell>
          <cell r="B973">
            <v>246.25</v>
          </cell>
          <cell r="D973">
            <v>1.6791</v>
          </cell>
          <cell r="E973">
            <v>413.47837500000003</v>
          </cell>
        </row>
        <row r="974">
          <cell r="A974">
            <v>39370</v>
          </cell>
          <cell r="B974">
            <v>244.75</v>
          </cell>
          <cell r="D974">
            <v>1.6767000000000001</v>
          </cell>
          <cell r="E974">
            <v>410.37232500000005</v>
          </cell>
        </row>
        <row r="975">
          <cell r="A975">
            <v>39371</v>
          </cell>
          <cell r="B975">
            <v>237</v>
          </cell>
          <cell r="D975">
            <v>1.6759999999999999</v>
          </cell>
          <cell r="E975">
            <v>397.21199999999999</v>
          </cell>
        </row>
        <row r="976">
          <cell r="A976">
            <v>39372</v>
          </cell>
          <cell r="B976">
            <v>237</v>
          </cell>
          <cell r="D976">
            <v>1.6759999999999999</v>
          </cell>
          <cell r="E976">
            <v>397.21199999999999</v>
          </cell>
        </row>
        <row r="977">
          <cell r="A977">
            <v>39373</v>
          </cell>
          <cell r="B977">
            <v>236.75</v>
          </cell>
          <cell r="D977">
            <v>1.6714</v>
          </cell>
          <cell r="E977">
            <v>395.70395000000002</v>
          </cell>
        </row>
        <row r="978">
          <cell r="A978">
            <v>39374</v>
          </cell>
          <cell r="B978">
            <v>243</v>
          </cell>
          <cell r="D978">
            <v>1.6682999999999999</v>
          </cell>
          <cell r="E978">
            <v>405.39689999999996</v>
          </cell>
        </row>
        <row r="979">
          <cell r="A979">
            <v>39377</v>
          </cell>
          <cell r="B979">
            <v>242</v>
          </cell>
          <cell r="D979">
            <v>1.6696</v>
          </cell>
          <cell r="E979">
            <v>404.04320000000001</v>
          </cell>
        </row>
        <row r="980">
          <cell r="A980">
            <v>39378</v>
          </cell>
          <cell r="B980">
            <v>242</v>
          </cell>
          <cell r="D980">
            <v>1.6726000000000001</v>
          </cell>
          <cell r="E980">
            <v>404.76920000000001</v>
          </cell>
        </row>
        <row r="981">
          <cell r="A981">
            <v>39379</v>
          </cell>
          <cell r="B981">
            <v>233.5</v>
          </cell>
          <cell r="D981">
            <v>1.6714</v>
          </cell>
          <cell r="E981">
            <v>390.27190000000002</v>
          </cell>
        </row>
        <row r="982">
          <cell r="A982">
            <v>39380</v>
          </cell>
          <cell r="B982">
            <v>227</v>
          </cell>
          <cell r="D982">
            <v>1.6691</v>
          </cell>
          <cell r="E982">
            <v>378.88569999999999</v>
          </cell>
        </row>
        <row r="983">
          <cell r="A983">
            <v>39381</v>
          </cell>
          <cell r="B983">
            <v>230.75</v>
          </cell>
          <cell r="D983">
            <v>1.6759999999999999</v>
          </cell>
          <cell r="E983">
            <v>386.73699999999997</v>
          </cell>
        </row>
        <row r="984">
          <cell r="A984">
            <v>39384</v>
          </cell>
          <cell r="B984">
            <v>236.5</v>
          </cell>
          <cell r="D984">
            <v>1.6792</v>
          </cell>
          <cell r="E984">
            <v>397.13080000000002</v>
          </cell>
        </row>
        <row r="985">
          <cell r="A985">
            <v>39385</v>
          </cell>
          <cell r="B985">
            <v>232.5</v>
          </cell>
          <cell r="D985">
            <v>1.6731</v>
          </cell>
          <cell r="E985">
            <v>388.99574999999999</v>
          </cell>
        </row>
        <row r="986">
          <cell r="A986">
            <v>39386</v>
          </cell>
          <cell r="B986">
            <v>232</v>
          </cell>
          <cell r="D986">
            <v>1.677</v>
          </cell>
          <cell r="E986">
            <v>389.06400000000002</v>
          </cell>
        </row>
        <row r="987">
          <cell r="A987">
            <v>39387</v>
          </cell>
          <cell r="B987">
            <v>229.5</v>
          </cell>
          <cell r="D987">
            <v>1.6698</v>
          </cell>
          <cell r="E987">
            <v>383.21909999999997</v>
          </cell>
        </row>
        <row r="988">
          <cell r="A988">
            <v>39388</v>
          </cell>
          <cell r="B988">
            <v>228.25</v>
          </cell>
          <cell r="D988">
            <v>1.6741999999999999</v>
          </cell>
          <cell r="E988">
            <v>382.13614999999999</v>
          </cell>
        </row>
        <row r="989">
          <cell r="A989">
            <v>39391</v>
          </cell>
          <cell r="B989">
            <v>227.5</v>
          </cell>
          <cell r="D989">
            <v>1.6685000000000001</v>
          </cell>
          <cell r="E989">
            <v>379.58375000000001</v>
          </cell>
        </row>
        <row r="990">
          <cell r="A990">
            <v>39392</v>
          </cell>
          <cell r="B990">
            <v>230.5</v>
          </cell>
          <cell r="D990">
            <v>1.6667000000000001</v>
          </cell>
          <cell r="E990">
            <v>384.17435</v>
          </cell>
        </row>
        <row r="991">
          <cell r="A991">
            <v>39393</v>
          </cell>
          <cell r="B991">
            <v>230</v>
          </cell>
          <cell r="D991">
            <v>1.6592</v>
          </cell>
          <cell r="E991">
            <v>381.61599999999999</v>
          </cell>
        </row>
        <row r="992">
          <cell r="A992">
            <v>39394</v>
          </cell>
          <cell r="B992">
            <v>230.75</v>
          </cell>
          <cell r="D992">
            <v>1.6544000000000001</v>
          </cell>
          <cell r="E992">
            <v>381.75280000000004</v>
          </cell>
        </row>
        <row r="993">
          <cell r="A993">
            <v>39395</v>
          </cell>
          <cell r="B993">
            <v>228</v>
          </cell>
          <cell r="D993">
            <v>1.6473</v>
          </cell>
          <cell r="E993">
            <v>375.58440000000002</v>
          </cell>
        </row>
        <row r="994">
          <cell r="A994">
            <v>39398</v>
          </cell>
          <cell r="B994">
            <v>220.5</v>
          </cell>
          <cell r="D994">
            <v>1.6405000000000001</v>
          </cell>
          <cell r="E994">
            <v>361.73025000000001</v>
          </cell>
        </row>
        <row r="995">
          <cell r="A995">
            <v>39399</v>
          </cell>
          <cell r="B995">
            <v>214.75</v>
          </cell>
          <cell r="D995">
            <v>1.6452</v>
          </cell>
          <cell r="E995">
            <v>353.30669999999998</v>
          </cell>
        </row>
        <row r="996">
          <cell r="A996">
            <v>39400</v>
          </cell>
          <cell r="B996">
            <v>213.75</v>
          </cell>
          <cell r="D996">
            <v>1.6465000000000001</v>
          </cell>
          <cell r="E996">
            <v>351.93937500000004</v>
          </cell>
        </row>
        <row r="997">
          <cell r="A997">
            <v>39401</v>
          </cell>
          <cell r="B997">
            <v>216.5</v>
          </cell>
          <cell r="D997">
            <v>1.6407</v>
          </cell>
          <cell r="E997">
            <v>355.21154999999999</v>
          </cell>
        </row>
        <row r="998">
          <cell r="A998">
            <v>39402</v>
          </cell>
          <cell r="B998">
            <v>215.25</v>
          </cell>
          <cell r="D998">
            <v>1.6393</v>
          </cell>
          <cell r="E998">
            <v>352.85932500000001</v>
          </cell>
        </row>
        <row r="999">
          <cell r="A999">
            <v>39405</v>
          </cell>
          <cell r="B999">
            <v>216</v>
          </cell>
          <cell r="D999">
            <v>1.6354</v>
          </cell>
          <cell r="E999">
            <v>353.24639999999999</v>
          </cell>
        </row>
        <row r="1000">
          <cell r="A1000">
            <v>39406</v>
          </cell>
          <cell r="B1000">
            <v>215.5</v>
          </cell>
          <cell r="D1000">
            <v>1.6415999999999999</v>
          </cell>
          <cell r="E1000">
            <v>353.76479999999998</v>
          </cell>
        </row>
        <row r="1001">
          <cell r="A1001">
            <v>39407</v>
          </cell>
          <cell r="B1001">
            <v>221.75</v>
          </cell>
          <cell r="D1001">
            <v>1.6369</v>
          </cell>
          <cell r="E1001">
            <v>362.982575</v>
          </cell>
        </row>
        <row r="1002">
          <cell r="A1002">
            <v>39408</v>
          </cell>
          <cell r="B1002">
            <v>225.75</v>
          </cell>
          <cell r="D1002">
            <v>1.6351</v>
          </cell>
          <cell r="E1002">
            <v>369.12382500000001</v>
          </cell>
        </row>
        <row r="1003">
          <cell r="A1003">
            <v>39409</v>
          </cell>
          <cell r="B1003">
            <v>228.25</v>
          </cell>
          <cell r="D1003">
            <v>1.6353</v>
          </cell>
          <cell r="E1003">
            <v>373.25722500000001</v>
          </cell>
        </row>
        <row r="1004">
          <cell r="A1004">
            <v>39412</v>
          </cell>
          <cell r="B1004">
            <v>231.25</v>
          </cell>
          <cell r="D1004">
            <v>1.6308</v>
          </cell>
          <cell r="E1004">
            <v>377.1225</v>
          </cell>
        </row>
        <row r="1005">
          <cell r="A1005">
            <v>39413</v>
          </cell>
          <cell r="B1005">
            <v>234.5</v>
          </cell>
          <cell r="D1005">
            <v>1.6379999999999999</v>
          </cell>
          <cell r="E1005">
            <v>384.11099999999999</v>
          </cell>
        </row>
        <row r="1006">
          <cell r="A1006">
            <v>39414</v>
          </cell>
          <cell r="B1006">
            <v>241</v>
          </cell>
          <cell r="D1006">
            <v>1.6484000000000001</v>
          </cell>
          <cell r="E1006">
            <v>397.26440000000002</v>
          </cell>
        </row>
        <row r="1007">
          <cell r="A1007">
            <v>39415</v>
          </cell>
          <cell r="B1007">
            <v>250.5</v>
          </cell>
          <cell r="D1007">
            <v>1.6480999999999999</v>
          </cell>
          <cell r="E1007">
            <v>412.84904999999998</v>
          </cell>
        </row>
        <row r="1008">
          <cell r="A1008">
            <v>39416</v>
          </cell>
          <cell r="B1008">
            <v>250</v>
          </cell>
          <cell r="D1008">
            <v>1.6565000000000001</v>
          </cell>
          <cell r="E1008">
            <v>414.125</v>
          </cell>
        </row>
        <row r="1009">
          <cell r="A1009">
            <v>39419</v>
          </cell>
          <cell r="B1009">
            <v>246.5</v>
          </cell>
          <cell r="D1009">
            <v>1.6517999999999999</v>
          </cell>
          <cell r="E1009">
            <v>407.1687</v>
          </cell>
        </row>
        <row r="1010">
          <cell r="A1010">
            <v>39420</v>
          </cell>
          <cell r="B1010">
            <v>248</v>
          </cell>
          <cell r="D1010">
            <v>1.6479999999999999</v>
          </cell>
          <cell r="E1010">
            <v>408.70399999999995</v>
          </cell>
        </row>
        <row r="1011">
          <cell r="A1011">
            <v>39421</v>
          </cell>
          <cell r="B1011">
            <v>246.25</v>
          </cell>
          <cell r="D1011">
            <v>1.6469</v>
          </cell>
          <cell r="E1011">
            <v>405.549125</v>
          </cell>
        </row>
        <row r="1012">
          <cell r="A1012">
            <v>39422</v>
          </cell>
          <cell r="B1012">
            <v>245</v>
          </cell>
          <cell r="D1012">
            <v>1.6532</v>
          </cell>
          <cell r="E1012">
            <v>405.03399999999999</v>
          </cell>
        </row>
        <row r="1013">
          <cell r="A1013">
            <v>39423</v>
          </cell>
          <cell r="B1013">
            <v>252</v>
          </cell>
          <cell r="D1013">
            <v>1.6536</v>
          </cell>
          <cell r="E1013">
            <v>416.7072</v>
          </cell>
        </row>
        <row r="1014">
          <cell r="A1014">
            <v>39426</v>
          </cell>
          <cell r="B1014">
            <v>259.25</v>
          </cell>
          <cell r="D1014">
            <v>1.6593</v>
          </cell>
          <cell r="E1014">
            <v>430.17352499999998</v>
          </cell>
        </row>
        <row r="1015">
          <cell r="A1015">
            <v>39427</v>
          </cell>
          <cell r="B1015">
            <v>257.75</v>
          </cell>
          <cell r="D1015">
            <v>1.6556</v>
          </cell>
          <cell r="E1015">
            <v>426.73089999999996</v>
          </cell>
        </row>
        <row r="1016">
          <cell r="A1016">
            <v>39428</v>
          </cell>
          <cell r="B1016">
            <v>258.5</v>
          </cell>
          <cell r="D1016">
            <v>1.6679999999999999</v>
          </cell>
          <cell r="E1016">
            <v>431.178</v>
          </cell>
        </row>
        <row r="1017">
          <cell r="A1017">
            <v>39429</v>
          </cell>
          <cell r="B1017">
            <v>261.5</v>
          </cell>
          <cell r="D1017">
            <v>1.6695</v>
          </cell>
          <cell r="E1017">
            <v>436.57425000000001</v>
          </cell>
        </row>
        <row r="1018">
          <cell r="A1018">
            <v>39430</v>
          </cell>
          <cell r="B1018">
            <v>263.75</v>
          </cell>
          <cell r="D1018">
            <v>1.6628000000000001</v>
          </cell>
          <cell r="E1018">
            <v>438.56350000000003</v>
          </cell>
        </row>
        <row r="1019">
          <cell r="A1019">
            <v>39433</v>
          </cell>
          <cell r="B1019">
            <v>267.25</v>
          </cell>
          <cell r="D1019">
            <v>1.6527000000000001</v>
          </cell>
          <cell r="E1019">
            <v>441.68407500000001</v>
          </cell>
        </row>
        <row r="1020">
          <cell r="A1020">
            <v>39434</v>
          </cell>
          <cell r="B1020">
            <v>261.75</v>
          </cell>
          <cell r="D1020">
            <v>1.6600999999999999</v>
          </cell>
          <cell r="E1020">
            <v>434.53117499999996</v>
          </cell>
        </row>
        <row r="1021">
          <cell r="A1021">
            <v>39435</v>
          </cell>
          <cell r="B1021">
            <v>265</v>
          </cell>
          <cell r="D1021">
            <v>1.6608000000000001</v>
          </cell>
          <cell r="E1021">
            <v>440.11200000000002</v>
          </cell>
        </row>
        <row r="1022">
          <cell r="A1022">
            <v>39436</v>
          </cell>
          <cell r="B1022">
            <v>261</v>
          </cell>
          <cell r="D1022">
            <v>1.6591</v>
          </cell>
          <cell r="E1022">
            <v>433.02510000000001</v>
          </cell>
        </row>
        <row r="1023">
          <cell r="A1023">
            <v>39437</v>
          </cell>
          <cell r="B1023">
            <v>256.75</v>
          </cell>
          <cell r="D1023">
            <v>1.6601999999999999</v>
          </cell>
          <cell r="E1023">
            <v>426.25635</v>
          </cell>
        </row>
        <row r="1024">
          <cell r="A1024">
            <v>39440</v>
          </cell>
          <cell r="B1024">
            <v>253</v>
          </cell>
          <cell r="D1024">
            <v>1.6652</v>
          </cell>
          <cell r="E1024">
            <v>421.29559999999998</v>
          </cell>
        </row>
        <row r="1025">
          <cell r="A1025">
            <v>39443</v>
          </cell>
          <cell r="B1025">
            <v>253.75</v>
          </cell>
          <cell r="D1025">
            <v>1.6658999999999999</v>
          </cell>
          <cell r="E1025">
            <v>422.72212500000001</v>
          </cell>
        </row>
        <row r="1026">
          <cell r="A1026">
            <v>39444</v>
          </cell>
          <cell r="B1026">
            <v>254.5</v>
          </cell>
          <cell r="D1026">
            <v>1.659</v>
          </cell>
          <cell r="E1026">
            <v>422.21550000000002</v>
          </cell>
        </row>
        <row r="1027">
          <cell r="A1027">
            <v>39447</v>
          </cell>
          <cell r="B1027">
            <v>251</v>
          </cell>
          <cell r="D1027">
            <v>1.6531</v>
          </cell>
          <cell r="E1027">
            <v>414.92810000000003</v>
          </cell>
        </row>
        <row r="1028">
          <cell r="A1028">
            <v>39449</v>
          </cell>
          <cell r="B1028">
            <v>260</v>
          </cell>
          <cell r="D1028">
            <v>1.6467000000000001</v>
          </cell>
          <cell r="E1028">
            <v>428.142</v>
          </cell>
        </row>
        <row r="1029">
          <cell r="A1029">
            <v>39450</v>
          </cell>
          <cell r="B1029">
            <v>263.25</v>
          </cell>
          <cell r="D1029">
            <v>1.6385000000000001</v>
          </cell>
          <cell r="E1029">
            <v>431.33512500000001</v>
          </cell>
        </row>
        <row r="1030">
          <cell r="A1030">
            <v>39451</v>
          </cell>
          <cell r="B1030">
            <v>259</v>
          </cell>
          <cell r="D1030">
            <v>1.6332</v>
          </cell>
          <cell r="E1030">
            <v>422.99880000000002</v>
          </cell>
        </row>
        <row r="1031">
          <cell r="A1031">
            <v>39454</v>
          </cell>
          <cell r="B1031">
            <v>254</v>
          </cell>
          <cell r="D1031">
            <v>1.6400999999999999</v>
          </cell>
          <cell r="E1031">
            <v>416.58539999999999</v>
          </cell>
        </row>
        <row r="1032">
          <cell r="A1032">
            <v>39455</v>
          </cell>
          <cell r="B1032">
            <v>253</v>
          </cell>
          <cell r="D1032">
            <v>1.6356999999999999</v>
          </cell>
          <cell r="E1032">
            <v>413.83209999999997</v>
          </cell>
        </row>
        <row r="1033">
          <cell r="A1033">
            <v>39456</v>
          </cell>
          <cell r="B1033">
            <v>246.5</v>
          </cell>
          <cell r="D1033">
            <v>1.6356999999999999</v>
          </cell>
          <cell r="E1033">
            <v>403.20004999999998</v>
          </cell>
        </row>
        <row r="1034">
          <cell r="A1034">
            <v>39457</v>
          </cell>
          <cell r="B1034">
            <v>245</v>
          </cell>
          <cell r="D1034">
            <v>1.6327</v>
          </cell>
          <cell r="E1034">
            <v>400.01150000000001</v>
          </cell>
        </row>
        <row r="1035">
          <cell r="A1035">
            <v>39458</v>
          </cell>
          <cell r="B1035">
            <v>247.5</v>
          </cell>
          <cell r="D1035">
            <v>1.6274999999999999</v>
          </cell>
          <cell r="E1035">
            <v>402.80624999999998</v>
          </cell>
        </row>
        <row r="1036">
          <cell r="A1036">
            <v>39461</v>
          </cell>
          <cell r="B1036">
            <v>252</v>
          </cell>
          <cell r="D1036">
            <v>1.6246</v>
          </cell>
          <cell r="E1036">
            <v>409.39920000000001</v>
          </cell>
        </row>
        <row r="1037">
          <cell r="A1037">
            <v>39462</v>
          </cell>
          <cell r="B1037">
            <v>248</v>
          </cell>
          <cell r="D1037">
            <v>1.6184000000000001</v>
          </cell>
          <cell r="E1037">
            <v>401.36320000000001</v>
          </cell>
        </row>
        <row r="1038">
          <cell r="A1038">
            <v>39463</v>
          </cell>
          <cell r="B1038">
            <v>247</v>
          </cell>
          <cell r="D1038">
            <v>1.6122000000000001</v>
          </cell>
          <cell r="E1038">
            <v>398.21340000000004</v>
          </cell>
        </row>
        <row r="1039">
          <cell r="A1039">
            <v>39464</v>
          </cell>
          <cell r="B1039">
            <v>252.75</v>
          </cell>
          <cell r="D1039">
            <v>1.6127</v>
          </cell>
          <cell r="E1039">
            <v>407.60992500000003</v>
          </cell>
        </row>
        <row r="1040">
          <cell r="A1040">
            <v>39465</v>
          </cell>
          <cell r="B1040">
            <v>250.25</v>
          </cell>
          <cell r="D1040">
            <v>1.6061000000000001</v>
          </cell>
          <cell r="E1040">
            <v>401.92652500000003</v>
          </cell>
        </row>
        <row r="1041">
          <cell r="A1041">
            <v>39468</v>
          </cell>
          <cell r="B1041">
            <v>252</v>
          </cell>
          <cell r="D1041">
            <v>1.6013999999999999</v>
          </cell>
          <cell r="E1041">
            <v>403.55279999999999</v>
          </cell>
        </row>
        <row r="1042">
          <cell r="A1042">
            <v>39469</v>
          </cell>
          <cell r="B1042">
            <v>252.25</v>
          </cell>
          <cell r="D1042">
            <v>1.6027</v>
          </cell>
          <cell r="E1042">
            <v>404.28107499999999</v>
          </cell>
        </row>
        <row r="1043">
          <cell r="A1043">
            <v>39470</v>
          </cell>
          <cell r="B1043">
            <v>250.5</v>
          </cell>
          <cell r="D1043">
            <v>1.5964</v>
          </cell>
          <cell r="E1043">
            <v>399.89820000000003</v>
          </cell>
        </row>
        <row r="1044">
          <cell r="A1044">
            <v>39471</v>
          </cell>
          <cell r="B1044">
            <v>248</v>
          </cell>
          <cell r="D1044">
            <v>1.6042000000000001</v>
          </cell>
          <cell r="E1044">
            <v>397.84160000000003</v>
          </cell>
        </row>
        <row r="1045">
          <cell r="A1045">
            <v>39472</v>
          </cell>
          <cell r="B1045">
            <v>252</v>
          </cell>
          <cell r="D1045">
            <v>1.6093</v>
          </cell>
          <cell r="E1045">
            <v>405.54359999999997</v>
          </cell>
        </row>
        <row r="1046">
          <cell r="A1046">
            <v>39475</v>
          </cell>
          <cell r="B1046">
            <v>250.75</v>
          </cell>
          <cell r="D1046">
            <v>1.6101000000000001</v>
          </cell>
          <cell r="E1046">
            <v>403.732575</v>
          </cell>
        </row>
        <row r="1047">
          <cell r="A1047">
            <v>39476</v>
          </cell>
          <cell r="B1047">
            <v>247.75</v>
          </cell>
          <cell r="D1047">
            <v>1.6161000000000001</v>
          </cell>
          <cell r="E1047">
            <v>400.38877500000001</v>
          </cell>
        </row>
        <row r="1048">
          <cell r="A1048">
            <v>39477</v>
          </cell>
          <cell r="B1048">
            <v>246</v>
          </cell>
          <cell r="D1048">
            <v>1.6117999999999999</v>
          </cell>
          <cell r="E1048">
            <v>396.50279999999998</v>
          </cell>
        </row>
        <row r="1049">
          <cell r="A1049">
            <v>39478</v>
          </cell>
          <cell r="B1049">
            <v>244.5</v>
          </cell>
          <cell r="D1049">
            <v>1.6061000000000001</v>
          </cell>
          <cell r="E1049">
            <v>392.69145000000003</v>
          </cell>
        </row>
        <row r="1050">
          <cell r="A1050">
            <v>39479</v>
          </cell>
          <cell r="B1050">
            <v>247</v>
          </cell>
          <cell r="D1050">
            <v>1.6114999999999999</v>
          </cell>
          <cell r="E1050">
            <v>398.04050000000001</v>
          </cell>
        </row>
        <row r="1051">
          <cell r="A1051">
            <v>39482</v>
          </cell>
          <cell r="B1051">
            <v>252.25</v>
          </cell>
          <cell r="D1051">
            <v>1.6133999999999999</v>
          </cell>
          <cell r="E1051">
            <v>406.98014999999998</v>
          </cell>
        </row>
        <row r="1052">
          <cell r="A1052">
            <v>39483</v>
          </cell>
          <cell r="B1052">
            <v>260.5</v>
          </cell>
          <cell r="D1052">
            <v>1.61</v>
          </cell>
          <cell r="E1052">
            <v>419.40500000000003</v>
          </cell>
        </row>
        <row r="1053">
          <cell r="A1053">
            <v>39484</v>
          </cell>
          <cell r="B1053">
            <v>273.75</v>
          </cell>
          <cell r="D1053">
            <v>1.6054999999999999</v>
          </cell>
          <cell r="E1053">
            <v>439.50562499999995</v>
          </cell>
        </row>
        <row r="1054">
          <cell r="A1054">
            <v>39485</v>
          </cell>
          <cell r="B1054">
            <v>269.25</v>
          </cell>
          <cell r="D1054">
            <v>1.5983000000000001</v>
          </cell>
          <cell r="E1054">
            <v>430.34227500000003</v>
          </cell>
        </row>
        <row r="1055">
          <cell r="A1055">
            <v>39486</v>
          </cell>
          <cell r="B1055">
            <v>280.5</v>
          </cell>
          <cell r="D1055">
            <v>1.5989</v>
          </cell>
          <cell r="E1055">
            <v>448.49144999999999</v>
          </cell>
        </row>
        <row r="1056">
          <cell r="A1056">
            <v>39489</v>
          </cell>
          <cell r="B1056">
            <v>275</v>
          </cell>
          <cell r="D1056">
            <v>1.6001000000000001</v>
          </cell>
          <cell r="E1056">
            <v>440.02750000000003</v>
          </cell>
        </row>
        <row r="1057">
          <cell r="A1057">
            <v>39490</v>
          </cell>
          <cell r="B1057">
            <v>264.5</v>
          </cell>
          <cell r="D1057">
            <v>1.6064000000000001</v>
          </cell>
          <cell r="E1057">
            <v>424.89280000000002</v>
          </cell>
        </row>
        <row r="1058">
          <cell r="A1058">
            <v>39491</v>
          </cell>
          <cell r="B1058">
            <v>260.25</v>
          </cell>
          <cell r="D1058">
            <v>1.6149</v>
          </cell>
          <cell r="E1058">
            <v>420.27772499999998</v>
          </cell>
        </row>
        <row r="1059">
          <cell r="A1059">
            <v>39492</v>
          </cell>
          <cell r="B1059">
            <v>267.75</v>
          </cell>
          <cell r="D1059">
            <v>1.6071</v>
          </cell>
          <cell r="E1059">
            <v>430.30102499999998</v>
          </cell>
        </row>
        <row r="1060">
          <cell r="A1060">
            <v>39493</v>
          </cell>
          <cell r="B1060">
            <v>265</v>
          </cell>
          <cell r="D1060">
            <v>1.6044</v>
          </cell>
          <cell r="E1060">
            <v>425.166</v>
          </cell>
        </row>
        <row r="1061">
          <cell r="A1061">
            <v>39496</v>
          </cell>
          <cell r="B1061">
            <v>265</v>
          </cell>
          <cell r="D1061">
            <v>1.6154999999999999</v>
          </cell>
          <cell r="E1061">
            <v>428.10749999999996</v>
          </cell>
        </row>
        <row r="1062">
          <cell r="A1062">
            <v>39497</v>
          </cell>
          <cell r="B1062">
            <v>266.75</v>
          </cell>
          <cell r="D1062">
            <v>1.6111</v>
          </cell>
          <cell r="E1062">
            <v>429.76092499999999</v>
          </cell>
        </row>
        <row r="1063">
          <cell r="A1063">
            <v>39498</v>
          </cell>
          <cell r="B1063">
            <v>266</v>
          </cell>
          <cell r="D1063">
            <v>1.6173</v>
          </cell>
          <cell r="E1063">
            <v>430.20179999999999</v>
          </cell>
        </row>
        <row r="1064">
          <cell r="A1064">
            <v>39499</v>
          </cell>
          <cell r="B1064">
            <v>268</v>
          </cell>
          <cell r="D1064">
            <v>1.6135999999999999</v>
          </cell>
          <cell r="E1064">
            <v>432.44479999999999</v>
          </cell>
        </row>
        <row r="1065">
          <cell r="A1065">
            <v>39500</v>
          </cell>
          <cell r="B1065">
            <v>273</v>
          </cell>
          <cell r="D1065">
            <v>1.6088</v>
          </cell>
          <cell r="E1065">
            <v>439.20240000000001</v>
          </cell>
        </row>
        <row r="1066">
          <cell r="A1066">
            <v>39503</v>
          </cell>
          <cell r="B1066">
            <v>284.25</v>
          </cell>
          <cell r="D1066">
            <v>1.6154999999999999</v>
          </cell>
          <cell r="E1066">
            <v>459.20587499999999</v>
          </cell>
        </row>
        <row r="1067">
          <cell r="A1067">
            <v>39504</v>
          </cell>
          <cell r="B1067">
            <v>284</v>
          </cell>
          <cell r="D1067">
            <v>1.6091</v>
          </cell>
          <cell r="E1067">
            <v>456.98439999999999</v>
          </cell>
        </row>
        <row r="1068">
          <cell r="A1068">
            <v>39505</v>
          </cell>
          <cell r="B1068">
            <v>284.25</v>
          </cell>
          <cell r="D1068">
            <v>1.6071</v>
          </cell>
          <cell r="E1068">
            <v>456.818175</v>
          </cell>
        </row>
        <row r="1069">
          <cell r="A1069">
            <v>39506</v>
          </cell>
          <cell r="B1069">
            <v>284.5</v>
          </cell>
          <cell r="D1069">
            <v>1.5974999999999999</v>
          </cell>
          <cell r="E1069">
            <v>454.48874999999998</v>
          </cell>
        </row>
        <row r="1070">
          <cell r="A1070">
            <v>39507</v>
          </cell>
          <cell r="B1070">
            <v>284</v>
          </cell>
          <cell r="D1070">
            <v>1.5802</v>
          </cell>
          <cell r="E1070">
            <v>448.77680000000004</v>
          </cell>
        </row>
        <row r="1071">
          <cell r="A1071">
            <v>39510</v>
          </cell>
          <cell r="B1071">
            <v>292.75</v>
          </cell>
          <cell r="D1071">
            <v>1.5845</v>
          </cell>
          <cell r="E1071">
            <v>463.86237499999999</v>
          </cell>
        </row>
        <row r="1072">
          <cell r="A1072">
            <v>39511</v>
          </cell>
          <cell r="B1072">
            <v>290</v>
          </cell>
          <cell r="D1072">
            <v>1.5788</v>
          </cell>
          <cell r="E1072">
            <v>457.85199999999998</v>
          </cell>
        </row>
        <row r="1073">
          <cell r="A1073">
            <v>39512</v>
          </cell>
          <cell r="B1073">
            <v>290.5</v>
          </cell>
          <cell r="D1073">
            <v>1.5822000000000001</v>
          </cell>
          <cell r="E1073">
            <v>459.62909999999999</v>
          </cell>
        </row>
        <row r="1074">
          <cell r="A1074">
            <v>39513</v>
          </cell>
          <cell r="B1074">
            <v>290</v>
          </cell>
          <cell r="D1074">
            <v>1.5733999999999999</v>
          </cell>
          <cell r="E1074">
            <v>456.286</v>
          </cell>
        </row>
        <row r="1075">
          <cell r="A1075">
            <v>39514</v>
          </cell>
          <cell r="B1075">
            <v>290</v>
          </cell>
          <cell r="D1075">
            <v>1.5742</v>
          </cell>
          <cell r="E1075">
            <v>456.51800000000003</v>
          </cell>
        </row>
        <row r="1076">
          <cell r="A1076">
            <v>39517</v>
          </cell>
          <cell r="B1076">
            <v>290</v>
          </cell>
          <cell r="D1076">
            <v>1.5641</v>
          </cell>
          <cell r="E1076">
            <v>453.589</v>
          </cell>
        </row>
        <row r="1077">
          <cell r="A1077">
            <v>39518</v>
          </cell>
          <cell r="B1077">
            <v>284</v>
          </cell>
          <cell r="D1077">
            <v>1.5843</v>
          </cell>
          <cell r="E1077">
            <v>449.94120000000004</v>
          </cell>
        </row>
        <row r="1078">
          <cell r="A1078">
            <v>39519</v>
          </cell>
          <cell r="B1078">
            <v>285.5</v>
          </cell>
          <cell r="D1078">
            <v>1.5781000000000001</v>
          </cell>
          <cell r="E1078">
            <v>450.54755</v>
          </cell>
        </row>
        <row r="1079">
          <cell r="A1079">
            <v>39520</v>
          </cell>
          <cell r="B1079">
            <v>286.75</v>
          </cell>
          <cell r="D1079">
            <v>1.5771999999999999</v>
          </cell>
          <cell r="E1079">
            <v>452.26209999999998</v>
          </cell>
        </row>
        <row r="1080">
          <cell r="A1080">
            <v>39521</v>
          </cell>
          <cell r="B1080">
            <v>284</v>
          </cell>
          <cell r="D1080">
            <v>1.5633999999999999</v>
          </cell>
          <cell r="E1080">
            <v>444.00559999999996</v>
          </cell>
        </row>
        <row r="1081">
          <cell r="A1081">
            <v>39524</v>
          </cell>
          <cell r="B1081">
            <v>281.5</v>
          </cell>
          <cell r="D1081">
            <v>1.5478000000000001</v>
          </cell>
          <cell r="E1081">
            <v>435.70570000000004</v>
          </cell>
        </row>
        <row r="1082">
          <cell r="A1082">
            <v>39525</v>
          </cell>
          <cell r="B1082">
            <v>280.25</v>
          </cell>
          <cell r="D1082">
            <v>1.5664</v>
          </cell>
          <cell r="E1082">
            <v>438.98360000000002</v>
          </cell>
        </row>
        <row r="1083">
          <cell r="A1083">
            <v>39526</v>
          </cell>
          <cell r="B1083">
            <v>273.25</v>
          </cell>
          <cell r="D1083">
            <v>1.5583</v>
          </cell>
          <cell r="E1083">
            <v>425.805475</v>
          </cell>
        </row>
        <row r="1084">
          <cell r="A1084">
            <v>39527</v>
          </cell>
          <cell r="B1084">
            <v>267</v>
          </cell>
          <cell r="D1084">
            <v>1.5529999999999999</v>
          </cell>
          <cell r="E1084">
            <v>414.65100000000001</v>
          </cell>
        </row>
        <row r="1085">
          <cell r="A1085">
            <v>39532</v>
          </cell>
          <cell r="B1085">
            <v>272</v>
          </cell>
          <cell r="D1085">
            <v>1.5714999999999999</v>
          </cell>
          <cell r="E1085">
            <v>427.44799999999998</v>
          </cell>
        </row>
        <row r="1086">
          <cell r="A1086">
            <v>39533</v>
          </cell>
          <cell r="B1086">
            <v>270.5</v>
          </cell>
          <cell r="D1086">
            <v>1.5662</v>
          </cell>
          <cell r="E1086">
            <v>423.65710000000001</v>
          </cell>
        </row>
        <row r="1087">
          <cell r="A1087">
            <v>39534</v>
          </cell>
          <cell r="B1087">
            <v>260.25</v>
          </cell>
          <cell r="D1087">
            <v>1.5677000000000001</v>
          </cell>
          <cell r="E1087">
            <v>407.99392500000005</v>
          </cell>
        </row>
        <row r="1088">
          <cell r="A1088">
            <v>39535</v>
          </cell>
          <cell r="B1088">
            <v>249.5</v>
          </cell>
          <cell r="D1088">
            <v>1.5718000000000001</v>
          </cell>
          <cell r="E1088">
            <v>392.16410000000002</v>
          </cell>
        </row>
        <row r="1089">
          <cell r="A1089">
            <v>39538</v>
          </cell>
          <cell r="B1089">
            <v>233.5</v>
          </cell>
          <cell r="D1089">
            <v>1.5679000000000001</v>
          </cell>
          <cell r="E1089">
            <v>366.10464999999999</v>
          </cell>
        </row>
        <row r="1090">
          <cell r="A1090">
            <v>39539</v>
          </cell>
          <cell r="B1090">
            <v>236.5</v>
          </cell>
          <cell r="D1090">
            <v>1.5802</v>
          </cell>
          <cell r="E1090">
            <v>373.71730000000002</v>
          </cell>
        </row>
        <row r="1091">
          <cell r="A1091">
            <v>39540</v>
          </cell>
          <cell r="B1091">
            <v>239</v>
          </cell>
          <cell r="D1091">
            <v>1.5820000000000001</v>
          </cell>
          <cell r="E1091">
            <v>378.09800000000001</v>
          </cell>
        </row>
        <row r="1092">
          <cell r="A1092">
            <v>39541</v>
          </cell>
          <cell r="B1092">
            <v>240.75</v>
          </cell>
          <cell r="D1092">
            <v>1.5835999999999999</v>
          </cell>
          <cell r="E1092">
            <v>381.25169999999997</v>
          </cell>
        </row>
        <row r="1093">
          <cell r="A1093">
            <v>39542</v>
          </cell>
          <cell r="B1093">
            <v>244.5</v>
          </cell>
          <cell r="D1093">
            <v>1.583</v>
          </cell>
          <cell r="E1093">
            <v>387.04349999999999</v>
          </cell>
        </row>
        <row r="1094">
          <cell r="A1094">
            <v>39545</v>
          </cell>
          <cell r="B1094">
            <v>240.25</v>
          </cell>
          <cell r="D1094">
            <v>1.5907</v>
          </cell>
          <cell r="E1094">
            <v>382.16567500000002</v>
          </cell>
        </row>
        <row r="1095">
          <cell r="A1095">
            <v>39546</v>
          </cell>
          <cell r="B1095">
            <v>237</v>
          </cell>
          <cell r="D1095">
            <v>1.5929</v>
          </cell>
          <cell r="E1095">
            <v>377.51729999999998</v>
          </cell>
        </row>
        <row r="1096">
          <cell r="A1096">
            <v>39547</v>
          </cell>
          <cell r="B1096">
            <v>235</v>
          </cell>
          <cell r="D1096">
            <v>1.5845</v>
          </cell>
          <cell r="E1096">
            <v>372.35750000000002</v>
          </cell>
        </row>
        <row r="1097">
          <cell r="A1097">
            <v>39548</v>
          </cell>
          <cell r="B1097">
            <v>235.5</v>
          </cell>
          <cell r="D1097">
            <v>1.5857000000000001</v>
          </cell>
          <cell r="E1097">
            <v>373.43235000000004</v>
          </cell>
        </row>
        <row r="1098">
          <cell r="A1098">
            <v>39549</v>
          </cell>
          <cell r="B1098">
            <v>235.75</v>
          </cell>
          <cell r="D1098">
            <v>1.5815999999999999</v>
          </cell>
          <cell r="E1098">
            <v>372.86219999999997</v>
          </cell>
        </row>
        <row r="1099">
          <cell r="A1099">
            <v>39552</v>
          </cell>
          <cell r="B1099">
            <v>234.75</v>
          </cell>
          <cell r="D1099">
            <v>1.5815999999999999</v>
          </cell>
          <cell r="E1099">
            <v>371.28059999999999</v>
          </cell>
        </row>
        <row r="1100">
          <cell r="A1100">
            <v>39553</v>
          </cell>
          <cell r="B1100">
            <v>230.5</v>
          </cell>
          <cell r="D1100">
            <v>1.5889</v>
          </cell>
          <cell r="E1100">
            <v>366.24144999999999</v>
          </cell>
        </row>
        <row r="1101">
          <cell r="A1101">
            <v>39554</v>
          </cell>
          <cell r="B1101">
            <v>226</v>
          </cell>
          <cell r="D1101">
            <v>1.5943000000000001</v>
          </cell>
          <cell r="E1101">
            <v>360.31180000000001</v>
          </cell>
        </row>
        <row r="1102">
          <cell r="A1102">
            <v>39555</v>
          </cell>
          <cell r="B1102">
            <v>221.5</v>
          </cell>
          <cell r="D1102">
            <v>1.6001000000000001</v>
          </cell>
          <cell r="E1102">
            <v>354.42215000000004</v>
          </cell>
        </row>
        <row r="1103">
          <cell r="A1103">
            <v>39556</v>
          </cell>
          <cell r="B1103">
            <v>212</v>
          </cell>
          <cell r="D1103">
            <v>1.6097999999999999</v>
          </cell>
          <cell r="E1103">
            <v>341.27760000000001</v>
          </cell>
        </row>
        <row r="1104">
          <cell r="A1104">
            <v>39559</v>
          </cell>
          <cell r="B1104">
            <v>200.25</v>
          </cell>
          <cell r="D1104">
            <v>1.6040000000000001</v>
          </cell>
          <cell r="E1104">
            <v>321.20100000000002</v>
          </cell>
        </row>
        <row r="1105">
          <cell r="A1105">
            <v>39560</v>
          </cell>
          <cell r="B1105">
            <v>204.75</v>
          </cell>
          <cell r="D1105">
            <v>1.6037999999999999</v>
          </cell>
          <cell r="E1105">
            <v>328.37804999999997</v>
          </cell>
        </row>
        <row r="1106">
          <cell r="A1106">
            <v>39561</v>
          </cell>
          <cell r="B1106">
            <v>200.75</v>
          </cell>
          <cell r="D1106">
            <v>1.6126</v>
          </cell>
          <cell r="E1106">
            <v>323.72944999999999</v>
          </cell>
        </row>
        <row r="1107">
          <cell r="A1107">
            <v>39562</v>
          </cell>
          <cell r="B1107">
            <v>197.25</v>
          </cell>
          <cell r="D1107">
            <v>1.6236999999999999</v>
          </cell>
          <cell r="E1107">
            <v>320.27482499999996</v>
          </cell>
        </row>
        <row r="1108">
          <cell r="A1108">
            <v>39563</v>
          </cell>
          <cell r="B1108">
            <v>204</v>
          </cell>
          <cell r="D1108">
            <v>1.6146</v>
          </cell>
          <cell r="E1108">
            <v>329.3784</v>
          </cell>
        </row>
        <row r="1109">
          <cell r="A1109">
            <v>39566</v>
          </cell>
          <cell r="B1109">
            <v>206.5</v>
          </cell>
          <cell r="D1109">
            <v>1.6177999999999999</v>
          </cell>
          <cell r="E1109">
            <v>334.07569999999998</v>
          </cell>
        </row>
        <row r="1110">
          <cell r="A1110">
            <v>39567</v>
          </cell>
          <cell r="B1110">
            <v>209.5</v>
          </cell>
          <cell r="D1110">
            <v>1.6152</v>
          </cell>
          <cell r="E1110">
            <v>338.38439999999997</v>
          </cell>
        </row>
        <row r="1111">
          <cell r="A1111">
            <v>39568</v>
          </cell>
          <cell r="B1111">
            <v>211.5</v>
          </cell>
          <cell r="D1111">
            <v>1.6166</v>
          </cell>
          <cell r="E1111">
            <v>341.91090000000003</v>
          </cell>
        </row>
        <row r="1112">
          <cell r="A1112">
            <v>39570</v>
          </cell>
          <cell r="B1112">
            <v>218</v>
          </cell>
          <cell r="D1112">
            <v>1.6313</v>
          </cell>
          <cell r="E1112">
            <v>355.6234</v>
          </cell>
        </row>
        <row r="1113">
          <cell r="A1113">
            <v>39573</v>
          </cell>
          <cell r="B1113">
            <v>214.5</v>
          </cell>
          <cell r="D1113">
            <v>1.6318999999999999</v>
          </cell>
          <cell r="E1113">
            <v>350.04255000000001</v>
          </cell>
        </row>
        <row r="1114">
          <cell r="A1114">
            <v>39574</v>
          </cell>
          <cell r="B1114">
            <v>216.75</v>
          </cell>
          <cell r="D1114">
            <v>1.6332</v>
          </cell>
          <cell r="E1114">
            <v>353.99610000000001</v>
          </cell>
        </row>
        <row r="1115">
          <cell r="A1115">
            <v>39575</v>
          </cell>
          <cell r="B1115">
            <v>218.5</v>
          </cell>
          <cell r="D1115">
            <v>1.6234</v>
          </cell>
          <cell r="E1115">
            <v>354.71289999999999</v>
          </cell>
        </row>
        <row r="1116">
          <cell r="A1116">
            <v>39576</v>
          </cell>
          <cell r="B1116">
            <v>217.5</v>
          </cell>
          <cell r="D1116">
            <v>1.6184000000000001</v>
          </cell>
          <cell r="E1116">
            <v>352.00200000000001</v>
          </cell>
        </row>
        <row r="1117">
          <cell r="A1117">
            <v>39577</v>
          </cell>
          <cell r="B1117">
            <v>216.25</v>
          </cell>
          <cell r="D1117">
            <v>1.6114999999999999</v>
          </cell>
          <cell r="E1117">
            <v>348.486875</v>
          </cell>
        </row>
        <row r="1118">
          <cell r="A1118">
            <v>39580</v>
          </cell>
          <cell r="B1118">
            <v>210</v>
          </cell>
          <cell r="D1118">
            <v>1.6226</v>
          </cell>
          <cell r="E1118">
            <v>340.74599999999998</v>
          </cell>
        </row>
        <row r="1119">
          <cell r="A1119">
            <v>39581</v>
          </cell>
          <cell r="B1119">
            <v>198</v>
          </cell>
          <cell r="D1119">
            <v>1.6291</v>
          </cell>
          <cell r="E1119">
            <v>322.56180000000001</v>
          </cell>
        </row>
        <row r="1120">
          <cell r="A1120">
            <v>39582</v>
          </cell>
          <cell r="B1120">
            <v>194.75</v>
          </cell>
          <cell r="D1120">
            <v>1.6311</v>
          </cell>
          <cell r="E1120">
            <v>317.65672499999999</v>
          </cell>
        </row>
        <row r="1121">
          <cell r="A1121">
            <v>39583</v>
          </cell>
          <cell r="B1121">
            <v>191.5</v>
          </cell>
          <cell r="D1121">
            <v>1.6318999999999999</v>
          </cell>
          <cell r="E1121">
            <v>312.50885</v>
          </cell>
        </row>
        <row r="1122">
          <cell r="A1122">
            <v>39584</v>
          </cell>
          <cell r="B1122">
            <v>191.25</v>
          </cell>
          <cell r="D1122">
            <v>1.6313</v>
          </cell>
          <cell r="E1122">
            <v>311.98612500000002</v>
          </cell>
        </row>
        <row r="1123">
          <cell r="A1123">
            <v>39587</v>
          </cell>
          <cell r="B1123">
            <v>190</v>
          </cell>
          <cell r="D1123">
            <v>1.6335999999999999</v>
          </cell>
          <cell r="E1123">
            <v>310.38400000000001</v>
          </cell>
        </row>
        <row r="1124">
          <cell r="A1124">
            <v>39588</v>
          </cell>
          <cell r="B1124">
            <v>191.25</v>
          </cell>
          <cell r="D1124">
            <v>1.6231</v>
          </cell>
          <cell r="E1124">
            <v>310.41787499999998</v>
          </cell>
        </row>
        <row r="1125">
          <cell r="A1125">
            <v>39589</v>
          </cell>
          <cell r="B1125">
            <v>190.25</v>
          </cell>
          <cell r="D1125">
            <v>1.6176999999999999</v>
          </cell>
          <cell r="E1125">
            <v>307.767425</v>
          </cell>
        </row>
        <row r="1126">
          <cell r="A1126">
            <v>39590</v>
          </cell>
          <cell r="B1126">
            <v>188</v>
          </cell>
          <cell r="D1126">
            <v>1.6212</v>
          </cell>
          <cell r="E1126">
            <v>304.78559999999999</v>
          </cell>
        </row>
        <row r="1127">
          <cell r="A1127">
            <v>39591</v>
          </cell>
          <cell r="B1127">
            <v>185.75</v>
          </cell>
          <cell r="D1127">
            <v>1.6135999999999999</v>
          </cell>
          <cell r="E1127">
            <v>299.72620000000001</v>
          </cell>
        </row>
        <row r="1128">
          <cell r="A1128">
            <v>39594</v>
          </cell>
          <cell r="B1128">
            <v>183.5</v>
          </cell>
          <cell r="D1128">
            <v>1.6153999999999999</v>
          </cell>
          <cell r="E1128">
            <v>296.42590000000001</v>
          </cell>
        </row>
        <row r="1129">
          <cell r="A1129">
            <v>39595</v>
          </cell>
          <cell r="B1129">
            <v>184.5</v>
          </cell>
          <cell r="D1129">
            <v>1.6221000000000001</v>
          </cell>
          <cell r="E1129">
            <v>299.27745000000004</v>
          </cell>
        </row>
        <row r="1130">
          <cell r="A1130">
            <v>39596</v>
          </cell>
          <cell r="B1130">
            <v>183</v>
          </cell>
          <cell r="D1130">
            <v>1.6224000000000001</v>
          </cell>
          <cell r="E1130">
            <v>296.89920000000001</v>
          </cell>
        </row>
        <row r="1131">
          <cell r="A1131">
            <v>39597</v>
          </cell>
          <cell r="B1131">
            <v>180.5</v>
          </cell>
          <cell r="D1131">
            <v>1.6274999999999999</v>
          </cell>
          <cell r="E1131">
            <v>293.76375000000002</v>
          </cell>
        </row>
        <row r="1132">
          <cell r="A1132">
            <v>39598</v>
          </cell>
          <cell r="B1132">
            <v>182</v>
          </cell>
          <cell r="D1132">
            <v>1.6205000000000001</v>
          </cell>
          <cell r="E1132">
            <v>294.93099999999998</v>
          </cell>
        </row>
        <row r="1133">
          <cell r="A1133">
            <v>39601</v>
          </cell>
          <cell r="B1133">
            <v>185.75</v>
          </cell>
          <cell r="D1133">
            <v>1.6117999999999999</v>
          </cell>
          <cell r="E1133">
            <v>299.39184999999998</v>
          </cell>
        </row>
        <row r="1134">
          <cell r="A1134">
            <v>39602</v>
          </cell>
          <cell r="B1134">
            <v>183.75</v>
          </cell>
          <cell r="D1134">
            <v>1.6094999999999999</v>
          </cell>
          <cell r="E1134">
            <v>295.74562499999996</v>
          </cell>
        </row>
        <row r="1135">
          <cell r="A1135">
            <v>39603</v>
          </cell>
          <cell r="B1135">
            <v>182.5</v>
          </cell>
          <cell r="D1135">
            <v>1.6074999999999999</v>
          </cell>
          <cell r="E1135">
            <v>293.36874999999998</v>
          </cell>
        </row>
        <row r="1136">
          <cell r="A1136">
            <v>39604</v>
          </cell>
          <cell r="B1136">
            <v>183</v>
          </cell>
          <cell r="D1136">
            <v>1.6180000000000001</v>
          </cell>
          <cell r="E1136">
            <v>296.09399999999999</v>
          </cell>
        </row>
        <row r="1137">
          <cell r="A1137">
            <v>39605</v>
          </cell>
          <cell r="B1137">
            <v>187</v>
          </cell>
          <cell r="D1137">
            <v>1.6064000000000001</v>
          </cell>
          <cell r="E1137">
            <v>300.39679999999998</v>
          </cell>
        </row>
        <row r="1138">
          <cell r="A1138">
            <v>39608</v>
          </cell>
          <cell r="B1138">
            <v>193</v>
          </cell>
          <cell r="D1138">
            <v>1.607</v>
          </cell>
          <cell r="E1138">
            <v>310.15100000000001</v>
          </cell>
        </row>
        <row r="1139">
          <cell r="A1139">
            <v>39609</v>
          </cell>
          <cell r="B1139">
            <v>192.25</v>
          </cell>
          <cell r="D1139">
            <v>1.6107</v>
          </cell>
          <cell r="E1139">
            <v>309.65707500000002</v>
          </cell>
        </row>
        <row r="1140">
          <cell r="A1140">
            <v>39610</v>
          </cell>
          <cell r="B1140">
            <v>202.5</v>
          </cell>
          <cell r="D1140">
            <v>1.6034999999999999</v>
          </cell>
          <cell r="E1140">
            <v>324.70875000000001</v>
          </cell>
        </row>
        <row r="1141">
          <cell r="A1141">
            <v>39611</v>
          </cell>
          <cell r="B1141">
            <v>205.5</v>
          </cell>
          <cell r="D1141">
            <v>1.6069</v>
          </cell>
          <cell r="E1141">
            <v>330.21794999999997</v>
          </cell>
        </row>
        <row r="1142">
          <cell r="A1142">
            <v>39612</v>
          </cell>
          <cell r="B1142">
            <v>207.5</v>
          </cell>
          <cell r="D1142">
            <v>1.61</v>
          </cell>
          <cell r="E1142">
            <v>334.07500000000005</v>
          </cell>
        </row>
        <row r="1143">
          <cell r="A1143">
            <v>39615</v>
          </cell>
          <cell r="B1143">
            <v>212</v>
          </cell>
          <cell r="D1143">
            <v>1.6167</v>
          </cell>
          <cell r="E1143">
            <v>342.74040000000002</v>
          </cell>
        </row>
        <row r="1144">
          <cell r="A1144">
            <v>39616</v>
          </cell>
          <cell r="B1144">
            <v>210</v>
          </cell>
          <cell r="D1144">
            <v>1.6154999999999999</v>
          </cell>
          <cell r="E1144">
            <v>339.255</v>
          </cell>
        </row>
        <row r="1145">
          <cell r="A1145">
            <v>39617</v>
          </cell>
          <cell r="B1145">
            <v>211.75</v>
          </cell>
          <cell r="D1145">
            <v>1.6093</v>
          </cell>
          <cell r="E1145">
            <v>340.76927499999999</v>
          </cell>
        </row>
        <row r="1146">
          <cell r="A1146">
            <v>39618</v>
          </cell>
          <cell r="B1146">
            <v>207</v>
          </cell>
          <cell r="D1146">
            <v>1.6198999999999999</v>
          </cell>
          <cell r="E1146">
            <v>335.3193</v>
          </cell>
        </row>
        <row r="1147">
          <cell r="A1147">
            <v>39619</v>
          </cell>
          <cell r="B1147">
            <v>204.5</v>
          </cell>
          <cell r="D1147">
            <v>1.6152</v>
          </cell>
          <cell r="E1147">
            <v>330.30840000000001</v>
          </cell>
        </row>
        <row r="1148">
          <cell r="A1148">
            <v>39622</v>
          </cell>
          <cell r="B1148">
            <v>199.75</v>
          </cell>
          <cell r="D1148">
            <v>1.6218999999999999</v>
          </cell>
          <cell r="E1148">
            <v>323.97452499999997</v>
          </cell>
        </row>
        <row r="1149">
          <cell r="A1149">
            <v>39623</v>
          </cell>
          <cell r="B1149">
            <v>199.25</v>
          </cell>
          <cell r="D1149">
            <v>1.621</v>
          </cell>
          <cell r="E1149">
            <v>322.98424999999997</v>
          </cell>
        </row>
        <row r="1150">
          <cell r="A1150">
            <v>39624</v>
          </cell>
          <cell r="B1150">
            <v>200.5</v>
          </cell>
          <cell r="D1150">
            <v>1.6205000000000001</v>
          </cell>
          <cell r="E1150">
            <v>324.91025000000002</v>
          </cell>
        </row>
        <row r="1151">
          <cell r="A1151">
            <v>39625</v>
          </cell>
          <cell r="B1151">
            <v>207</v>
          </cell>
          <cell r="D1151">
            <v>1.6126</v>
          </cell>
          <cell r="E1151">
            <v>333.8082</v>
          </cell>
        </row>
        <row r="1152">
          <cell r="A1152">
            <v>39626</v>
          </cell>
          <cell r="B1152">
            <v>207</v>
          </cell>
          <cell r="D1152">
            <v>1.6080000000000001</v>
          </cell>
          <cell r="E1152">
            <v>332.85599999999999</v>
          </cell>
        </row>
        <row r="1153">
          <cell r="A1153">
            <v>39629</v>
          </cell>
          <cell r="B1153">
            <v>197.5</v>
          </cell>
          <cell r="D1153">
            <v>1.6079000000000001</v>
          </cell>
          <cell r="E1153">
            <v>317.56025</v>
          </cell>
        </row>
        <row r="1154">
          <cell r="A1154">
            <v>39630</v>
          </cell>
          <cell r="B1154">
            <v>198.5</v>
          </cell>
          <cell r="D1154">
            <v>1.6106</v>
          </cell>
          <cell r="E1154">
            <v>319.70409999999998</v>
          </cell>
        </row>
        <row r="1155">
          <cell r="A1155">
            <v>39631</v>
          </cell>
          <cell r="B1155">
            <v>200.5</v>
          </cell>
          <cell r="D1155">
            <v>1.6096999999999999</v>
          </cell>
          <cell r="E1155">
            <v>322.74484999999999</v>
          </cell>
        </row>
        <row r="1156">
          <cell r="A1156">
            <v>39632</v>
          </cell>
          <cell r="B1156">
            <v>199.5</v>
          </cell>
          <cell r="D1156">
            <v>1.611</v>
          </cell>
          <cell r="E1156">
            <v>321.39449999999999</v>
          </cell>
        </row>
        <row r="1157">
          <cell r="A1157">
            <v>39633</v>
          </cell>
          <cell r="B1157">
            <v>200</v>
          </cell>
          <cell r="D1157">
            <v>1.6101000000000001</v>
          </cell>
          <cell r="E1157">
            <v>322.02000000000004</v>
          </cell>
        </row>
        <row r="1158">
          <cell r="A1158">
            <v>39636</v>
          </cell>
          <cell r="B1158">
            <v>193</v>
          </cell>
          <cell r="D1158">
            <v>1.6133999999999999</v>
          </cell>
          <cell r="E1158">
            <v>311.38619999999997</v>
          </cell>
        </row>
        <row r="1159">
          <cell r="A1159">
            <v>39637</v>
          </cell>
          <cell r="B1159">
            <v>194.5</v>
          </cell>
          <cell r="D1159">
            <v>1.6195999999999999</v>
          </cell>
          <cell r="E1159">
            <v>315.01220000000001</v>
          </cell>
        </row>
        <row r="1160">
          <cell r="A1160">
            <v>39638</v>
          </cell>
          <cell r="B1160">
            <v>194.25</v>
          </cell>
          <cell r="D1160">
            <v>1.6180000000000001</v>
          </cell>
          <cell r="E1160">
            <v>314.29650000000004</v>
          </cell>
        </row>
        <row r="1161">
          <cell r="A1161">
            <v>39639</v>
          </cell>
          <cell r="B1161">
            <v>194</v>
          </cell>
          <cell r="D1161">
            <v>1.6225000000000001</v>
          </cell>
          <cell r="E1161">
            <v>314.76499999999999</v>
          </cell>
        </row>
        <row r="1162">
          <cell r="A1162">
            <v>39640</v>
          </cell>
          <cell r="B1162">
            <v>192.25</v>
          </cell>
          <cell r="D1162">
            <v>1.6189</v>
          </cell>
          <cell r="E1162">
            <v>311.23352499999999</v>
          </cell>
        </row>
        <row r="1163">
          <cell r="A1163">
            <v>39643</v>
          </cell>
          <cell r="B1163">
            <v>191</v>
          </cell>
          <cell r="D1163">
            <v>1.6158999999999999</v>
          </cell>
          <cell r="E1163">
            <v>308.63689999999997</v>
          </cell>
        </row>
        <row r="1164">
          <cell r="A1164">
            <v>39644</v>
          </cell>
          <cell r="B1164">
            <v>190</v>
          </cell>
          <cell r="D1164">
            <v>1.6051</v>
          </cell>
          <cell r="E1164">
            <v>304.96899999999999</v>
          </cell>
        </row>
        <row r="1165">
          <cell r="A1165">
            <v>39645</v>
          </cell>
          <cell r="B1165">
            <v>189.5</v>
          </cell>
          <cell r="D1165">
            <v>1.6093</v>
          </cell>
          <cell r="E1165">
            <v>304.96235000000001</v>
          </cell>
        </row>
        <row r="1166">
          <cell r="A1166">
            <v>39646</v>
          </cell>
          <cell r="B1166">
            <v>189</v>
          </cell>
          <cell r="D1166">
            <v>1.6163000000000001</v>
          </cell>
          <cell r="E1166">
            <v>305.48070000000001</v>
          </cell>
        </row>
        <row r="1167">
          <cell r="A1167">
            <v>39647</v>
          </cell>
          <cell r="B1167">
            <v>189</v>
          </cell>
          <cell r="D1167">
            <v>1.6203000000000001</v>
          </cell>
          <cell r="E1167">
            <v>306.23670000000004</v>
          </cell>
        </row>
        <row r="1168">
          <cell r="A1168">
            <v>39650</v>
          </cell>
          <cell r="B1168">
            <v>185.75</v>
          </cell>
          <cell r="D1168">
            <v>1.6195999999999999</v>
          </cell>
          <cell r="E1168">
            <v>300.84069999999997</v>
          </cell>
        </row>
        <row r="1169">
          <cell r="A1169">
            <v>39651</v>
          </cell>
          <cell r="B1169">
            <v>185</v>
          </cell>
          <cell r="D1169">
            <v>1.6266</v>
          </cell>
          <cell r="E1169">
            <v>300.92099999999999</v>
          </cell>
        </row>
        <row r="1170">
          <cell r="A1170">
            <v>39652</v>
          </cell>
          <cell r="B1170">
            <v>184.25</v>
          </cell>
          <cell r="D1170">
            <v>1.6282000000000001</v>
          </cell>
          <cell r="E1170">
            <v>299.99585000000002</v>
          </cell>
        </row>
        <row r="1171">
          <cell r="A1171">
            <v>39653</v>
          </cell>
          <cell r="B1171">
            <v>185</v>
          </cell>
          <cell r="D1171">
            <v>1.625</v>
          </cell>
          <cell r="E1171">
            <v>300.625</v>
          </cell>
        </row>
        <row r="1172">
          <cell r="A1172">
            <v>39654</v>
          </cell>
          <cell r="B1172">
            <v>190</v>
          </cell>
          <cell r="D1172">
            <v>1.6274999999999999</v>
          </cell>
          <cell r="E1172">
            <v>309.22499999999997</v>
          </cell>
        </row>
        <row r="1173">
          <cell r="A1173">
            <v>39657</v>
          </cell>
          <cell r="B1173">
            <v>192.5</v>
          </cell>
          <cell r="D1173">
            <v>1.6271</v>
          </cell>
          <cell r="E1173">
            <v>313.21674999999999</v>
          </cell>
        </row>
        <row r="1174">
          <cell r="A1174">
            <v>39658</v>
          </cell>
          <cell r="B1174">
            <v>191.75</v>
          </cell>
          <cell r="D1174">
            <v>1.6303000000000001</v>
          </cell>
          <cell r="E1174">
            <v>312.61002500000001</v>
          </cell>
        </row>
        <row r="1175">
          <cell r="A1175">
            <v>39659</v>
          </cell>
          <cell r="B1175">
            <v>191.5</v>
          </cell>
          <cell r="D1175">
            <v>1.6331</v>
          </cell>
          <cell r="E1175">
            <v>312.73865000000001</v>
          </cell>
        </row>
        <row r="1176">
          <cell r="A1176">
            <v>39660</v>
          </cell>
          <cell r="B1176">
            <v>192.25</v>
          </cell>
          <cell r="D1176">
            <v>1.6336999999999999</v>
          </cell>
          <cell r="E1176">
            <v>314.07882499999999</v>
          </cell>
        </row>
        <row r="1177">
          <cell r="A1177">
            <v>39661</v>
          </cell>
          <cell r="B1177">
            <v>189.5</v>
          </cell>
          <cell r="D1177">
            <v>1.6334</v>
          </cell>
          <cell r="E1177">
            <v>309.52929999999998</v>
          </cell>
        </row>
        <row r="1178">
          <cell r="A1178">
            <v>39664</v>
          </cell>
          <cell r="B1178">
            <v>187</v>
          </cell>
          <cell r="D1178">
            <v>1.6328</v>
          </cell>
          <cell r="E1178">
            <v>305.33359999999999</v>
          </cell>
        </row>
        <row r="1179">
          <cell r="A1179">
            <v>39665</v>
          </cell>
          <cell r="B1179">
            <v>186.25</v>
          </cell>
          <cell r="D1179">
            <v>1.6292</v>
          </cell>
          <cell r="E1179">
            <v>303.43849999999998</v>
          </cell>
        </row>
        <row r="1180">
          <cell r="A1180">
            <v>39666</v>
          </cell>
          <cell r="B1180">
            <v>185</v>
          </cell>
          <cell r="D1180">
            <v>1.633</v>
          </cell>
          <cell r="E1180">
            <v>302.10500000000002</v>
          </cell>
        </row>
        <row r="1181">
          <cell r="A1181">
            <v>39667</v>
          </cell>
          <cell r="B1181">
            <v>185.25</v>
          </cell>
          <cell r="D1181">
            <v>1.6261000000000001</v>
          </cell>
          <cell r="E1181">
            <v>301.23502500000001</v>
          </cell>
        </row>
        <row r="1182">
          <cell r="A1182">
            <v>39668</v>
          </cell>
          <cell r="B1182">
            <v>185.5</v>
          </cell>
          <cell r="D1182">
            <v>1.6237999999999999</v>
          </cell>
          <cell r="E1182">
            <v>301.2149</v>
          </cell>
        </row>
        <row r="1183">
          <cell r="A1183">
            <v>39671</v>
          </cell>
          <cell r="B1183">
            <v>189.5</v>
          </cell>
          <cell r="D1183">
            <v>1.6187</v>
          </cell>
          <cell r="E1183">
            <v>306.74365</v>
          </cell>
        </row>
        <row r="1184">
          <cell r="A1184">
            <v>39672</v>
          </cell>
          <cell r="B1184">
            <v>188</v>
          </cell>
          <cell r="D1184">
            <v>1.6201000000000001</v>
          </cell>
          <cell r="E1184">
            <v>304.5788</v>
          </cell>
        </row>
        <row r="1185">
          <cell r="A1185">
            <v>39673</v>
          </cell>
          <cell r="B1185">
            <v>196.5</v>
          </cell>
          <cell r="D1185">
            <v>1.6183000000000001</v>
          </cell>
          <cell r="E1185">
            <v>317.99594999999999</v>
          </cell>
        </row>
        <row r="1186">
          <cell r="A1186">
            <v>39674</v>
          </cell>
          <cell r="B1186">
            <v>196.75</v>
          </cell>
          <cell r="D1186">
            <v>1.6194999999999999</v>
          </cell>
          <cell r="E1186">
            <v>318.63662499999998</v>
          </cell>
        </row>
        <row r="1187">
          <cell r="A1187">
            <v>39675</v>
          </cell>
          <cell r="B1187">
            <v>194.5</v>
          </cell>
          <cell r="D1187">
            <v>1.6093999999999999</v>
          </cell>
          <cell r="E1187">
            <v>313.0283</v>
          </cell>
        </row>
        <row r="1188">
          <cell r="A1188">
            <v>39678</v>
          </cell>
          <cell r="B1188">
            <v>197</v>
          </cell>
          <cell r="D1188">
            <v>1.6123000000000001</v>
          </cell>
          <cell r="E1188">
            <v>317.62310000000002</v>
          </cell>
        </row>
        <row r="1189">
          <cell r="A1189">
            <v>39679</v>
          </cell>
          <cell r="B1189">
            <v>198</v>
          </cell>
          <cell r="D1189">
            <v>1.6122000000000001</v>
          </cell>
          <cell r="E1189">
            <v>319.21559999999999</v>
          </cell>
        </row>
        <row r="1190">
          <cell r="A1190">
            <v>39680</v>
          </cell>
          <cell r="B1190">
            <v>197</v>
          </cell>
          <cell r="D1190">
            <v>1.6214</v>
          </cell>
          <cell r="E1190">
            <v>319.41579999999999</v>
          </cell>
        </row>
        <row r="1191">
          <cell r="A1191">
            <v>39681</v>
          </cell>
          <cell r="B1191">
            <v>198.5</v>
          </cell>
          <cell r="D1191">
            <v>1.6180000000000001</v>
          </cell>
          <cell r="E1191">
            <v>321.173</v>
          </cell>
        </row>
        <row r="1192">
          <cell r="A1192">
            <v>39682</v>
          </cell>
          <cell r="B1192">
            <v>194.75</v>
          </cell>
          <cell r="D1192">
            <v>1.6251</v>
          </cell>
          <cell r="E1192">
            <v>316.488225</v>
          </cell>
        </row>
        <row r="1193">
          <cell r="A1193">
            <v>39685</v>
          </cell>
          <cell r="B1193">
            <v>193.5</v>
          </cell>
          <cell r="D1193">
            <v>1.6161000000000001</v>
          </cell>
          <cell r="E1193">
            <v>312.71535</v>
          </cell>
        </row>
        <row r="1194">
          <cell r="A1194">
            <v>39686</v>
          </cell>
          <cell r="B1194">
            <v>191.75</v>
          </cell>
          <cell r="D1194">
            <v>1.6102000000000001</v>
          </cell>
          <cell r="E1194">
            <v>308.75585000000001</v>
          </cell>
        </row>
        <row r="1195">
          <cell r="A1195">
            <v>39687</v>
          </cell>
          <cell r="B1195">
            <v>188.75</v>
          </cell>
          <cell r="D1195">
            <v>1.6155999999999999</v>
          </cell>
          <cell r="E1195">
            <v>304.94450000000001</v>
          </cell>
        </row>
        <row r="1196">
          <cell r="A1196">
            <v>39688</v>
          </cell>
          <cell r="B1196">
            <v>187.25</v>
          </cell>
          <cell r="D1196">
            <v>1.6157999999999999</v>
          </cell>
          <cell r="E1196">
            <v>302.55854999999997</v>
          </cell>
        </row>
        <row r="1197">
          <cell r="A1197">
            <v>39689</v>
          </cell>
          <cell r="B1197">
            <v>186</v>
          </cell>
          <cell r="D1197">
            <v>1.6154999999999999</v>
          </cell>
          <cell r="E1197">
            <v>300.483</v>
          </cell>
        </row>
        <row r="1198">
          <cell r="A1198">
            <v>39692</v>
          </cell>
          <cell r="B1198">
            <v>182</v>
          </cell>
          <cell r="D1198">
            <v>1.6081000000000001</v>
          </cell>
          <cell r="E1198">
            <v>292.67420000000004</v>
          </cell>
        </row>
        <row r="1199">
          <cell r="A1199">
            <v>39693</v>
          </cell>
          <cell r="B1199">
            <v>178.25</v>
          </cell>
          <cell r="D1199">
            <v>1.6055999999999999</v>
          </cell>
          <cell r="E1199">
            <v>286.19819999999999</v>
          </cell>
        </row>
        <row r="1200">
          <cell r="A1200">
            <v>39694</v>
          </cell>
          <cell r="B1200">
            <v>177.5</v>
          </cell>
          <cell r="D1200">
            <v>1.6027</v>
          </cell>
          <cell r="E1200">
            <v>284.47924999999998</v>
          </cell>
        </row>
        <row r="1201">
          <cell r="A1201">
            <v>39695</v>
          </cell>
          <cell r="B1201">
            <v>177</v>
          </cell>
          <cell r="D1201">
            <v>1.5875999999999999</v>
          </cell>
          <cell r="E1201">
            <v>281.0052</v>
          </cell>
        </row>
        <row r="1202">
          <cell r="A1202">
            <v>39696</v>
          </cell>
          <cell r="B1202">
            <v>172.5</v>
          </cell>
          <cell r="D1202">
            <v>1.5953999999999999</v>
          </cell>
          <cell r="E1202">
            <v>275.20650000000001</v>
          </cell>
        </row>
        <row r="1203">
          <cell r="A1203">
            <v>39699</v>
          </cell>
          <cell r="B1203">
            <v>171</v>
          </cell>
          <cell r="D1203">
            <v>1.5986</v>
          </cell>
          <cell r="E1203">
            <v>273.36059999999998</v>
          </cell>
        </row>
        <row r="1204">
          <cell r="A1204">
            <v>39700</v>
          </cell>
          <cell r="B1204">
            <v>168.75</v>
          </cell>
          <cell r="D1204">
            <v>1.5914999999999999</v>
          </cell>
          <cell r="E1204">
            <v>268.56562500000001</v>
          </cell>
        </row>
        <row r="1205">
          <cell r="A1205">
            <v>39701</v>
          </cell>
          <cell r="B1205">
            <v>170.25</v>
          </cell>
          <cell r="D1205">
            <v>1.5909</v>
          </cell>
          <cell r="E1205">
            <v>270.85072500000001</v>
          </cell>
        </row>
        <row r="1206">
          <cell r="A1206">
            <v>39702</v>
          </cell>
          <cell r="B1206">
            <v>173</v>
          </cell>
          <cell r="D1206">
            <v>1.5936999999999999</v>
          </cell>
          <cell r="E1206">
            <v>275.71009999999995</v>
          </cell>
        </row>
        <row r="1207">
          <cell r="A1207">
            <v>39703</v>
          </cell>
          <cell r="B1207">
            <v>173.25</v>
          </cell>
          <cell r="D1207">
            <v>1.6081000000000001</v>
          </cell>
          <cell r="E1207">
            <v>278.60332500000004</v>
          </cell>
        </row>
        <row r="1208">
          <cell r="A1208">
            <v>39706</v>
          </cell>
          <cell r="B1208">
            <v>172</v>
          </cell>
          <cell r="D1208">
            <v>1.5876999999999999</v>
          </cell>
          <cell r="E1208">
            <v>273.08439999999996</v>
          </cell>
        </row>
        <row r="1209">
          <cell r="A1209">
            <v>39707</v>
          </cell>
          <cell r="B1209">
            <v>169.75</v>
          </cell>
          <cell r="D1209">
            <v>1.5854999999999999</v>
          </cell>
          <cell r="E1209">
            <v>269.13862499999999</v>
          </cell>
        </row>
        <row r="1210">
          <cell r="A1210">
            <v>39708</v>
          </cell>
          <cell r="B1210">
            <v>169.75</v>
          </cell>
          <cell r="D1210">
            <v>1.5788</v>
          </cell>
          <cell r="E1210">
            <v>268.00130000000001</v>
          </cell>
        </row>
        <row r="1211">
          <cell r="A1211">
            <v>39709</v>
          </cell>
          <cell r="B1211">
            <v>168</v>
          </cell>
          <cell r="D1211">
            <v>1.5848</v>
          </cell>
          <cell r="E1211">
            <v>266.24639999999999</v>
          </cell>
        </row>
        <row r="1212">
          <cell r="A1212">
            <v>39710</v>
          </cell>
          <cell r="B1212">
            <v>170</v>
          </cell>
          <cell r="D1212">
            <v>1.5981000000000001</v>
          </cell>
          <cell r="E1212">
            <v>271.67700000000002</v>
          </cell>
        </row>
        <row r="1213">
          <cell r="A1213">
            <v>39713</v>
          </cell>
          <cell r="B1213">
            <v>172</v>
          </cell>
          <cell r="D1213">
            <v>1.5886</v>
          </cell>
          <cell r="E1213">
            <v>273.23919999999998</v>
          </cell>
        </row>
        <row r="1214">
          <cell r="A1214">
            <v>39714</v>
          </cell>
          <cell r="B1214">
            <v>171.5</v>
          </cell>
          <cell r="D1214">
            <v>1.5914999999999999</v>
          </cell>
          <cell r="E1214">
            <v>272.94225</v>
          </cell>
        </row>
        <row r="1215">
          <cell r="A1215">
            <v>39715</v>
          </cell>
          <cell r="B1215">
            <v>171.5</v>
          </cell>
          <cell r="D1215">
            <v>1.5956999999999999</v>
          </cell>
          <cell r="E1215">
            <v>273.66255000000001</v>
          </cell>
        </row>
        <row r="1216">
          <cell r="A1216">
            <v>39716</v>
          </cell>
          <cell r="B1216">
            <v>168.75</v>
          </cell>
          <cell r="D1216">
            <v>1.5925</v>
          </cell>
          <cell r="E1216">
            <v>268.734375</v>
          </cell>
        </row>
        <row r="1217">
          <cell r="A1217">
            <v>39717</v>
          </cell>
          <cell r="B1217">
            <v>165.75</v>
          </cell>
          <cell r="D1217">
            <v>1.5931</v>
          </cell>
          <cell r="E1217">
            <v>264.05632500000002</v>
          </cell>
        </row>
        <row r="1218">
          <cell r="A1218">
            <v>39720</v>
          </cell>
          <cell r="B1218">
            <v>159.75</v>
          </cell>
          <cell r="D1218">
            <v>1.5698000000000001</v>
          </cell>
          <cell r="E1218">
            <v>250.77555000000001</v>
          </cell>
        </row>
        <row r="1219">
          <cell r="A1219">
            <v>39721</v>
          </cell>
          <cell r="B1219">
            <v>161.25</v>
          </cell>
          <cell r="D1219">
            <v>1.5807</v>
          </cell>
          <cell r="E1219">
            <v>254.88787500000001</v>
          </cell>
        </row>
        <row r="1220">
          <cell r="A1220">
            <v>39722</v>
          </cell>
          <cell r="B1220">
            <v>162.75</v>
          </cell>
          <cell r="D1220">
            <v>1.5770999999999999</v>
          </cell>
          <cell r="E1220">
            <v>256.673025</v>
          </cell>
        </row>
        <row r="1221">
          <cell r="A1221">
            <v>39723</v>
          </cell>
          <cell r="B1221">
            <v>160.5</v>
          </cell>
          <cell r="D1221">
            <v>1.5690999999999999</v>
          </cell>
          <cell r="E1221">
            <v>251.84054999999998</v>
          </cell>
        </row>
        <row r="1222">
          <cell r="A1222">
            <v>39724</v>
          </cell>
          <cell r="B1222">
            <v>160</v>
          </cell>
          <cell r="D1222">
            <v>1.5545</v>
          </cell>
          <cell r="E1222">
            <v>248.72</v>
          </cell>
        </row>
        <row r="1223">
          <cell r="A1223">
            <v>39727</v>
          </cell>
          <cell r="B1223">
            <v>155</v>
          </cell>
          <cell r="D1223">
            <v>1.5486</v>
          </cell>
          <cell r="E1223">
            <v>240.03299999999999</v>
          </cell>
        </row>
        <row r="1224">
          <cell r="A1224">
            <v>39728</v>
          </cell>
          <cell r="B1224">
            <v>154.75</v>
          </cell>
          <cell r="D1224">
            <v>1.5479000000000001</v>
          </cell>
          <cell r="E1224">
            <v>239.53752500000002</v>
          </cell>
        </row>
        <row r="1225">
          <cell r="A1225">
            <v>39729</v>
          </cell>
          <cell r="B1225">
            <v>149.5</v>
          </cell>
          <cell r="D1225">
            <v>1.5357000000000001</v>
          </cell>
          <cell r="E1225">
            <v>229.58715000000001</v>
          </cell>
        </row>
        <row r="1226">
          <cell r="A1226">
            <v>39730</v>
          </cell>
          <cell r="B1226">
            <v>150</v>
          </cell>
          <cell r="D1226">
            <v>1.5331999999999999</v>
          </cell>
          <cell r="E1226">
            <v>229.98</v>
          </cell>
        </row>
        <row r="1227">
          <cell r="A1227">
            <v>39731</v>
          </cell>
          <cell r="B1227">
            <v>142.75</v>
          </cell>
          <cell r="D1227">
            <v>1.5264</v>
          </cell>
          <cell r="E1227">
            <v>217.89359999999999</v>
          </cell>
        </row>
        <row r="1228">
          <cell r="A1228">
            <v>39734</v>
          </cell>
          <cell r="B1228">
            <v>145.5</v>
          </cell>
          <cell r="D1228">
            <v>1.5444</v>
          </cell>
          <cell r="E1228">
            <v>224.71019999999999</v>
          </cell>
        </row>
        <row r="1229">
          <cell r="A1229">
            <v>39735</v>
          </cell>
          <cell r="B1229">
            <v>147</v>
          </cell>
          <cell r="D1229">
            <v>1.5479000000000001</v>
          </cell>
          <cell r="E1229">
            <v>227.54130000000001</v>
          </cell>
        </row>
        <row r="1230">
          <cell r="A1230">
            <v>39736</v>
          </cell>
          <cell r="B1230">
            <v>142.25</v>
          </cell>
          <cell r="D1230">
            <v>1.5256000000000001</v>
          </cell>
          <cell r="E1230">
            <v>217.01660000000001</v>
          </cell>
        </row>
        <row r="1231">
          <cell r="A1231">
            <v>39737</v>
          </cell>
          <cell r="B1231">
            <v>138</v>
          </cell>
          <cell r="D1231">
            <v>1.5296000000000001</v>
          </cell>
          <cell r="E1231">
            <v>211.0848</v>
          </cell>
        </row>
        <row r="1232">
          <cell r="A1232">
            <v>39738</v>
          </cell>
          <cell r="B1232">
            <v>141</v>
          </cell>
          <cell r="D1232">
            <v>1.5242</v>
          </cell>
          <cell r="E1232">
            <v>214.91220000000001</v>
          </cell>
        </row>
        <row r="1233">
          <cell r="A1233">
            <v>39741</v>
          </cell>
          <cell r="B1233">
            <v>142.25</v>
          </cell>
          <cell r="D1233">
            <v>1.5321</v>
          </cell>
          <cell r="E1233">
            <v>217.941225</v>
          </cell>
        </row>
        <row r="1234">
          <cell r="A1234">
            <v>39742</v>
          </cell>
          <cell r="B1234">
            <v>143.5</v>
          </cell>
          <cell r="D1234">
            <v>1.5046999999999999</v>
          </cell>
          <cell r="E1234">
            <v>215.92444999999998</v>
          </cell>
        </row>
        <row r="1235">
          <cell r="A1235">
            <v>39743</v>
          </cell>
          <cell r="B1235">
            <v>144.75</v>
          </cell>
          <cell r="D1235">
            <v>1.4933000000000001</v>
          </cell>
          <cell r="E1235">
            <v>216.15517500000001</v>
          </cell>
        </row>
        <row r="1236">
          <cell r="A1236">
            <v>39744</v>
          </cell>
          <cell r="B1236">
            <v>144</v>
          </cell>
          <cell r="D1236">
            <v>1.5022</v>
          </cell>
          <cell r="E1236">
            <v>216.3168</v>
          </cell>
        </row>
        <row r="1237">
          <cell r="A1237">
            <v>39745</v>
          </cell>
          <cell r="B1237">
            <v>141.75</v>
          </cell>
          <cell r="D1237">
            <v>1.4726999999999999</v>
          </cell>
          <cell r="E1237">
            <v>208.755225</v>
          </cell>
        </row>
        <row r="1238">
          <cell r="A1238">
            <v>39748</v>
          </cell>
          <cell r="B1238">
            <v>142.75</v>
          </cell>
          <cell r="D1238">
            <v>1.4417</v>
          </cell>
          <cell r="E1238">
            <v>205.80267499999999</v>
          </cell>
        </row>
        <row r="1239">
          <cell r="A1239">
            <v>39749</v>
          </cell>
          <cell r="B1239">
            <v>142.75</v>
          </cell>
          <cell r="D1239">
            <v>1.4718</v>
          </cell>
          <cell r="E1239">
            <v>210.09944999999999</v>
          </cell>
        </row>
        <row r="1240">
          <cell r="A1240">
            <v>39750</v>
          </cell>
          <cell r="B1240">
            <v>145.5</v>
          </cell>
          <cell r="D1240">
            <v>1.4615</v>
          </cell>
          <cell r="E1240">
            <v>212.64824999999999</v>
          </cell>
        </row>
        <row r="1241">
          <cell r="A1241">
            <v>39751</v>
          </cell>
          <cell r="B1241">
            <v>144.75</v>
          </cell>
          <cell r="D1241">
            <v>1.4726999999999999</v>
          </cell>
          <cell r="E1241">
            <v>213.17332499999998</v>
          </cell>
        </row>
        <row r="1242">
          <cell r="A1242">
            <v>39752</v>
          </cell>
          <cell r="B1242">
            <v>144</v>
          </cell>
          <cell r="D1242">
            <v>1.4736</v>
          </cell>
          <cell r="E1242">
            <v>212.19839999999999</v>
          </cell>
        </row>
        <row r="1243">
          <cell r="A1243">
            <v>39755</v>
          </cell>
          <cell r="B1243">
            <v>145</v>
          </cell>
          <cell r="D1243">
            <v>1.4846999999999999</v>
          </cell>
          <cell r="E1243">
            <v>215.28149999999999</v>
          </cell>
        </row>
        <row r="1244">
          <cell r="A1244">
            <v>39756</v>
          </cell>
          <cell r="B1244">
            <v>148</v>
          </cell>
          <cell r="D1244">
            <v>1.5107999999999999</v>
          </cell>
          <cell r="E1244">
            <v>223.5984</v>
          </cell>
        </row>
        <row r="1245">
          <cell r="A1245">
            <v>39757</v>
          </cell>
          <cell r="B1245">
            <v>146</v>
          </cell>
          <cell r="D1245">
            <v>1.5009999999999999</v>
          </cell>
          <cell r="E1245">
            <v>219.14599999999999</v>
          </cell>
        </row>
        <row r="1246">
          <cell r="A1246">
            <v>39758</v>
          </cell>
          <cell r="B1246">
            <v>141</v>
          </cell>
          <cell r="D1246">
            <v>1.4964</v>
          </cell>
          <cell r="E1246">
            <v>210.9924</v>
          </cell>
        </row>
        <row r="1247">
          <cell r="A1247">
            <v>39759</v>
          </cell>
          <cell r="B1247">
            <v>140</v>
          </cell>
          <cell r="D1247">
            <v>1.5008999999999999</v>
          </cell>
          <cell r="E1247">
            <v>210.12599999999998</v>
          </cell>
        </row>
        <row r="1248">
          <cell r="A1248">
            <v>39762</v>
          </cell>
          <cell r="B1248">
            <v>138</v>
          </cell>
          <cell r="D1248">
            <v>1.5017</v>
          </cell>
          <cell r="E1248">
            <v>207.2346</v>
          </cell>
        </row>
        <row r="1249">
          <cell r="A1249">
            <v>39763</v>
          </cell>
          <cell r="B1249">
            <v>139.75</v>
          </cell>
          <cell r="D1249">
            <v>1.486</v>
          </cell>
          <cell r="E1249">
            <v>207.66849999999999</v>
          </cell>
        </row>
        <row r="1250">
          <cell r="A1250">
            <v>39764</v>
          </cell>
          <cell r="B1250">
            <v>139.75</v>
          </cell>
          <cell r="D1250">
            <v>1.4806999999999999</v>
          </cell>
          <cell r="E1250">
            <v>206.92782499999998</v>
          </cell>
        </row>
        <row r="1251">
          <cell r="A1251">
            <v>39765</v>
          </cell>
          <cell r="B1251">
            <v>140.5</v>
          </cell>
          <cell r="D1251">
            <v>1.5166999999999999</v>
          </cell>
          <cell r="E1251">
            <v>213.09635</v>
          </cell>
        </row>
        <row r="1252">
          <cell r="A1252">
            <v>39766</v>
          </cell>
          <cell r="B1252">
            <v>140.5</v>
          </cell>
          <cell r="D1252">
            <v>1.5092000000000001</v>
          </cell>
          <cell r="E1252">
            <v>212.04260000000002</v>
          </cell>
        </row>
        <row r="1253">
          <cell r="A1253">
            <v>39769</v>
          </cell>
          <cell r="B1253">
            <v>139.75</v>
          </cell>
          <cell r="D1253">
            <v>1.5144</v>
          </cell>
          <cell r="E1253">
            <v>211.63739999999999</v>
          </cell>
        </row>
        <row r="1254">
          <cell r="A1254">
            <v>39770</v>
          </cell>
          <cell r="B1254">
            <v>139.75</v>
          </cell>
          <cell r="D1254">
            <v>1.518</v>
          </cell>
          <cell r="E1254">
            <v>212.1405</v>
          </cell>
        </row>
        <row r="1255">
          <cell r="A1255">
            <v>39771</v>
          </cell>
          <cell r="B1255">
            <v>139.5</v>
          </cell>
          <cell r="D1255">
            <v>1.5167999999999999</v>
          </cell>
          <cell r="E1255">
            <v>211.59359999999998</v>
          </cell>
        </row>
        <row r="1256">
          <cell r="A1256">
            <v>39772</v>
          </cell>
          <cell r="B1256">
            <v>135.75</v>
          </cell>
          <cell r="D1256">
            <v>1.5246999999999999</v>
          </cell>
          <cell r="E1256">
            <v>206.978025</v>
          </cell>
        </row>
        <row r="1257">
          <cell r="A1257">
            <v>39773</v>
          </cell>
          <cell r="B1257">
            <v>133.5</v>
          </cell>
          <cell r="D1257">
            <v>1.5374000000000001</v>
          </cell>
          <cell r="E1257">
            <v>205.24290000000002</v>
          </cell>
        </row>
        <row r="1258">
          <cell r="A1258">
            <v>39776</v>
          </cell>
          <cell r="B1258">
            <v>136</v>
          </cell>
          <cell r="D1258">
            <v>1.5438000000000001</v>
          </cell>
          <cell r="E1258">
            <v>209.95680000000002</v>
          </cell>
        </row>
        <row r="1259">
          <cell r="A1259">
            <v>39777</v>
          </cell>
          <cell r="B1259">
            <v>135.5</v>
          </cell>
          <cell r="D1259">
            <v>1.5454000000000001</v>
          </cell>
          <cell r="E1259">
            <v>209.40170000000001</v>
          </cell>
        </row>
        <row r="1260">
          <cell r="A1260">
            <v>39778</v>
          </cell>
          <cell r="B1260">
            <v>136.25</v>
          </cell>
          <cell r="D1260">
            <v>1.5517000000000001</v>
          </cell>
          <cell r="E1260">
            <v>211.41912500000001</v>
          </cell>
        </row>
        <row r="1261">
          <cell r="A1261">
            <v>39779</v>
          </cell>
          <cell r="B1261">
            <v>135.5</v>
          </cell>
          <cell r="D1261">
            <v>1.5486</v>
          </cell>
          <cell r="E1261">
            <v>209.83529999999999</v>
          </cell>
        </row>
        <row r="1262">
          <cell r="A1262">
            <v>39780</v>
          </cell>
          <cell r="B1262">
            <v>134.25</v>
          </cell>
          <cell r="D1262">
            <v>1.5407</v>
          </cell>
          <cell r="E1262">
            <v>206.838975</v>
          </cell>
        </row>
        <row r="1263">
          <cell r="A1263">
            <v>39783</v>
          </cell>
          <cell r="B1263">
            <v>130.5</v>
          </cell>
          <cell r="D1263">
            <v>1.52</v>
          </cell>
          <cell r="E1263">
            <v>198.36</v>
          </cell>
        </row>
        <row r="1264">
          <cell r="A1264">
            <v>39784</v>
          </cell>
          <cell r="B1264">
            <v>131</v>
          </cell>
          <cell r="D1264">
            <v>1.5333000000000001</v>
          </cell>
          <cell r="E1264">
            <v>200.8623</v>
          </cell>
        </row>
        <row r="1265">
          <cell r="A1265">
            <v>39785</v>
          </cell>
          <cell r="B1265">
            <v>130.75</v>
          </cell>
          <cell r="D1265">
            <v>1.5374000000000001</v>
          </cell>
          <cell r="E1265">
            <v>201.01505</v>
          </cell>
        </row>
        <row r="1266">
          <cell r="A1266">
            <v>39786</v>
          </cell>
          <cell r="B1266">
            <v>124.75</v>
          </cell>
          <cell r="D1266">
            <v>1.526</v>
          </cell>
          <cell r="E1266">
            <v>190.36850000000001</v>
          </cell>
        </row>
        <row r="1267">
          <cell r="A1267">
            <v>39787</v>
          </cell>
          <cell r="B1267">
            <v>123.5</v>
          </cell>
          <cell r="D1267">
            <v>1.5531999999999999</v>
          </cell>
          <cell r="E1267">
            <v>191.8202</v>
          </cell>
        </row>
        <row r="1268">
          <cell r="A1268">
            <v>39790</v>
          </cell>
          <cell r="B1268">
            <v>126.25</v>
          </cell>
          <cell r="D1268">
            <v>1.5578000000000001</v>
          </cell>
          <cell r="E1268">
            <v>196.67225000000002</v>
          </cell>
        </row>
        <row r="1269">
          <cell r="A1269">
            <v>39791</v>
          </cell>
          <cell r="B1269">
            <v>126</v>
          </cell>
          <cell r="D1269">
            <v>1.5565</v>
          </cell>
          <cell r="E1269">
            <v>196.119</v>
          </cell>
        </row>
        <row r="1270">
          <cell r="A1270">
            <v>39792</v>
          </cell>
          <cell r="B1270">
            <v>128.75</v>
          </cell>
          <cell r="D1270">
            <v>1.5592999999999999</v>
          </cell>
          <cell r="E1270">
            <v>200.75987499999999</v>
          </cell>
        </row>
        <row r="1271">
          <cell r="A1271">
            <v>39793</v>
          </cell>
          <cell r="B1271">
            <v>127.75</v>
          </cell>
          <cell r="D1271">
            <v>1.5808</v>
          </cell>
          <cell r="E1271">
            <v>201.94720000000001</v>
          </cell>
        </row>
        <row r="1272">
          <cell r="A1272">
            <v>39794</v>
          </cell>
          <cell r="B1272">
            <v>127</v>
          </cell>
          <cell r="D1272">
            <v>1.575</v>
          </cell>
          <cell r="E1272">
            <v>200.02500000000001</v>
          </cell>
        </row>
        <row r="1273">
          <cell r="A1273">
            <v>39797</v>
          </cell>
          <cell r="B1273">
            <v>128.25</v>
          </cell>
          <cell r="D1273">
            <v>1.5875999999999999</v>
          </cell>
          <cell r="E1273">
            <v>203.60969999999998</v>
          </cell>
        </row>
        <row r="1274">
          <cell r="A1274">
            <v>39798</v>
          </cell>
          <cell r="B1274">
            <v>131</v>
          </cell>
          <cell r="D1274">
            <v>1.5777000000000001</v>
          </cell>
          <cell r="E1274">
            <v>206.67870000000002</v>
          </cell>
        </row>
        <row r="1275">
          <cell r="A1275">
            <v>39799</v>
          </cell>
          <cell r="B1275">
            <v>129.5</v>
          </cell>
          <cell r="D1275">
            <v>1.5450999999999999</v>
          </cell>
          <cell r="E1275">
            <v>200.09044999999998</v>
          </cell>
        </row>
        <row r="1276">
          <cell r="A1276">
            <v>39800</v>
          </cell>
          <cell r="B1276">
            <v>129.5</v>
          </cell>
          <cell r="D1276">
            <v>1.5417000000000001</v>
          </cell>
          <cell r="E1276">
            <v>199.65015</v>
          </cell>
        </row>
        <row r="1277">
          <cell r="A1277">
            <v>39801</v>
          </cell>
          <cell r="B1277">
            <v>131</v>
          </cell>
          <cell r="D1277">
            <v>1.5327</v>
          </cell>
          <cell r="E1277">
            <v>200.78369999999998</v>
          </cell>
        </row>
        <row r="1278">
          <cell r="A1278">
            <v>39804</v>
          </cell>
          <cell r="B1278">
            <v>130.75</v>
          </cell>
          <cell r="D1278">
            <v>1.5244</v>
          </cell>
          <cell r="E1278">
            <v>199.31530000000001</v>
          </cell>
        </row>
        <row r="1279">
          <cell r="A1279">
            <v>39805</v>
          </cell>
          <cell r="B1279">
            <v>131.75</v>
          </cell>
          <cell r="D1279">
            <v>1.5174000000000001</v>
          </cell>
          <cell r="E1279">
            <v>199.91745</v>
          </cell>
        </row>
        <row r="1280">
          <cell r="A1280">
            <v>39806</v>
          </cell>
          <cell r="B1280">
            <v>131.5</v>
          </cell>
          <cell r="D1280">
            <v>1.5029999999999999</v>
          </cell>
          <cell r="E1280">
            <v>197.64449999999999</v>
          </cell>
        </row>
        <row r="1281">
          <cell r="A1281">
            <v>39811</v>
          </cell>
          <cell r="B1281">
            <v>137</v>
          </cell>
          <cell r="D1281">
            <v>1.4798</v>
          </cell>
          <cell r="E1281">
            <v>202.73259999999999</v>
          </cell>
        </row>
        <row r="1282">
          <cell r="A1282">
            <v>39812</v>
          </cell>
          <cell r="B1282">
            <v>137.5</v>
          </cell>
          <cell r="D1282">
            <v>1.4876</v>
          </cell>
          <cell r="E1282">
            <v>204.54500000000002</v>
          </cell>
        </row>
        <row r="1283">
          <cell r="A1283">
            <v>39813</v>
          </cell>
          <cell r="B1283">
            <v>137.25</v>
          </cell>
          <cell r="D1283">
            <v>1.4925999999999999</v>
          </cell>
          <cell r="E1283">
            <v>204.85934999999998</v>
          </cell>
        </row>
        <row r="1284">
          <cell r="A1284">
            <v>39815</v>
          </cell>
          <cell r="B1284">
            <v>137</v>
          </cell>
          <cell r="D1284">
            <v>1.5026999999999999</v>
          </cell>
          <cell r="E1284">
            <v>205.8699</v>
          </cell>
        </row>
        <row r="1285">
          <cell r="A1285">
            <v>39818</v>
          </cell>
          <cell r="B1285">
            <v>141</v>
          </cell>
          <cell r="D1285">
            <v>1.5102</v>
          </cell>
          <cell r="E1285">
            <v>212.93819999999999</v>
          </cell>
        </row>
        <row r="1286">
          <cell r="A1286">
            <v>39819</v>
          </cell>
          <cell r="B1286">
            <v>149.75</v>
          </cell>
          <cell r="D1286">
            <v>1.5074000000000001</v>
          </cell>
          <cell r="E1286">
            <v>225.73315000000002</v>
          </cell>
        </row>
        <row r="1287">
          <cell r="A1287">
            <v>39820</v>
          </cell>
          <cell r="B1287">
            <v>145.75</v>
          </cell>
          <cell r="D1287">
            <v>1.5008999999999999</v>
          </cell>
          <cell r="E1287">
            <v>218.75617499999998</v>
          </cell>
        </row>
        <row r="1288">
          <cell r="A1288">
            <v>39821</v>
          </cell>
          <cell r="B1288">
            <v>143.5</v>
          </cell>
          <cell r="D1288">
            <v>1.4986999999999999</v>
          </cell>
          <cell r="E1288">
            <v>215.06344999999999</v>
          </cell>
        </row>
        <row r="1289">
          <cell r="A1289">
            <v>39822</v>
          </cell>
          <cell r="B1289">
            <v>147.5</v>
          </cell>
          <cell r="D1289">
            <v>1.4952000000000001</v>
          </cell>
          <cell r="E1289">
            <v>220.542</v>
          </cell>
        </row>
        <row r="1290">
          <cell r="A1290">
            <v>39825</v>
          </cell>
          <cell r="B1290">
            <v>140</v>
          </cell>
          <cell r="D1290">
            <v>1.4899</v>
          </cell>
          <cell r="E1290">
            <v>208.58600000000001</v>
          </cell>
        </row>
        <row r="1291">
          <cell r="A1291">
            <v>39826</v>
          </cell>
          <cell r="B1291">
            <v>145.5</v>
          </cell>
          <cell r="D1291">
            <v>1.4751000000000001</v>
          </cell>
          <cell r="E1291">
            <v>214.62705000000003</v>
          </cell>
        </row>
        <row r="1292">
          <cell r="A1292">
            <v>39827</v>
          </cell>
          <cell r="B1292">
            <v>146.5</v>
          </cell>
          <cell r="D1292">
            <v>1.4705999999999999</v>
          </cell>
          <cell r="E1292">
            <v>215.44289999999998</v>
          </cell>
        </row>
        <row r="1293">
          <cell r="A1293">
            <v>39828</v>
          </cell>
          <cell r="B1293">
            <v>146.25</v>
          </cell>
          <cell r="D1293">
            <v>1.4769000000000001</v>
          </cell>
          <cell r="E1293">
            <v>215.99662500000002</v>
          </cell>
        </row>
        <row r="1294">
          <cell r="A1294">
            <v>39829</v>
          </cell>
          <cell r="B1294">
            <v>148.5</v>
          </cell>
          <cell r="D1294">
            <v>1.4844999999999999</v>
          </cell>
          <cell r="E1294">
            <v>220.44825</v>
          </cell>
        </row>
        <row r="1295">
          <cell r="A1295">
            <v>39832</v>
          </cell>
          <cell r="B1295">
            <v>151</v>
          </cell>
          <cell r="D1295">
            <v>1.4843999999999999</v>
          </cell>
          <cell r="E1295">
            <v>224.14439999999999</v>
          </cell>
        </row>
        <row r="1296">
          <cell r="A1296">
            <v>39833</v>
          </cell>
          <cell r="B1296">
            <v>148.5</v>
          </cell>
          <cell r="D1296">
            <v>1.478</v>
          </cell>
          <cell r="E1296">
            <v>219.483</v>
          </cell>
        </row>
        <row r="1297">
          <cell r="A1297">
            <v>39834</v>
          </cell>
          <cell r="B1297">
            <v>147.5</v>
          </cell>
          <cell r="D1297">
            <v>1.5034000000000001</v>
          </cell>
          <cell r="E1297">
            <v>221.75150000000002</v>
          </cell>
        </row>
        <row r="1298">
          <cell r="A1298">
            <v>39835</v>
          </cell>
          <cell r="B1298">
            <v>149.25</v>
          </cell>
          <cell r="D1298">
            <v>1.4993000000000001</v>
          </cell>
          <cell r="E1298">
            <v>223.77052500000002</v>
          </cell>
        </row>
        <row r="1299">
          <cell r="A1299">
            <v>39836</v>
          </cell>
          <cell r="B1299">
            <v>152</v>
          </cell>
          <cell r="D1299">
            <v>1.5006999999999999</v>
          </cell>
          <cell r="E1299">
            <v>228.10639999999998</v>
          </cell>
        </row>
        <row r="1300">
          <cell r="A1300">
            <v>39839</v>
          </cell>
          <cell r="B1300">
            <v>154</v>
          </cell>
          <cell r="D1300">
            <v>1.498</v>
          </cell>
          <cell r="E1300">
            <v>230.69200000000001</v>
          </cell>
        </row>
        <row r="1301">
          <cell r="A1301">
            <v>39840</v>
          </cell>
          <cell r="B1301">
            <v>152.75</v>
          </cell>
          <cell r="D1301">
            <v>1.5022</v>
          </cell>
          <cell r="E1301">
            <v>229.46105</v>
          </cell>
        </row>
        <row r="1302">
          <cell r="A1302">
            <v>39841</v>
          </cell>
          <cell r="B1302">
            <v>151.5</v>
          </cell>
          <cell r="D1302">
            <v>1.5134000000000001</v>
          </cell>
          <cell r="E1302">
            <v>229.2801</v>
          </cell>
        </row>
        <row r="1303">
          <cell r="A1303">
            <v>39842</v>
          </cell>
          <cell r="B1303">
            <v>149.5</v>
          </cell>
          <cell r="D1303">
            <v>1.4933000000000001</v>
          </cell>
          <cell r="E1303">
            <v>223.24835000000002</v>
          </cell>
        </row>
        <row r="1304">
          <cell r="A1304">
            <v>39843</v>
          </cell>
          <cell r="B1304">
            <v>151</v>
          </cell>
          <cell r="D1304">
            <v>1.4830000000000001</v>
          </cell>
          <cell r="E1304">
            <v>223.93300000000002</v>
          </cell>
        </row>
        <row r="1305">
          <cell r="A1305">
            <v>39846</v>
          </cell>
          <cell r="B1305">
            <v>148.75</v>
          </cell>
          <cell r="D1305">
            <v>1.4924999999999999</v>
          </cell>
          <cell r="E1305">
            <v>222.00937499999998</v>
          </cell>
        </row>
        <row r="1306">
          <cell r="A1306">
            <v>39847</v>
          </cell>
          <cell r="B1306">
            <v>146.25</v>
          </cell>
          <cell r="D1306">
            <v>1.4885999999999999</v>
          </cell>
          <cell r="E1306">
            <v>217.70774999999998</v>
          </cell>
        </row>
        <row r="1307">
          <cell r="A1307">
            <v>39848</v>
          </cell>
          <cell r="B1307">
            <v>146.25</v>
          </cell>
          <cell r="D1307">
            <v>1.4879</v>
          </cell>
          <cell r="E1307">
            <v>217.60537500000001</v>
          </cell>
        </row>
        <row r="1308">
          <cell r="A1308">
            <v>39849</v>
          </cell>
          <cell r="B1308">
            <v>148.75</v>
          </cell>
          <cell r="D1308">
            <v>1.4954000000000001</v>
          </cell>
          <cell r="E1308">
            <v>222.44075000000001</v>
          </cell>
        </row>
        <row r="1309">
          <cell r="A1309">
            <v>39850</v>
          </cell>
          <cell r="B1309">
            <v>150</v>
          </cell>
          <cell r="D1309">
            <v>1.5036</v>
          </cell>
          <cell r="E1309">
            <v>225.54000000000002</v>
          </cell>
        </row>
        <row r="1310">
          <cell r="A1310">
            <v>39853</v>
          </cell>
          <cell r="B1310">
            <v>151.5</v>
          </cell>
          <cell r="D1310">
            <v>1.5141</v>
          </cell>
          <cell r="E1310">
            <v>229.38614999999999</v>
          </cell>
        </row>
        <row r="1311">
          <cell r="A1311">
            <v>39854</v>
          </cell>
          <cell r="B1311">
            <v>150.5</v>
          </cell>
          <cell r="D1311">
            <v>1.4922</v>
          </cell>
          <cell r="E1311">
            <v>224.5761</v>
          </cell>
        </row>
        <row r="1312">
          <cell r="A1312">
            <v>39855</v>
          </cell>
          <cell r="B1312">
            <v>150.25</v>
          </cell>
          <cell r="D1312">
            <v>1.4941</v>
          </cell>
          <cell r="E1312">
            <v>224.48852500000001</v>
          </cell>
        </row>
        <row r="1313">
          <cell r="A1313">
            <v>39856</v>
          </cell>
          <cell r="B1313">
            <v>149</v>
          </cell>
          <cell r="D1313">
            <v>1.4959</v>
          </cell>
          <cell r="E1313">
            <v>222.88910000000001</v>
          </cell>
        </row>
        <row r="1314">
          <cell r="A1314">
            <v>39857</v>
          </cell>
          <cell r="B1314">
            <v>148.25</v>
          </cell>
          <cell r="D1314">
            <v>1.4935</v>
          </cell>
          <cell r="E1314">
            <v>221.41137500000002</v>
          </cell>
        </row>
        <row r="1315">
          <cell r="A1315">
            <v>39860</v>
          </cell>
          <cell r="B1315">
            <v>147.75</v>
          </cell>
          <cell r="D1315">
            <v>1.4831000000000001</v>
          </cell>
          <cell r="E1315">
            <v>219.12802500000001</v>
          </cell>
        </row>
        <row r="1316">
          <cell r="A1316">
            <v>39861</v>
          </cell>
          <cell r="B1316">
            <v>144</v>
          </cell>
          <cell r="D1316">
            <v>1.4709000000000001</v>
          </cell>
          <cell r="E1316">
            <v>211.80960000000002</v>
          </cell>
        </row>
        <row r="1317">
          <cell r="A1317">
            <v>39862</v>
          </cell>
          <cell r="B1317">
            <v>141.75</v>
          </cell>
          <cell r="D1317">
            <v>1.4757</v>
          </cell>
          <cell r="E1317">
            <v>209.180475</v>
          </cell>
        </row>
        <row r="1318">
          <cell r="A1318">
            <v>39863</v>
          </cell>
          <cell r="B1318">
            <v>142.5</v>
          </cell>
          <cell r="D1318">
            <v>1.4870000000000001</v>
          </cell>
          <cell r="E1318">
            <v>211.89750000000001</v>
          </cell>
        </row>
        <row r="1319">
          <cell r="A1319">
            <v>39864</v>
          </cell>
          <cell r="B1319">
            <v>140.75</v>
          </cell>
          <cell r="D1319">
            <v>1.4809000000000001</v>
          </cell>
          <cell r="E1319">
            <v>208.43667500000001</v>
          </cell>
        </row>
        <row r="1320">
          <cell r="A1320">
            <v>39867</v>
          </cell>
          <cell r="B1320">
            <v>141</v>
          </cell>
          <cell r="D1320">
            <v>1.4850000000000001</v>
          </cell>
          <cell r="E1320">
            <v>209.38500000000002</v>
          </cell>
        </row>
        <row r="1321">
          <cell r="A1321">
            <v>39868</v>
          </cell>
          <cell r="B1321">
            <v>138.75</v>
          </cell>
          <cell r="D1321">
            <v>1.4899</v>
          </cell>
          <cell r="E1321">
            <v>206.723625</v>
          </cell>
        </row>
        <row r="1322">
          <cell r="A1322">
            <v>39869</v>
          </cell>
          <cell r="B1322">
            <v>139.5</v>
          </cell>
          <cell r="D1322">
            <v>1.4875</v>
          </cell>
          <cell r="E1322">
            <v>207.50624999999999</v>
          </cell>
        </row>
        <row r="1323">
          <cell r="A1323">
            <v>39870</v>
          </cell>
          <cell r="B1323">
            <v>139.25</v>
          </cell>
          <cell r="D1323">
            <v>1.4826999999999999</v>
          </cell>
          <cell r="E1323">
            <v>206.46597499999999</v>
          </cell>
        </row>
        <row r="1324">
          <cell r="A1324">
            <v>39871</v>
          </cell>
          <cell r="B1324">
            <v>138</v>
          </cell>
          <cell r="D1324">
            <v>1.4824999999999999</v>
          </cell>
          <cell r="E1324">
            <v>204.58499999999998</v>
          </cell>
        </row>
        <row r="1325">
          <cell r="A1325">
            <v>39874</v>
          </cell>
          <cell r="B1325">
            <v>135</v>
          </cell>
          <cell r="D1325">
            <v>1.478</v>
          </cell>
          <cell r="E1325">
            <v>199.53</v>
          </cell>
        </row>
        <row r="1326">
          <cell r="A1326">
            <v>39875</v>
          </cell>
          <cell r="B1326">
            <v>135.75</v>
          </cell>
          <cell r="D1326">
            <v>1.4770000000000001</v>
          </cell>
          <cell r="E1326">
            <v>200.50275000000002</v>
          </cell>
        </row>
        <row r="1327">
          <cell r="A1327">
            <v>39876</v>
          </cell>
          <cell r="B1327">
            <v>137.25</v>
          </cell>
          <cell r="D1327">
            <v>1.4794</v>
          </cell>
          <cell r="E1327">
            <v>203.04765</v>
          </cell>
        </row>
        <row r="1328">
          <cell r="A1328">
            <v>39877</v>
          </cell>
          <cell r="B1328">
            <v>135.75</v>
          </cell>
          <cell r="D1328">
            <v>1.4683999999999999</v>
          </cell>
          <cell r="E1328">
            <v>199.33529999999999</v>
          </cell>
        </row>
        <row r="1329">
          <cell r="A1329">
            <v>39878</v>
          </cell>
          <cell r="B1329">
            <v>137.5</v>
          </cell>
          <cell r="D1329">
            <v>1.4656</v>
          </cell>
          <cell r="E1329">
            <v>201.52</v>
          </cell>
        </row>
        <row r="1330">
          <cell r="A1330">
            <v>39881</v>
          </cell>
          <cell r="B1330">
            <v>141.25</v>
          </cell>
          <cell r="D1330">
            <v>1.4609000000000001</v>
          </cell>
          <cell r="E1330">
            <v>206.352125</v>
          </cell>
        </row>
        <row r="1331">
          <cell r="A1331">
            <v>39882</v>
          </cell>
          <cell r="B1331">
            <v>139.75</v>
          </cell>
          <cell r="D1331">
            <v>1.4702</v>
          </cell>
          <cell r="E1331">
            <v>205.46044999999998</v>
          </cell>
        </row>
        <row r="1332">
          <cell r="A1332">
            <v>39883</v>
          </cell>
          <cell r="B1332">
            <v>136.25</v>
          </cell>
          <cell r="D1332">
            <v>1.4805999999999999</v>
          </cell>
          <cell r="E1332">
            <v>201.73174999999998</v>
          </cell>
        </row>
        <row r="1333">
          <cell r="A1333">
            <v>39884</v>
          </cell>
          <cell r="B1333">
            <v>137.5</v>
          </cell>
          <cell r="D1333">
            <v>1.5308999999999999</v>
          </cell>
          <cell r="E1333">
            <v>210.49875</v>
          </cell>
        </row>
        <row r="1334">
          <cell r="A1334">
            <v>39885</v>
          </cell>
          <cell r="B1334">
            <v>137</v>
          </cell>
          <cell r="D1334">
            <v>1.5314000000000001</v>
          </cell>
          <cell r="E1334">
            <v>209.80180000000001</v>
          </cell>
        </row>
        <row r="1335">
          <cell r="A1335">
            <v>39888</v>
          </cell>
          <cell r="B1335">
            <v>138.75</v>
          </cell>
          <cell r="D1335">
            <v>1.5348999999999999</v>
          </cell>
          <cell r="E1335">
            <v>212.967375</v>
          </cell>
        </row>
        <row r="1336">
          <cell r="A1336">
            <v>39889</v>
          </cell>
          <cell r="B1336">
            <v>140</v>
          </cell>
          <cell r="D1336">
            <v>1.5378000000000001</v>
          </cell>
          <cell r="E1336">
            <v>215.292</v>
          </cell>
        </row>
        <row r="1337">
          <cell r="A1337">
            <v>39890</v>
          </cell>
          <cell r="B1337">
            <v>138.25</v>
          </cell>
          <cell r="D1337">
            <v>1.5399</v>
          </cell>
          <cell r="E1337">
            <v>212.891175</v>
          </cell>
        </row>
        <row r="1338">
          <cell r="A1338">
            <v>39891</v>
          </cell>
          <cell r="B1338">
            <v>137.75</v>
          </cell>
          <cell r="D1338">
            <v>1.5345</v>
          </cell>
          <cell r="E1338">
            <v>211.377375</v>
          </cell>
        </row>
        <row r="1339">
          <cell r="A1339">
            <v>39892</v>
          </cell>
          <cell r="B1339">
            <v>137.75</v>
          </cell>
          <cell r="D1339">
            <v>1.5299</v>
          </cell>
          <cell r="E1339">
            <v>210.74372500000001</v>
          </cell>
        </row>
        <row r="1340">
          <cell r="A1340">
            <v>39895</v>
          </cell>
          <cell r="B1340">
            <v>139</v>
          </cell>
          <cell r="D1340">
            <v>1.5323</v>
          </cell>
          <cell r="E1340">
            <v>212.9897</v>
          </cell>
        </row>
        <row r="1341">
          <cell r="A1341">
            <v>39896</v>
          </cell>
          <cell r="B1341">
            <v>136.5</v>
          </cell>
          <cell r="D1341">
            <v>1.5224</v>
          </cell>
          <cell r="E1341">
            <v>207.80760000000001</v>
          </cell>
        </row>
        <row r="1342">
          <cell r="A1342">
            <v>39897</v>
          </cell>
          <cell r="B1342">
            <v>133.75</v>
          </cell>
          <cell r="D1342">
            <v>1.5224</v>
          </cell>
          <cell r="E1342">
            <v>203.62100000000001</v>
          </cell>
        </row>
        <row r="1343">
          <cell r="A1343">
            <v>39898</v>
          </cell>
          <cell r="B1343">
            <v>132.25</v>
          </cell>
          <cell r="D1343">
            <v>1.5245</v>
          </cell>
          <cell r="E1343">
            <v>201.61512500000001</v>
          </cell>
        </row>
        <row r="1344">
          <cell r="A1344">
            <v>39899</v>
          </cell>
          <cell r="B1344">
            <v>132.25</v>
          </cell>
          <cell r="D1344">
            <v>1.5217000000000001</v>
          </cell>
          <cell r="E1344">
            <v>201.24482500000002</v>
          </cell>
        </row>
        <row r="1345">
          <cell r="A1345">
            <v>39902</v>
          </cell>
          <cell r="B1345">
            <v>132.25</v>
          </cell>
          <cell r="D1345">
            <v>1.5154000000000001</v>
          </cell>
          <cell r="E1345">
            <v>200.41165000000001</v>
          </cell>
        </row>
        <row r="1346">
          <cell r="A1346">
            <v>39903</v>
          </cell>
          <cell r="B1346">
            <v>132</v>
          </cell>
          <cell r="D1346">
            <v>1.5098</v>
          </cell>
          <cell r="E1346">
            <v>199.2936</v>
          </cell>
        </row>
        <row r="1347">
          <cell r="A1347">
            <v>39904</v>
          </cell>
          <cell r="B1347">
            <v>133.25</v>
          </cell>
          <cell r="D1347">
            <v>1.5169999999999999</v>
          </cell>
          <cell r="E1347">
            <v>202.14024999999998</v>
          </cell>
        </row>
        <row r="1348">
          <cell r="A1348">
            <v>39905</v>
          </cell>
          <cell r="B1348">
            <v>136.25</v>
          </cell>
          <cell r="D1348">
            <v>1.5257000000000001</v>
          </cell>
          <cell r="E1348">
            <v>207.87662500000002</v>
          </cell>
        </row>
        <row r="1349">
          <cell r="A1349">
            <v>39906</v>
          </cell>
          <cell r="B1349">
            <v>137</v>
          </cell>
          <cell r="D1349">
            <v>1.5239</v>
          </cell>
          <cell r="E1349">
            <v>208.77430000000001</v>
          </cell>
        </row>
        <row r="1350">
          <cell r="A1350">
            <v>39909</v>
          </cell>
          <cell r="B1350">
            <v>137.75</v>
          </cell>
          <cell r="D1350">
            <v>1.5226999999999999</v>
          </cell>
          <cell r="E1350">
            <v>209.751925</v>
          </cell>
        </row>
        <row r="1351">
          <cell r="A1351">
            <v>39910</v>
          </cell>
          <cell r="B1351">
            <v>138.75</v>
          </cell>
          <cell r="D1351">
            <v>1.5158</v>
          </cell>
          <cell r="E1351">
            <v>210.31725</v>
          </cell>
        </row>
        <row r="1352">
          <cell r="A1352">
            <v>39911</v>
          </cell>
          <cell r="B1352">
            <v>136.25</v>
          </cell>
          <cell r="D1352">
            <v>1.5218</v>
          </cell>
          <cell r="E1352">
            <v>207.34524999999999</v>
          </cell>
        </row>
        <row r="1353">
          <cell r="A1353">
            <v>39912</v>
          </cell>
          <cell r="B1353">
            <v>136</v>
          </cell>
          <cell r="D1353">
            <v>1.5216000000000001</v>
          </cell>
          <cell r="E1353">
            <v>206.9376</v>
          </cell>
        </row>
        <row r="1354">
          <cell r="A1354">
            <v>39917</v>
          </cell>
          <cell r="B1354">
            <v>136</v>
          </cell>
          <cell r="D1354">
            <v>1.5078</v>
          </cell>
          <cell r="E1354">
            <v>205.0608</v>
          </cell>
        </row>
        <row r="1355">
          <cell r="A1355">
            <v>39918</v>
          </cell>
          <cell r="B1355">
            <v>135.75</v>
          </cell>
          <cell r="D1355">
            <v>1.5103</v>
          </cell>
          <cell r="E1355">
            <v>205.023225</v>
          </cell>
        </row>
        <row r="1356">
          <cell r="A1356">
            <v>39919</v>
          </cell>
          <cell r="B1356">
            <v>136.75</v>
          </cell>
          <cell r="D1356">
            <v>1.5113000000000001</v>
          </cell>
          <cell r="E1356">
            <v>206.670275</v>
          </cell>
        </row>
        <row r="1357">
          <cell r="A1357">
            <v>39920</v>
          </cell>
          <cell r="B1357">
            <v>139</v>
          </cell>
          <cell r="D1357">
            <v>1.5188999999999999</v>
          </cell>
          <cell r="E1357">
            <v>211.12709999999998</v>
          </cell>
        </row>
        <row r="1358">
          <cell r="A1358">
            <v>39923</v>
          </cell>
          <cell r="B1358">
            <v>138.25</v>
          </cell>
          <cell r="D1358">
            <v>1.51</v>
          </cell>
          <cell r="E1358">
            <v>208.75749999999999</v>
          </cell>
        </row>
        <row r="1359">
          <cell r="A1359">
            <v>39924</v>
          </cell>
          <cell r="B1359">
            <v>141</v>
          </cell>
          <cell r="D1359">
            <v>1.5112000000000001</v>
          </cell>
          <cell r="E1359">
            <v>213.07920000000001</v>
          </cell>
        </row>
        <row r="1360">
          <cell r="A1360">
            <v>39925</v>
          </cell>
          <cell r="B1360">
            <v>143.5</v>
          </cell>
          <cell r="D1360">
            <v>1.5128999999999999</v>
          </cell>
          <cell r="E1360">
            <v>217.10114999999999</v>
          </cell>
        </row>
        <row r="1361">
          <cell r="A1361">
            <v>39926</v>
          </cell>
          <cell r="B1361">
            <v>145.75</v>
          </cell>
          <cell r="D1361">
            <v>1.5121</v>
          </cell>
          <cell r="E1361">
            <v>220.388575</v>
          </cell>
        </row>
        <row r="1362">
          <cell r="A1362">
            <v>39927</v>
          </cell>
          <cell r="B1362">
            <v>141.5</v>
          </cell>
          <cell r="D1362">
            <v>1.5094000000000001</v>
          </cell>
          <cell r="E1362">
            <v>213.58010000000002</v>
          </cell>
        </row>
        <row r="1363">
          <cell r="A1363">
            <v>39930</v>
          </cell>
          <cell r="B1363">
            <v>139.5</v>
          </cell>
          <cell r="D1363">
            <v>1.5051000000000001</v>
          </cell>
          <cell r="E1363">
            <v>209.96145000000001</v>
          </cell>
        </row>
        <row r="1364">
          <cell r="A1364">
            <v>39931</v>
          </cell>
          <cell r="B1364">
            <v>139.25</v>
          </cell>
          <cell r="D1364">
            <v>1.5026999999999999</v>
          </cell>
          <cell r="E1364">
            <v>209.25097499999998</v>
          </cell>
        </row>
        <row r="1365">
          <cell r="A1365">
            <v>39932</v>
          </cell>
          <cell r="B1365">
            <v>140.5</v>
          </cell>
          <cell r="D1365">
            <v>1.5061</v>
          </cell>
          <cell r="E1365">
            <v>211.60704999999999</v>
          </cell>
        </row>
        <row r="1366">
          <cell r="A1366">
            <v>39933</v>
          </cell>
          <cell r="B1366">
            <v>142</v>
          </cell>
          <cell r="D1366">
            <v>1.5087999999999999</v>
          </cell>
          <cell r="E1366">
            <v>214.24959999999999</v>
          </cell>
        </row>
        <row r="1367">
          <cell r="A1367">
            <v>39937</v>
          </cell>
          <cell r="B1367">
            <v>145.75</v>
          </cell>
          <cell r="D1367">
            <v>1.5097</v>
          </cell>
          <cell r="E1367">
            <v>220.03877500000002</v>
          </cell>
        </row>
        <row r="1368">
          <cell r="A1368">
            <v>39938</v>
          </cell>
          <cell r="B1368">
            <v>146.25</v>
          </cell>
          <cell r="D1368">
            <v>1.5086999999999999</v>
          </cell>
          <cell r="E1368">
            <v>220.64737499999998</v>
          </cell>
        </row>
        <row r="1369">
          <cell r="A1369">
            <v>39939</v>
          </cell>
          <cell r="B1369">
            <v>146</v>
          </cell>
          <cell r="D1369">
            <v>1.5077</v>
          </cell>
          <cell r="E1369">
            <v>220.1242</v>
          </cell>
        </row>
        <row r="1370">
          <cell r="A1370">
            <v>39940</v>
          </cell>
          <cell r="B1370">
            <v>146</v>
          </cell>
          <cell r="D1370">
            <v>1.5130999999999999</v>
          </cell>
          <cell r="E1370">
            <v>220.9126</v>
          </cell>
        </row>
        <row r="1371">
          <cell r="A1371">
            <v>39941</v>
          </cell>
          <cell r="B1371">
            <v>146</v>
          </cell>
          <cell r="D1371">
            <v>1.5083</v>
          </cell>
          <cell r="E1371">
            <v>220.21179999999998</v>
          </cell>
        </row>
        <row r="1372">
          <cell r="A1372">
            <v>39944</v>
          </cell>
          <cell r="B1372">
            <v>145</v>
          </cell>
          <cell r="D1372">
            <v>1.5065999999999999</v>
          </cell>
          <cell r="E1372">
            <v>218.45699999999999</v>
          </cell>
        </row>
        <row r="1373">
          <cell r="A1373">
            <v>39945</v>
          </cell>
          <cell r="B1373">
            <v>147.5</v>
          </cell>
          <cell r="D1373">
            <v>1.508</v>
          </cell>
          <cell r="E1373">
            <v>222.43</v>
          </cell>
        </row>
        <row r="1374">
          <cell r="A1374">
            <v>39946</v>
          </cell>
          <cell r="B1374">
            <v>148.5</v>
          </cell>
          <cell r="D1374">
            <v>1.5053000000000001</v>
          </cell>
          <cell r="E1374">
            <v>223.53705000000002</v>
          </cell>
        </row>
        <row r="1375">
          <cell r="A1375">
            <v>39947</v>
          </cell>
          <cell r="B1375">
            <v>149.5</v>
          </cell>
          <cell r="D1375">
            <v>1.5056</v>
          </cell>
          <cell r="E1375">
            <v>225.0872</v>
          </cell>
        </row>
        <row r="1376">
          <cell r="A1376">
            <v>39948</v>
          </cell>
          <cell r="B1376">
            <v>148</v>
          </cell>
          <cell r="D1376">
            <v>1.5123</v>
          </cell>
          <cell r="E1376">
            <v>223.82040000000001</v>
          </cell>
        </row>
        <row r="1377">
          <cell r="A1377">
            <v>39951</v>
          </cell>
          <cell r="B1377">
            <v>148</v>
          </cell>
          <cell r="D1377">
            <v>1.5105</v>
          </cell>
          <cell r="E1377">
            <v>223.554</v>
          </cell>
        </row>
        <row r="1378">
          <cell r="A1378">
            <v>39952</v>
          </cell>
          <cell r="B1378">
            <v>150.5</v>
          </cell>
          <cell r="D1378">
            <v>1.5112000000000001</v>
          </cell>
          <cell r="E1378">
            <v>227.43560000000002</v>
          </cell>
        </row>
        <row r="1379">
          <cell r="A1379">
            <v>39953</v>
          </cell>
          <cell r="B1379">
            <v>150.75</v>
          </cell>
          <cell r="D1379">
            <v>1.5150999999999999</v>
          </cell>
          <cell r="E1379">
            <v>228.40132499999999</v>
          </cell>
        </row>
        <row r="1380">
          <cell r="A1380">
            <v>39954</v>
          </cell>
          <cell r="B1380">
            <v>150.75</v>
          </cell>
          <cell r="D1380">
            <v>1.5188999999999999</v>
          </cell>
          <cell r="E1380">
            <v>228.97417499999997</v>
          </cell>
        </row>
        <row r="1381">
          <cell r="A1381">
            <v>39955</v>
          </cell>
          <cell r="B1381">
            <v>152.5</v>
          </cell>
          <cell r="D1381">
            <v>1.5176000000000001</v>
          </cell>
          <cell r="E1381">
            <v>231.434</v>
          </cell>
        </row>
        <row r="1382">
          <cell r="A1382">
            <v>39958</v>
          </cell>
          <cell r="B1382">
            <v>153</v>
          </cell>
          <cell r="D1382">
            <v>1.5167999999999999</v>
          </cell>
          <cell r="E1382">
            <v>232.07039999999998</v>
          </cell>
        </row>
        <row r="1383">
          <cell r="A1383">
            <v>39959</v>
          </cell>
          <cell r="B1383">
            <v>149</v>
          </cell>
          <cell r="D1383">
            <v>1.5154000000000001</v>
          </cell>
          <cell r="E1383">
            <v>225.7946</v>
          </cell>
        </row>
        <row r="1384">
          <cell r="A1384">
            <v>39960</v>
          </cell>
          <cell r="B1384">
            <v>151.5</v>
          </cell>
          <cell r="D1384">
            <v>1.5115000000000001</v>
          </cell>
          <cell r="E1384">
            <v>228.99225000000001</v>
          </cell>
        </row>
        <row r="1385">
          <cell r="A1385">
            <v>39961</v>
          </cell>
          <cell r="B1385">
            <v>151.75</v>
          </cell>
          <cell r="D1385">
            <v>1.5115000000000001</v>
          </cell>
          <cell r="E1385">
            <v>229.370125</v>
          </cell>
        </row>
        <row r="1386">
          <cell r="A1386">
            <v>39962</v>
          </cell>
          <cell r="B1386">
            <v>151.5</v>
          </cell>
          <cell r="D1386">
            <v>1.5088999999999999</v>
          </cell>
          <cell r="E1386">
            <v>228.59834999999998</v>
          </cell>
        </row>
        <row r="1387">
          <cell r="A1387">
            <v>39965</v>
          </cell>
          <cell r="B1387">
            <v>155</v>
          </cell>
          <cell r="D1387">
            <v>1.5152000000000001</v>
          </cell>
          <cell r="E1387">
            <v>234.85600000000002</v>
          </cell>
        </row>
        <row r="1388">
          <cell r="A1388">
            <v>39966</v>
          </cell>
          <cell r="B1388">
            <v>153</v>
          </cell>
          <cell r="D1388">
            <v>1.5185999999999999</v>
          </cell>
          <cell r="E1388">
            <v>232.3458</v>
          </cell>
        </row>
        <row r="1389">
          <cell r="A1389">
            <v>39967</v>
          </cell>
          <cell r="B1389">
            <v>146.75</v>
          </cell>
          <cell r="D1389">
            <v>1.5145</v>
          </cell>
          <cell r="E1389">
            <v>222.25287499999999</v>
          </cell>
        </row>
        <row r="1390">
          <cell r="A1390">
            <v>39968</v>
          </cell>
          <cell r="B1390">
            <v>148.25</v>
          </cell>
          <cell r="D1390">
            <v>1.5158</v>
          </cell>
          <cell r="E1390">
            <v>224.71735000000001</v>
          </cell>
        </row>
        <row r="1391">
          <cell r="A1391">
            <v>39969</v>
          </cell>
          <cell r="B1391">
            <v>147.25</v>
          </cell>
          <cell r="D1391">
            <v>1.5165</v>
          </cell>
          <cell r="E1391">
            <v>223.30462499999999</v>
          </cell>
        </row>
        <row r="1392">
          <cell r="A1392">
            <v>39972</v>
          </cell>
          <cell r="B1392">
            <v>144</v>
          </cell>
          <cell r="D1392">
            <v>1.5166999999999999</v>
          </cell>
          <cell r="E1392">
            <v>218.40479999999999</v>
          </cell>
        </row>
        <row r="1393">
          <cell r="A1393">
            <v>39973</v>
          </cell>
          <cell r="B1393">
            <v>147.5</v>
          </cell>
          <cell r="D1393">
            <v>1.5166999999999999</v>
          </cell>
          <cell r="E1393">
            <v>223.71324999999999</v>
          </cell>
        </row>
        <row r="1394">
          <cell r="A1394">
            <v>39974</v>
          </cell>
          <cell r="B1394">
            <v>143.5</v>
          </cell>
          <cell r="D1394">
            <v>1.51</v>
          </cell>
          <cell r="E1394">
            <v>216.685</v>
          </cell>
        </row>
        <row r="1395">
          <cell r="A1395">
            <v>39975</v>
          </cell>
          <cell r="B1395">
            <v>143.5</v>
          </cell>
          <cell r="D1395">
            <v>1.5089999999999999</v>
          </cell>
          <cell r="E1395">
            <v>216.54149999999998</v>
          </cell>
        </row>
        <row r="1396">
          <cell r="A1396">
            <v>39976</v>
          </cell>
          <cell r="B1396">
            <v>141.75</v>
          </cell>
          <cell r="D1396">
            <v>1.5126999999999999</v>
          </cell>
          <cell r="E1396">
            <v>214.42522499999998</v>
          </cell>
        </row>
        <row r="1397">
          <cell r="A1397">
            <v>39979</v>
          </cell>
          <cell r="B1397">
            <v>140</v>
          </cell>
          <cell r="D1397">
            <v>1.506</v>
          </cell>
          <cell r="E1397">
            <v>210.84</v>
          </cell>
        </row>
        <row r="1398">
          <cell r="A1398">
            <v>39980</v>
          </cell>
          <cell r="B1398">
            <v>140</v>
          </cell>
          <cell r="D1398">
            <v>1.5058</v>
          </cell>
          <cell r="E1398">
            <v>210.81200000000001</v>
          </cell>
        </row>
        <row r="1399">
          <cell r="A1399">
            <v>39981</v>
          </cell>
          <cell r="B1399">
            <v>140</v>
          </cell>
          <cell r="D1399">
            <v>1.5051000000000001</v>
          </cell>
          <cell r="E1399">
            <v>210.71400000000003</v>
          </cell>
        </row>
        <row r="1400">
          <cell r="A1400">
            <v>39982</v>
          </cell>
          <cell r="B1400">
            <v>140</v>
          </cell>
          <cell r="D1400">
            <v>1.5098</v>
          </cell>
          <cell r="E1400">
            <v>211.37200000000001</v>
          </cell>
        </row>
        <row r="1401">
          <cell r="A1401">
            <v>39983</v>
          </cell>
          <cell r="B1401">
            <v>139.75</v>
          </cell>
          <cell r="D1401">
            <v>1.5064</v>
          </cell>
          <cell r="E1401">
            <v>210.51939999999999</v>
          </cell>
        </row>
        <row r="1402">
          <cell r="A1402">
            <v>39986</v>
          </cell>
          <cell r="B1402">
            <v>136.75</v>
          </cell>
          <cell r="D1402">
            <v>1.5054000000000001</v>
          </cell>
          <cell r="E1402">
            <v>205.86345</v>
          </cell>
        </row>
        <row r="1403">
          <cell r="A1403">
            <v>39987</v>
          </cell>
          <cell r="B1403">
            <v>137.75</v>
          </cell>
          <cell r="D1403">
            <v>1.5018</v>
          </cell>
          <cell r="E1403">
            <v>206.87295</v>
          </cell>
        </row>
        <row r="1404">
          <cell r="A1404">
            <v>39988</v>
          </cell>
          <cell r="B1404">
            <v>137</v>
          </cell>
          <cell r="D1404">
            <v>1.5287999999999999</v>
          </cell>
          <cell r="E1404">
            <v>209.44559999999998</v>
          </cell>
        </row>
        <row r="1405">
          <cell r="A1405">
            <v>39989</v>
          </cell>
          <cell r="B1405">
            <v>136.5</v>
          </cell>
          <cell r="D1405">
            <v>1.5301</v>
          </cell>
          <cell r="E1405">
            <v>208.85865000000001</v>
          </cell>
        </row>
        <row r="1406">
          <cell r="A1406">
            <v>39990</v>
          </cell>
          <cell r="B1406">
            <v>135.25</v>
          </cell>
          <cell r="D1406">
            <v>1.5228999999999999</v>
          </cell>
          <cell r="E1406">
            <v>205.97222499999998</v>
          </cell>
        </row>
        <row r="1407">
          <cell r="A1407">
            <v>39993</v>
          </cell>
          <cell r="B1407">
            <v>138.5</v>
          </cell>
          <cell r="D1407">
            <v>1.5241</v>
          </cell>
          <cell r="E1407">
            <v>211.08785</v>
          </cell>
        </row>
        <row r="1408">
          <cell r="A1408">
            <v>39994</v>
          </cell>
          <cell r="B1408">
            <v>134</v>
          </cell>
          <cell r="D1408">
            <v>1.5230999999999999</v>
          </cell>
          <cell r="E1408">
            <v>204.09539999999998</v>
          </cell>
        </row>
        <row r="1409">
          <cell r="A1409">
            <v>39995</v>
          </cell>
          <cell r="B1409">
            <v>137</v>
          </cell>
          <cell r="D1409">
            <v>1.5234000000000001</v>
          </cell>
          <cell r="E1409">
            <v>208.70580000000001</v>
          </cell>
        </row>
        <row r="1410">
          <cell r="A1410">
            <v>39996</v>
          </cell>
          <cell r="B1410">
            <v>141.25</v>
          </cell>
          <cell r="D1410">
            <v>1.5181</v>
          </cell>
          <cell r="E1410">
            <v>214.431625</v>
          </cell>
        </row>
        <row r="1411">
          <cell r="A1411">
            <v>39997</v>
          </cell>
          <cell r="B1411">
            <v>140.75</v>
          </cell>
          <cell r="D1411">
            <v>1.5165999999999999</v>
          </cell>
          <cell r="E1411">
            <v>213.46144999999999</v>
          </cell>
        </row>
        <row r="1412">
          <cell r="A1412">
            <v>40000</v>
          </cell>
          <cell r="B1412">
            <v>140.5</v>
          </cell>
          <cell r="D1412">
            <v>1.5161</v>
          </cell>
          <cell r="E1412">
            <v>213.01204999999999</v>
          </cell>
        </row>
        <row r="1413">
          <cell r="A1413">
            <v>40001</v>
          </cell>
          <cell r="B1413">
            <v>140.5</v>
          </cell>
          <cell r="D1413">
            <v>1.5152000000000001</v>
          </cell>
          <cell r="E1413">
            <v>212.88560000000001</v>
          </cell>
        </row>
        <row r="1414">
          <cell r="A1414">
            <v>40002</v>
          </cell>
          <cell r="B1414">
            <v>140.75</v>
          </cell>
          <cell r="D1414">
            <v>1.5128999999999999</v>
          </cell>
          <cell r="E1414">
            <v>212.940675</v>
          </cell>
        </row>
        <row r="1415">
          <cell r="A1415">
            <v>40003</v>
          </cell>
          <cell r="B1415">
            <v>143.25</v>
          </cell>
          <cell r="D1415">
            <v>1.5117</v>
          </cell>
          <cell r="E1415">
            <v>216.55102500000001</v>
          </cell>
        </row>
        <row r="1416">
          <cell r="A1416">
            <v>40004</v>
          </cell>
          <cell r="B1416">
            <v>143</v>
          </cell>
          <cell r="D1416">
            <v>1.5132000000000001</v>
          </cell>
          <cell r="E1416">
            <v>216.38760000000002</v>
          </cell>
        </row>
        <row r="1417">
          <cell r="A1417">
            <v>40007</v>
          </cell>
          <cell r="B1417">
            <v>144.5</v>
          </cell>
          <cell r="D1417">
            <v>1.5132000000000001</v>
          </cell>
          <cell r="E1417">
            <v>218.65740000000002</v>
          </cell>
        </row>
        <row r="1418">
          <cell r="A1418">
            <v>40008</v>
          </cell>
          <cell r="B1418">
            <v>143.5</v>
          </cell>
          <cell r="D1418">
            <v>1.5199</v>
          </cell>
          <cell r="E1418">
            <v>218.10565</v>
          </cell>
        </row>
        <row r="1419">
          <cell r="A1419">
            <v>40009</v>
          </cell>
          <cell r="B1419">
            <v>144.5</v>
          </cell>
          <cell r="D1419">
            <v>1.5153000000000001</v>
          </cell>
          <cell r="E1419">
            <v>218.96085000000002</v>
          </cell>
        </row>
        <row r="1420">
          <cell r="A1420">
            <v>40010</v>
          </cell>
          <cell r="B1420">
            <v>143.5</v>
          </cell>
          <cell r="D1420">
            <v>1.5174000000000001</v>
          </cell>
          <cell r="E1420">
            <v>217.74690000000001</v>
          </cell>
        </row>
        <row r="1421">
          <cell r="A1421">
            <v>40011</v>
          </cell>
          <cell r="B1421">
            <v>143.75</v>
          </cell>
          <cell r="D1421">
            <v>1.5168999999999999</v>
          </cell>
          <cell r="E1421">
            <v>218.05437499999999</v>
          </cell>
        </row>
        <row r="1422">
          <cell r="A1422">
            <v>40014</v>
          </cell>
          <cell r="B1422">
            <v>141</v>
          </cell>
          <cell r="D1422">
            <v>1.5190999999999999</v>
          </cell>
          <cell r="E1422">
            <v>214.19309999999999</v>
          </cell>
        </row>
        <row r="1423">
          <cell r="A1423">
            <v>40015</v>
          </cell>
          <cell r="B1423">
            <v>140.5</v>
          </cell>
          <cell r="D1423">
            <v>1.5157</v>
          </cell>
          <cell r="E1423">
            <v>212.95585</v>
          </cell>
        </row>
        <row r="1424">
          <cell r="A1424">
            <v>40016</v>
          </cell>
          <cell r="B1424">
            <v>139</v>
          </cell>
          <cell r="D1424">
            <v>1.5149999999999999</v>
          </cell>
          <cell r="E1424">
            <v>210.58499999999998</v>
          </cell>
        </row>
        <row r="1425">
          <cell r="A1425">
            <v>40017</v>
          </cell>
          <cell r="B1425">
            <v>139.25</v>
          </cell>
          <cell r="D1425">
            <v>1.52</v>
          </cell>
          <cell r="E1425">
            <v>211.66</v>
          </cell>
        </row>
        <row r="1426">
          <cell r="A1426">
            <v>40018</v>
          </cell>
          <cell r="B1426">
            <v>138</v>
          </cell>
          <cell r="D1426">
            <v>1.5216000000000001</v>
          </cell>
          <cell r="E1426">
            <v>209.98080000000002</v>
          </cell>
        </row>
        <row r="1427">
          <cell r="A1427">
            <v>40021</v>
          </cell>
          <cell r="B1427">
            <v>135.25</v>
          </cell>
          <cell r="D1427">
            <v>1.5233000000000001</v>
          </cell>
          <cell r="E1427">
            <v>206.02632500000001</v>
          </cell>
        </row>
        <row r="1428">
          <cell r="A1428">
            <v>40022</v>
          </cell>
          <cell r="B1428">
            <v>135.5</v>
          </cell>
          <cell r="D1428">
            <v>1.5232000000000001</v>
          </cell>
          <cell r="E1428">
            <v>206.39360000000002</v>
          </cell>
        </row>
        <row r="1429">
          <cell r="A1429">
            <v>40023</v>
          </cell>
          <cell r="B1429">
            <v>133.75</v>
          </cell>
          <cell r="D1429">
            <v>1.5264</v>
          </cell>
          <cell r="E1429">
            <v>204.15600000000001</v>
          </cell>
        </row>
        <row r="1430">
          <cell r="A1430">
            <v>40024</v>
          </cell>
          <cell r="B1430">
            <v>135</v>
          </cell>
          <cell r="D1430">
            <v>1.5303</v>
          </cell>
          <cell r="E1430">
            <v>206.59049999999999</v>
          </cell>
        </row>
        <row r="1431">
          <cell r="A1431">
            <v>40025</v>
          </cell>
          <cell r="B1431">
            <v>135.5</v>
          </cell>
          <cell r="D1431">
            <v>1.522</v>
          </cell>
          <cell r="E1431">
            <v>206.23099999999999</v>
          </cell>
        </row>
        <row r="1432">
          <cell r="A1432">
            <v>40028</v>
          </cell>
          <cell r="B1432">
            <v>138</v>
          </cell>
          <cell r="D1432">
            <v>1.5264</v>
          </cell>
          <cell r="E1432">
            <v>210.64320000000001</v>
          </cell>
        </row>
        <row r="1433">
          <cell r="A1433">
            <v>40029</v>
          </cell>
          <cell r="B1433">
            <v>137</v>
          </cell>
          <cell r="D1433">
            <v>1.5269999999999999</v>
          </cell>
          <cell r="E1433">
            <v>209.19899999999998</v>
          </cell>
        </row>
        <row r="1434">
          <cell r="A1434">
            <v>40030</v>
          </cell>
          <cell r="B1434">
            <v>134</v>
          </cell>
          <cell r="D1434">
            <v>1.5291999999999999</v>
          </cell>
          <cell r="E1434">
            <v>204.91279999999998</v>
          </cell>
        </row>
        <row r="1435">
          <cell r="A1435">
            <v>40031</v>
          </cell>
          <cell r="B1435">
            <v>130</v>
          </cell>
          <cell r="D1435">
            <v>1.528</v>
          </cell>
          <cell r="E1435">
            <v>198.64000000000001</v>
          </cell>
        </row>
        <row r="1436">
          <cell r="A1436">
            <v>40032</v>
          </cell>
          <cell r="B1436">
            <v>130.5</v>
          </cell>
          <cell r="D1436">
            <v>1.5330999999999999</v>
          </cell>
          <cell r="E1436">
            <v>200.06954999999999</v>
          </cell>
        </row>
        <row r="1437">
          <cell r="A1437">
            <v>40035</v>
          </cell>
          <cell r="B1437">
            <v>130.5</v>
          </cell>
          <cell r="D1437">
            <v>1.5346</v>
          </cell>
          <cell r="E1437">
            <v>200.2653</v>
          </cell>
        </row>
        <row r="1438">
          <cell r="A1438">
            <v>40036</v>
          </cell>
          <cell r="B1438">
            <v>130.75</v>
          </cell>
          <cell r="D1438">
            <v>1.5301</v>
          </cell>
          <cell r="E1438">
            <v>200.060575</v>
          </cell>
        </row>
        <row r="1439">
          <cell r="A1439">
            <v>40037</v>
          </cell>
          <cell r="B1439">
            <v>131.25</v>
          </cell>
          <cell r="D1439">
            <v>1.5286</v>
          </cell>
          <cell r="E1439">
            <v>200.62875</v>
          </cell>
        </row>
        <row r="1440">
          <cell r="A1440">
            <v>40038</v>
          </cell>
          <cell r="B1440">
            <v>131.5</v>
          </cell>
          <cell r="D1440">
            <v>1.5285</v>
          </cell>
          <cell r="E1440">
            <v>200.99775</v>
          </cell>
        </row>
        <row r="1441">
          <cell r="A1441">
            <v>40039</v>
          </cell>
          <cell r="B1441">
            <v>130.25</v>
          </cell>
          <cell r="D1441">
            <v>1.522</v>
          </cell>
          <cell r="E1441">
            <v>198.2405</v>
          </cell>
        </row>
        <row r="1442">
          <cell r="A1442">
            <v>40042</v>
          </cell>
          <cell r="B1442">
            <v>128.75</v>
          </cell>
          <cell r="D1442">
            <v>1.5172000000000001</v>
          </cell>
          <cell r="E1442">
            <v>195.33950000000002</v>
          </cell>
        </row>
        <row r="1443">
          <cell r="A1443">
            <v>40043</v>
          </cell>
          <cell r="B1443">
            <v>128.25</v>
          </cell>
          <cell r="D1443">
            <v>1.5198</v>
          </cell>
          <cell r="E1443">
            <v>194.91435000000001</v>
          </cell>
        </row>
        <row r="1444">
          <cell r="A1444">
            <v>40044</v>
          </cell>
          <cell r="B1444">
            <v>127.75</v>
          </cell>
          <cell r="D1444">
            <v>1.5182</v>
          </cell>
          <cell r="E1444">
            <v>193.95005</v>
          </cell>
        </row>
        <row r="1445">
          <cell r="A1445">
            <v>40045</v>
          </cell>
          <cell r="B1445">
            <v>130.75</v>
          </cell>
          <cell r="D1445">
            <v>1.5149999999999999</v>
          </cell>
          <cell r="E1445">
            <v>198.08624999999998</v>
          </cell>
        </row>
        <row r="1446">
          <cell r="A1446">
            <v>40046</v>
          </cell>
          <cell r="B1446">
            <v>130.75</v>
          </cell>
          <cell r="D1446">
            <v>1.5150999999999999</v>
          </cell>
          <cell r="E1446">
            <v>198.09932499999999</v>
          </cell>
        </row>
        <row r="1447">
          <cell r="A1447">
            <v>40049</v>
          </cell>
          <cell r="B1447">
            <v>133</v>
          </cell>
          <cell r="D1447">
            <v>1.5168999999999999</v>
          </cell>
          <cell r="E1447">
            <v>201.74769999999998</v>
          </cell>
        </row>
        <row r="1448">
          <cell r="A1448">
            <v>40050</v>
          </cell>
          <cell r="B1448">
            <v>134.75</v>
          </cell>
          <cell r="D1448">
            <v>1.5169999999999999</v>
          </cell>
          <cell r="E1448">
            <v>204.41574999999997</v>
          </cell>
        </row>
        <row r="1449">
          <cell r="A1449">
            <v>40051</v>
          </cell>
          <cell r="B1449">
            <v>133.25</v>
          </cell>
          <cell r="D1449">
            <v>1.5209999999999999</v>
          </cell>
          <cell r="E1449">
            <v>202.67325</v>
          </cell>
        </row>
        <row r="1450">
          <cell r="A1450">
            <v>40052</v>
          </cell>
          <cell r="B1450">
            <v>133.75</v>
          </cell>
          <cell r="D1450">
            <v>1.5187999999999999</v>
          </cell>
          <cell r="E1450">
            <v>203.1395</v>
          </cell>
        </row>
        <row r="1451">
          <cell r="A1451">
            <v>40053</v>
          </cell>
          <cell r="B1451">
            <v>133</v>
          </cell>
          <cell r="D1451">
            <v>1.5145</v>
          </cell>
          <cell r="E1451">
            <v>201.42849999999999</v>
          </cell>
        </row>
        <row r="1452">
          <cell r="A1452">
            <v>40056</v>
          </cell>
          <cell r="B1452">
            <v>131.5</v>
          </cell>
          <cell r="D1452">
            <v>1.5177</v>
          </cell>
          <cell r="E1452">
            <v>199.57755</v>
          </cell>
        </row>
        <row r="1453">
          <cell r="A1453">
            <v>40057</v>
          </cell>
          <cell r="B1453">
            <v>131</v>
          </cell>
          <cell r="D1453">
            <v>1.5148999999999999</v>
          </cell>
          <cell r="E1453">
            <v>198.45189999999999</v>
          </cell>
        </row>
        <row r="1454">
          <cell r="A1454">
            <v>40058</v>
          </cell>
          <cell r="B1454">
            <v>130.75</v>
          </cell>
          <cell r="D1454">
            <v>1.5128999999999999</v>
          </cell>
          <cell r="E1454">
            <v>197.81167499999998</v>
          </cell>
        </row>
        <row r="1455">
          <cell r="A1455">
            <v>40059</v>
          </cell>
          <cell r="B1455">
            <v>131.25</v>
          </cell>
          <cell r="D1455">
            <v>1.5137</v>
          </cell>
          <cell r="E1455">
            <v>198.673125</v>
          </cell>
        </row>
        <row r="1456">
          <cell r="A1456">
            <v>40060</v>
          </cell>
          <cell r="B1456">
            <v>130.75</v>
          </cell>
          <cell r="D1456">
            <v>1.5146999999999999</v>
          </cell>
          <cell r="E1456">
            <v>198.04702499999999</v>
          </cell>
        </row>
        <row r="1457">
          <cell r="A1457">
            <v>40063</v>
          </cell>
          <cell r="B1457">
            <v>128.5</v>
          </cell>
          <cell r="D1457">
            <v>1.5185999999999999</v>
          </cell>
          <cell r="E1457">
            <v>195.14009999999999</v>
          </cell>
        </row>
        <row r="1458">
          <cell r="A1458">
            <v>40064</v>
          </cell>
          <cell r="B1458">
            <v>127.5</v>
          </cell>
          <cell r="D1458">
            <v>1.5164</v>
          </cell>
          <cell r="E1458">
            <v>193.34100000000001</v>
          </cell>
        </row>
        <row r="1459">
          <cell r="A1459">
            <v>40065</v>
          </cell>
          <cell r="B1459">
            <v>126.5</v>
          </cell>
          <cell r="D1459">
            <v>1.5153000000000001</v>
          </cell>
          <cell r="E1459">
            <v>191.68545</v>
          </cell>
        </row>
        <row r="1460">
          <cell r="A1460">
            <v>40066</v>
          </cell>
          <cell r="B1460">
            <v>125.75</v>
          </cell>
          <cell r="D1460">
            <v>1.5138</v>
          </cell>
          <cell r="E1460">
            <v>190.36035000000001</v>
          </cell>
        </row>
        <row r="1461">
          <cell r="A1461">
            <v>40067</v>
          </cell>
          <cell r="B1461">
            <v>124.75</v>
          </cell>
          <cell r="D1461">
            <v>1.5118</v>
          </cell>
          <cell r="E1461">
            <v>188.59705</v>
          </cell>
        </row>
        <row r="1462">
          <cell r="A1462">
            <v>40070</v>
          </cell>
          <cell r="B1462">
            <v>123.75</v>
          </cell>
          <cell r="D1462">
            <v>1.5122</v>
          </cell>
          <cell r="E1462">
            <v>187.13475</v>
          </cell>
        </row>
        <row r="1463">
          <cell r="A1463">
            <v>40071</v>
          </cell>
          <cell r="B1463">
            <v>125.5</v>
          </cell>
          <cell r="D1463">
            <v>1.5165999999999999</v>
          </cell>
          <cell r="E1463">
            <v>190.33329999999998</v>
          </cell>
        </row>
        <row r="1464">
          <cell r="A1464">
            <v>40072</v>
          </cell>
          <cell r="B1464">
            <v>124</v>
          </cell>
          <cell r="D1464">
            <v>1.5174000000000001</v>
          </cell>
          <cell r="E1464">
            <v>188.1576</v>
          </cell>
        </row>
        <row r="1465">
          <cell r="A1465">
            <v>40073</v>
          </cell>
          <cell r="B1465">
            <v>124.25</v>
          </cell>
          <cell r="D1465">
            <v>1.5147999999999999</v>
          </cell>
          <cell r="E1465">
            <v>188.2139</v>
          </cell>
        </row>
        <row r="1466">
          <cell r="A1466">
            <v>40074</v>
          </cell>
          <cell r="B1466">
            <v>125.5</v>
          </cell>
          <cell r="D1466">
            <v>1.5141</v>
          </cell>
          <cell r="E1466">
            <v>190.01955000000001</v>
          </cell>
        </row>
        <row r="1467">
          <cell r="A1467">
            <v>40077</v>
          </cell>
          <cell r="B1467">
            <v>124.75</v>
          </cell>
          <cell r="D1467">
            <v>1.5148999999999999</v>
          </cell>
          <cell r="E1467">
            <v>188.98377499999998</v>
          </cell>
        </row>
        <row r="1468">
          <cell r="A1468">
            <v>40078</v>
          </cell>
          <cell r="B1468">
            <v>125</v>
          </cell>
          <cell r="D1468">
            <v>1.5135000000000001</v>
          </cell>
          <cell r="E1468">
            <v>189.1875</v>
          </cell>
        </row>
        <row r="1469">
          <cell r="A1469">
            <v>40079</v>
          </cell>
          <cell r="B1469">
            <v>125.75</v>
          </cell>
          <cell r="D1469">
            <v>1.5122</v>
          </cell>
          <cell r="E1469">
            <v>190.15915000000001</v>
          </cell>
        </row>
        <row r="1470">
          <cell r="A1470">
            <v>40080</v>
          </cell>
          <cell r="B1470">
            <v>127.5</v>
          </cell>
          <cell r="D1470">
            <v>1.5083</v>
          </cell>
          <cell r="E1470">
            <v>192.30824999999999</v>
          </cell>
        </row>
        <row r="1471">
          <cell r="A1471">
            <v>40081</v>
          </cell>
          <cell r="B1471">
            <v>126.5</v>
          </cell>
          <cell r="D1471">
            <v>1.5083</v>
          </cell>
          <cell r="E1471">
            <v>190.79995</v>
          </cell>
        </row>
        <row r="1472">
          <cell r="A1472">
            <v>40084</v>
          </cell>
          <cell r="B1472">
            <v>126.25</v>
          </cell>
          <cell r="D1472">
            <v>1.5093000000000001</v>
          </cell>
          <cell r="E1472">
            <v>190.549125</v>
          </cell>
        </row>
        <row r="1473">
          <cell r="A1473">
            <v>40085</v>
          </cell>
          <cell r="B1473">
            <v>126</v>
          </cell>
          <cell r="D1473">
            <v>1.5111000000000001</v>
          </cell>
          <cell r="E1473">
            <v>190.39860000000002</v>
          </cell>
        </row>
        <row r="1474">
          <cell r="A1474">
            <v>40086</v>
          </cell>
          <cell r="B1474">
            <v>125.5</v>
          </cell>
          <cell r="D1474">
            <v>1.5157</v>
          </cell>
          <cell r="E1474">
            <v>190.22035</v>
          </cell>
        </row>
        <row r="1475">
          <cell r="A1475">
            <v>40087</v>
          </cell>
          <cell r="B1475">
            <v>126</v>
          </cell>
          <cell r="D1475">
            <v>1.5130999999999999</v>
          </cell>
          <cell r="E1475">
            <v>190.6506</v>
          </cell>
        </row>
        <row r="1476">
          <cell r="A1476">
            <v>40088</v>
          </cell>
          <cell r="B1476">
            <v>125.5</v>
          </cell>
          <cell r="D1476">
            <v>1.5079</v>
          </cell>
          <cell r="E1476">
            <v>189.24145000000001</v>
          </cell>
        </row>
        <row r="1477">
          <cell r="A1477">
            <v>40091</v>
          </cell>
          <cell r="B1477">
            <v>126</v>
          </cell>
          <cell r="D1477">
            <v>1.5115000000000001</v>
          </cell>
          <cell r="E1477">
            <v>190.44900000000001</v>
          </cell>
        </row>
        <row r="1478">
          <cell r="A1478">
            <v>40092</v>
          </cell>
          <cell r="B1478">
            <v>127.5</v>
          </cell>
          <cell r="D1478">
            <v>1.5114000000000001</v>
          </cell>
          <cell r="E1478">
            <v>192.70350000000002</v>
          </cell>
        </row>
        <row r="1479">
          <cell r="A1479">
            <v>40093</v>
          </cell>
          <cell r="B1479">
            <v>128.25</v>
          </cell>
          <cell r="D1479">
            <v>1.5165999999999999</v>
          </cell>
          <cell r="E1479">
            <v>194.50395</v>
          </cell>
        </row>
        <row r="1480">
          <cell r="A1480">
            <v>40094</v>
          </cell>
          <cell r="B1480">
            <v>129.5</v>
          </cell>
          <cell r="D1480">
            <v>1.5166999999999999</v>
          </cell>
          <cell r="E1480">
            <v>196.41264999999999</v>
          </cell>
        </row>
        <row r="1481">
          <cell r="A1481">
            <v>40095</v>
          </cell>
          <cell r="B1481">
            <v>128.5</v>
          </cell>
          <cell r="D1481">
            <v>1.5188999999999999</v>
          </cell>
          <cell r="E1481">
            <v>195.17864999999998</v>
          </cell>
        </row>
        <row r="1482">
          <cell r="A1482">
            <v>40098</v>
          </cell>
          <cell r="B1482">
            <v>130.5</v>
          </cell>
          <cell r="D1482">
            <v>1.5165999999999999</v>
          </cell>
          <cell r="E1482">
            <v>197.91630000000001</v>
          </cell>
        </row>
        <row r="1483">
          <cell r="A1483">
            <v>40099</v>
          </cell>
          <cell r="B1483">
            <v>130.5</v>
          </cell>
          <cell r="D1483">
            <v>1.5174000000000001</v>
          </cell>
          <cell r="E1483">
            <v>198.02070000000001</v>
          </cell>
        </row>
        <row r="1484">
          <cell r="A1484">
            <v>40100</v>
          </cell>
          <cell r="B1484">
            <v>130.5</v>
          </cell>
          <cell r="D1484">
            <v>1.5141</v>
          </cell>
          <cell r="E1484">
            <v>197.59004999999999</v>
          </cell>
        </row>
        <row r="1485">
          <cell r="A1485">
            <v>40101</v>
          </cell>
          <cell r="B1485">
            <v>129.75</v>
          </cell>
          <cell r="D1485">
            <v>1.516</v>
          </cell>
          <cell r="E1485">
            <v>196.70099999999999</v>
          </cell>
        </row>
        <row r="1486">
          <cell r="A1486">
            <v>40102</v>
          </cell>
          <cell r="B1486">
            <v>129.5</v>
          </cell>
          <cell r="D1486">
            <v>1.5173000000000001</v>
          </cell>
          <cell r="E1486">
            <v>196.49035000000001</v>
          </cell>
        </row>
        <row r="1487">
          <cell r="A1487">
            <v>40105</v>
          </cell>
          <cell r="B1487">
            <v>131.5</v>
          </cell>
          <cell r="D1487">
            <v>1.5126999999999999</v>
          </cell>
          <cell r="E1487">
            <v>198.92005</v>
          </cell>
        </row>
        <row r="1488">
          <cell r="A1488">
            <v>40106</v>
          </cell>
          <cell r="B1488">
            <v>131.75</v>
          </cell>
          <cell r="D1488">
            <v>1.5111000000000001</v>
          </cell>
          <cell r="E1488">
            <v>199.08742500000002</v>
          </cell>
        </row>
        <row r="1489">
          <cell r="A1489">
            <v>40107</v>
          </cell>
          <cell r="B1489">
            <v>133.75</v>
          </cell>
          <cell r="D1489">
            <v>1.5097</v>
          </cell>
          <cell r="E1489">
            <v>201.92237500000002</v>
          </cell>
        </row>
        <row r="1490">
          <cell r="A1490">
            <v>40108</v>
          </cell>
          <cell r="B1490">
            <v>134.5</v>
          </cell>
          <cell r="D1490">
            <v>1.5097</v>
          </cell>
          <cell r="E1490">
            <v>203.05465000000001</v>
          </cell>
        </row>
        <row r="1491">
          <cell r="A1491">
            <v>40109</v>
          </cell>
          <cell r="B1491">
            <v>135.75</v>
          </cell>
          <cell r="D1491">
            <v>1.5127999999999999</v>
          </cell>
          <cell r="E1491">
            <v>205.36259999999999</v>
          </cell>
        </row>
        <row r="1492">
          <cell r="A1492">
            <v>40112</v>
          </cell>
          <cell r="B1492">
            <v>132.75</v>
          </cell>
          <cell r="D1492">
            <v>1.5145</v>
          </cell>
          <cell r="E1492">
            <v>201.04987499999999</v>
          </cell>
        </row>
        <row r="1493">
          <cell r="A1493">
            <v>40113</v>
          </cell>
          <cell r="B1493">
            <v>131.75</v>
          </cell>
          <cell r="D1493">
            <v>1.5124</v>
          </cell>
          <cell r="E1493">
            <v>199.2587</v>
          </cell>
        </row>
        <row r="1494">
          <cell r="A1494">
            <v>40114</v>
          </cell>
          <cell r="B1494">
            <v>131.5</v>
          </cell>
          <cell r="D1494">
            <v>1.5098</v>
          </cell>
          <cell r="E1494">
            <v>198.53870000000001</v>
          </cell>
        </row>
        <row r="1495">
          <cell r="A1495">
            <v>40115</v>
          </cell>
          <cell r="B1495">
            <v>133.5</v>
          </cell>
          <cell r="D1495">
            <v>1.5101</v>
          </cell>
          <cell r="E1495">
            <v>201.59835000000001</v>
          </cell>
        </row>
        <row r="1496">
          <cell r="A1496">
            <v>40116</v>
          </cell>
          <cell r="B1496">
            <v>131.25</v>
          </cell>
          <cell r="D1496">
            <v>1.5098</v>
          </cell>
          <cell r="E1496">
            <v>198.16125</v>
          </cell>
        </row>
        <row r="1497">
          <cell r="A1497">
            <v>40119</v>
          </cell>
          <cell r="B1497">
            <v>132</v>
          </cell>
          <cell r="D1497">
            <v>1.5089999999999999</v>
          </cell>
          <cell r="E1497">
            <v>199.18799999999999</v>
          </cell>
        </row>
        <row r="1498">
          <cell r="A1498">
            <v>40120</v>
          </cell>
          <cell r="B1498">
            <v>132.25</v>
          </cell>
          <cell r="D1498">
            <v>1.5101</v>
          </cell>
          <cell r="E1498">
            <v>199.710725</v>
          </cell>
        </row>
        <row r="1499">
          <cell r="A1499">
            <v>40121</v>
          </cell>
          <cell r="B1499">
            <v>133.25</v>
          </cell>
          <cell r="D1499">
            <v>1.5093000000000001</v>
          </cell>
          <cell r="E1499">
            <v>201.114225</v>
          </cell>
        </row>
        <row r="1500">
          <cell r="A1500">
            <v>40122</v>
          </cell>
          <cell r="B1500">
            <v>133.5</v>
          </cell>
          <cell r="D1500">
            <v>1.5111000000000001</v>
          </cell>
          <cell r="E1500">
            <v>201.73185000000001</v>
          </cell>
        </row>
        <row r="1501">
          <cell r="A1501">
            <v>40123</v>
          </cell>
          <cell r="B1501">
            <v>133</v>
          </cell>
          <cell r="D1501">
            <v>1.5096000000000001</v>
          </cell>
          <cell r="E1501">
            <v>200.77680000000001</v>
          </cell>
        </row>
        <row r="1502">
          <cell r="A1502">
            <v>40126</v>
          </cell>
          <cell r="B1502">
            <v>132.75</v>
          </cell>
          <cell r="D1502">
            <v>1.5115000000000001</v>
          </cell>
          <cell r="E1502">
            <v>200.651625</v>
          </cell>
        </row>
        <row r="1503">
          <cell r="A1503">
            <v>40127</v>
          </cell>
          <cell r="B1503">
            <v>131.5</v>
          </cell>
          <cell r="D1503">
            <v>1.5099</v>
          </cell>
          <cell r="E1503">
            <v>198.55185</v>
          </cell>
        </row>
        <row r="1504">
          <cell r="A1504">
            <v>40128</v>
          </cell>
          <cell r="B1504">
            <v>132.75</v>
          </cell>
          <cell r="D1504">
            <v>1.5101</v>
          </cell>
          <cell r="E1504">
            <v>200.46577500000001</v>
          </cell>
        </row>
        <row r="1505">
          <cell r="A1505">
            <v>40129</v>
          </cell>
          <cell r="B1505">
            <v>133.5</v>
          </cell>
          <cell r="D1505">
            <v>1.51</v>
          </cell>
          <cell r="E1505">
            <v>201.58500000000001</v>
          </cell>
        </row>
        <row r="1506">
          <cell r="A1506">
            <v>40130</v>
          </cell>
          <cell r="B1506">
            <v>133.5</v>
          </cell>
          <cell r="D1506">
            <v>1.5087999999999999</v>
          </cell>
          <cell r="E1506">
            <v>201.42479999999998</v>
          </cell>
        </row>
        <row r="1507">
          <cell r="A1507">
            <v>40133</v>
          </cell>
          <cell r="B1507">
            <v>135.25</v>
          </cell>
          <cell r="D1507">
            <v>1.5081</v>
          </cell>
          <cell r="E1507">
            <v>203.97052500000001</v>
          </cell>
        </row>
        <row r="1508">
          <cell r="A1508">
            <v>40134</v>
          </cell>
          <cell r="B1508">
            <v>136</v>
          </cell>
          <cell r="D1508">
            <v>1.5106999999999999</v>
          </cell>
          <cell r="E1508">
            <v>205.45519999999999</v>
          </cell>
        </row>
        <row r="1509">
          <cell r="A1509">
            <v>40135</v>
          </cell>
          <cell r="B1509">
            <v>135.75</v>
          </cell>
          <cell r="D1509">
            <v>1.5108999999999999</v>
          </cell>
          <cell r="E1509">
            <v>205.10467499999999</v>
          </cell>
        </row>
        <row r="1510">
          <cell r="A1510">
            <v>40136</v>
          </cell>
          <cell r="B1510">
            <v>135</v>
          </cell>
          <cell r="D1510">
            <v>1.5111000000000001</v>
          </cell>
          <cell r="E1510">
            <v>203.99850000000001</v>
          </cell>
        </row>
        <row r="1511">
          <cell r="A1511">
            <v>40137</v>
          </cell>
          <cell r="B1511">
            <v>134</v>
          </cell>
          <cell r="D1511">
            <v>1.512</v>
          </cell>
          <cell r="E1511">
            <v>202.608</v>
          </cell>
        </row>
        <row r="1512">
          <cell r="A1512">
            <v>40140</v>
          </cell>
          <cell r="B1512">
            <v>135.25</v>
          </cell>
          <cell r="D1512">
            <v>1.5105999999999999</v>
          </cell>
          <cell r="E1512">
            <v>204.30865</v>
          </cell>
        </row>
        <row r="1513">
          <cell r="A1513">
            <v>40141</v>
          </cell>
          <cell r="B1513">
            <v>133.25</v>
          </cell>
          <cell r="D1513">
            <v>1.5096000000000001</v>
          </cell>
          <cell r="E1513">
            <v>201.1542</v>
          </cell>
        </row>
        <row r="1514">
          <cell r="A1514">
            <v>40142</v>
          </cell>
          <cell r="B1514">
            <v>134.75</v>
          </cell>
          <cell r="D1514">
            <v>1.5079</v>
          </cell>
          <cell r="E1514">
            <v>203.189525</v>
          </cell>
        </row>
        <row r="1515">
          <cell r="A1515">
            <v>40143</v>
          </cell>
          <cell r="B1515">
            <v>132.75</v>
          </cell>
          <cell r="D1515">
            <v>1.5048999999999999</v>
          </cell>
          <cell r="E1515">
            <v>199.775475</v>
          </cell>
        </row>
        <row r="1516">
          <cell r="A1516">
            <v>40144</v>
          </cell>
          <cell r="B1516">
            <v>133.25</v>
          </cell>
          <cell r="D1516">
            <v>1.504</v>
          </cell>
          <cell r="E1516">
            <v>200.40799999999999</v>
          </cell>
        </row>
        <row r="1517">
          <cell r="A1517">
            <v>40147</v>
          </cell>
          <cell r="B1517">
            <v>133.25</v>
          </cell>
          <cell r="D1517">
            <v>1.5082</v>
          </cell>
          <cell r="E1517">
            <v>200.96764999999999</v>
          </cell>
        </row>
        <row r="1518">
          <cell r="A1518">
            <v>40148</v>
          </cell>
          <cell r="B1518">
            <v>134</v>
          </cell>
          <cell r="D1518">
            <v>1.5066999999999999</v>
          </cell>
          <cell r="E1518">
            <v>201.89779999999999</v>
          </cell>
        </row>
        <row r="1519">
          <cell r="A1519">
            <v>40149</v>
          </cell>
          <cell r="B1519">
            <v>133.5</v>
          </cell>
          <cell r="D1519">
            <v>1.5065999999999999</v>
          </cell>
          <cell r="E1519">
            <v>201.1311</v>
          </cell>
        </row>
        <row r="1520">
          <cell r="A1520">
            <v>40150</v>
          </cell>
          <cell r="B1520">
            <v>134</v>
          </cell>
          <cell r="D1520">
            <v>1.5064</v>
          </cell>
          <cell r="E1520">
            <v>201.85759999999999</v>
          </cell>
        </row>
        <row r="1521">
          <cell r="A1521">
            <v>40151</v>
          </cell>
          <cell r="B1521">
            <v>133.5</v>
          </cell>
          <cell r="D1521">
            <v>1.5088999999999999</v>
          </cell>
          <cell r="E1521">
            <v>201.43814999999998</v>
          </cell>
        </row>
        <row r="1522">
          <cell r="A1522">
            <v>40154</v>
          </cell>
          <cell r="B1522">
            <v>132.5</v>
          </cell>
          <cell r="D1522">
            <v>1.5106999999999999</v>
          </cell>
          <cell r="E1522">
            <v>200.16774999999998</v>
          </cell>
        </row>
        <row r="1523">
          <cell r="A1523">
            <v>40155</v>
          </cell>
          <cell r="B1523">
            <v>131.5</v>
          </cell>
          <cell r="D1523">
            <v>1.51</v>
          </cell>
          <cell r="E1523">
            <v>198.565</v>
          </cell>
        </row>
        <row r="1524">
          <cell r="A1524">
            <v>40156</v>
          </cell>
          <cell r="B1524">
            <v>130.5</v>
          </cell>
          <cell r="D1524">
            <v>1.5115000000000001</v>
          </cell>
          <cell r="E1524">
            <v>197.25075000000001</v>
          </cell>
        </row>
        <row r="1525">
          <cell r="A1525">
            <v>40157</v>
          </cell>
          <cell r="B1525">
            <v>130.25</v>
          </cell>
          <cell r="D1525">
            <v>1.5109999999999999</v>
          </cell>
          <cell r="E1525">
            <v>196.80775</v>
          </cell>
        </row>
        <row r="1526">
          <cell r="A1526">
            <v>40158</v>
          </cell>
          <cell r="B1526">
            <v>131</v>
          </cell>
          <cell r="D1526">
            <v>1.5124</v>
          </cell>
          <cell r="E1526">
            <v>198.12440000000001</v>
          </cell>
        </row>
        <row r="1527">
          <cell r="A1527">
            <v>40161</v>
          </cell>
          <cell r="B1527">
            <v>132.25</v>
          </cell>
          <cell r="D1527">
            <v>1.5113000000000001</v>
          </cell>
          <cell r="E1527">
            <v>199.86942500000001</v>
          </cell>
        </row>
        <row r="1528">
          <cell r="A1528">
            <v>40162</v>
          </cell>
          <cell r="B1528">
            <v>132.25</v>
          </cell>
          <cell r="D1528">
            <v>1.5119</v>
          </cell>
          <cell r="E1528">
            <v>199.94877500000001</v>
          </cell>
        </row>
        <row r="1529">
          <cell r="A1529">
            <v>40163</v>
          </cell>
          <cell r="B1529">
            <v>132.25</v>
          </cell>
          <cell r="D1529">
            <v>1.5093000000000001</v>
          </cell>
          <cell r="E1529">
            <v>199.60492500000001</v>
          </cell>
        </row>
        <row r="1530">
          <cell r="A1530">
            <v>40164</v>
          </cell>
          <cell r="B1530">
            <v>131.5</v>
          </cell>
          <cell r="D1530">
            <v>1.5013000000000001</v>
          </cell>
          <cell r="E1530">
            <v>197.42095</v>
          </cell>
        </row>
        <row r="1531">
          <cell r="A1531">
            <v>40165</v>
          </cell>
          <cell r="B1531">
            <v>131.5</v>
          </cell>
          <cell r="D1531">
            <v>1.4944</v>
          </cell>
          <cell r="E1531">
            <v>196.5136</v>
          </cell>
        </row>
        <row r="1532">
          <cell r="A1532">
            <v>40168</v>
          </cell>
          <cell r="B1532">
            <v>131.75</v>
          </cell>
          <cell r="D1532">
            <v>1.4937</v>
          </cell>
          <cell r="E1532">
            <v>196.79497499999999</v>
          </cell>
        </row>
        <row r="1533">
          <cell r="A1533">
            <v>40169</v>
          </cell>
          <cell r="B1533">
            <v>131.25</v>
          </cell>
          <cell r="D1533">
            <v>1.4944999999999999</v>
          </cell>
          <cell r="E1533">
            <v>196.15312499999999</v>
          </cell>
        </row>
        <row r="1534">
          <cell r="A1534">
            <v>40170</v>
          </cell>
          <cell r="B1534">
            <v>131.5</v>
          </cell>
          <cell r="D1534">
            <v>1.4890000000000001</v>
          </cell>
          <cell r="E1534">
            <v>195.80350000000001</v>
          </cell>
        </row>
        <row r="1535">
          <cell r="A1535">
            <v>40171</v>
          </cell>
          <cell r="B1535">
            <v>131.5</v>
          </cell>
          <cell r="D1535">
            <v>1.4913000000000001</v>
          </cell>
          <cell r="E1535">
            <v>196.10595000000001</v>
          </cell>
        </row>
        <row r="1536">
          <cell r="A1536">
            <v>40175</v>
          </cell>
          <cell r="B1536">
            <v>133.75</v>
          </cell>
          <cell r="D1536">
            <v>1.4873000000000001</v>
          </cell>
          <cell r="E1536">
            <v>198.92637500000001</v>
          </cell>
        </row>
        <row r="1537">
          <cell r="A1537">
            <v>40176</v>
          </cell>
          <cell r="B1537">
            <v>133.75</v>
          </cell>
          <cell r="D1537">
            <v>1.4877</v>
          </cell>
          <cell r="E1537">
            <v>198.97987499999999</v>
          </cell>
        </row>
        <row r="1538">
          <cell r="A1538">
            <v>40177</v>
          </cell>
          <cell r="B1538">
            <v>133.75</v>
          </cell>
          <cell r="D1538">
            <v>1.4859</v>
          </cell>
          <cell r="E1538">
            <v>198.739125</v>
          </cell>
        </row>
        <row r="1539">
          <cell r="A1539">
            <v>40178</v>
          </cell>
          <cell r="B1539">
            <v>133.25</v>
          </cell>
          <cell r="D1539">
            <v>1.4823</v>
          </cell>
          <cell r="E1539">
            <v>197.51647499999999</v>
          </cell>
        </row>
        <row r="1540">
          <cell r="A1540">
            <v>40182</v>
          </cell>
          <cell r="B1540">
            <v>134.25</v>
          </cell>
          <cell r="D1540">
            <v>1.484</v>
          </cell>
          <cell r="E1540">
            <v>199.227</v>
          </cell>
        </row>
        <row r="1541">
          <cell r="A1541">
            <v>40183</v>
          </cell>
          <cell r="B1541">
            <v>134.25</v>
          </cell>
          <cell r="D1541">
            <v>1.4852000000000001</v>
          </cell>
          <cell r="E1541">
            <v>199.38810000000001</v>
          </cell>
        </row>
        <row r="1542">
          <cell r="A1542">
            <v>40184</v>
          </cell>
          <cell r="B1542">
            <v>134.25</v>
          </cell>
          <cell r="D1542">
            <v>1.4802999999999999</v>
          </cell>
          <cell r="E1542">
            <v>198.73027500000001</v>
          </cell>
        </row>
        <row r="1543">
          <cell r="A1543">
            <v>40185</v>
          </cell>
          <cell r="B1543">
            <v>134</v>
          </cell>
          <cell r="D1543">
            <v>1.4793000000000001</v>
          </cell>
          <cell r="E1543">
            <v>198.22620000000001</v>
          </cell>
        </row>
        <row r="1544">
          <cell r="A1544">
            <v>40186</v>
          </cell>
          <cell r="B1544">
            <v>133.75</v>
          </cell>
          <cell r="D1544">
            <v>1.4748000000000001</v>
          </cell>
          <cell r="E1544">
            <v>197.25450000000001</v>
          </cell>
        </row>
        <row r="1545">
          <cell r="A1545">
            <v>40189</v>
          </cell>
          <cell r="B1545">
            <v>133.75</v>
          </cell>
          <cell r="D1545">
            <v>1.4745999999999999</v>
          </cell>
          <cell r="E1545">
            <v>197.22774999999999</v>
          </cell>
        </row>
        <row r="1546">
          <cell r="A1546">
            <v>40190</v>
          </cell>
          <cell r="B1546">
            <v>129.5</v>
          </cell>
          <cell r="D1546">
            <v>1.4753000000000001</v>
          </cell>
          <cell r="E1546">
            <v>191.05135000000001</v>
          </cell>
        </row>
        <row r="1547">
          <cell r="A1547">
            <v>40191</v>
          </cell>
          <cell r="B1547">
            <v>128.75</v>
          </cell>
          <cell r="D1547">
            <v>1.4770000000000001</v>
          </cell>
          <cell r="E1547">
            <v>190.16375000000002</v>
          </cell>
        </row>
        <row r="1548">
          <cell r="A1548">
            <v>40192</v>
          </cell>
          <cell r="B1548">
            <v>128.5</v>
          </cell>
          <cell r="D1548">
            <v>1.4766999999999999</v>
          </cell>
          <cell r="E1548">
            <v>189.75594999999998</v>
          </cell>
        </row>
        <row r="1549">
          <cell r="A1549">
            <v>40193</v>
          </cell>
          <cell r="B1549">
            <v>127.25</v>
          </cell>
          <cell r="D1549">
            <v>1.4762999999999999</v>
          </cell>
          <cell r="E1549">
            <v>187.85917499999999</v>
          </cell>
        </row>
        <row r="1550">
          <cell r="A1550">
            <v>40196</v>
          </cell>
          <cell r="B1550">
            <v>126</v>
          </cell>
          <cell r="D1550">
            <v>1.4736</v>
          </cell>
          <cell r="E1550">
            <v>185.67359999999999</v>
          </cell>
        </row>
        <row r="1551">
          <cell r="A1551">
            <v>40197</v>
          </cell>
          <cell r="B1551">
            <v>125.75</v>
          </cell>
          <cell r="D1551">
            <v>1.4756</v>
          </cell>
          <cell r="E1551">
            <v>185.55670000000001</v>
          </cell>
        </row>
        <row r="1552">
          <cell r="A1552">
            <v>40198</v>
          </cell>
          <cell r="B1552">
            <v>125.75</v>
          </cell>
          <cell r="D1552">
            <v>1.4722999999999999</v>
          </cell>
          <cell r="E1552">
            <v>185.14172499999998</v>
          </cell>
        </row>
        <row r="1553">
          <cell r="A1553">
            <v>40199</v>
          </cell>
          <cell r="B1553">
            <v>127.25</v>
          </cell>
          <cell r="D1553">
            <v>1.4688000000000001</v>
          </cell>
          <cell r="E1553">
            <v>186.90480000000002</v>
          </cell>
        </row>
        <row r="1554">
          <cell r="A1554">
            <v>40200</v>
          </cell>
          <cell r="B1554">
            <v>126.5</v>
          </cell>
          <cell r="D1554">
            <v>1.4721</v>
          </cell>
          <cell r="E1554">
            <v>186.22065000000001</v>
          </cell>
        </row>
        <row r="1555">
          <cell r="A1555">
            <v>40203</v>
          </cell>
          <cell r="B1555">
            <v>127.25</v>
          </cell>
          <cell r="D1555">
            <v>1.4709000000000001</v>
          </cell>
          <cell r="E1555">
            <v>187.17202500000002</v>
          </cell>
        </row>
        <row r="1556">
          <cell r="A1556">
            <v>40204</v>
          </cell>
          <cell r="B1556">
            <v>126.75</v>
          </cell>
          <cell r="D1556">
            <v>1.4724999999999999</v>
          </cell>
          <cell r="E1556">
            <v>186.639375</v>
          </cell>
        </row>
        <row r="1557">
          <cell r="A1557">
            <v>40205</v>
          </cell>
          <cell r="B1557">
            <v>125.75</v>
          </cell>
          <cell r="D1557">
            <v>1.4713000000000001</v>
          </cell>
          <cell r="E1557">
            <v>185.015975</v>
          </cell>
        </row>
        <row r="1558">
          <cell r="A1558">
            <v>40206</v>
          </cell>
          <cell r="B1558">
            <v>126</v>
          </cell>
          <cell r="D1558">
            <v>1.4690000000000001</v>
          </cell>
          <cell r="E1558">
            <v>185.09400000000002</v>
          </cell>
        </row>
        <row r="1559">
          <cell r="A1559">
            <v>40207</v>
          </cell>
          <cell r="B1559">
            <v>125.5</v>
          </cell>
          <cell r="D1559">
            <v>1.4702</v>
          </cell>
          <cell r="E1559">
            <v>184.51009999999999</v>
          </cell>
        </row>
        <row r="1560">
          <cell r="A1560">
            <v>40210</v>
          </cell>
          <cell r="B1560">
            <v>125.5</v>
          </cell>
          <cell r="D1560">
            <v>1.4702999999999999</v>
          </cell>
          <cell r="E1560">
            <v>184.52265</v>
          </cell>
        </row>
        <row r="1561">
          <cell r="A1561">
            <v>40211</v>
          </cell>
          <cell r="B1561">
            <v>126</v>
          </cell>
          <cell r="D1561">
            <v>1.4729000000000001</v>
          </cell>
          <cell r="E1561">
            <v>185.58540000000002</v>
          </cell>
        </row>
        <row r="1562">
          <cell r="A1562">
            <v>40212</v>
          </cell>
          <cell r="B1562">
            <v>125.25</v>
          </cell>
          <cell r="D1562">
            <v>1.4716</v>
          </cell>
          <cell r="E1562">
            <v>184.31790000000001</v>
          </cell>
        </row>
        <row r="1563">
          <cell r="A1563">
            <v>40213</v>
          </cell>
          <cell r="B1563">
            <v>125.5</v>
          </cell>
          <cell r="D1563">
            <v>1.464</v>
          </cell>
          <cell r="E1563">
            <v>183.732</v>
          </cell>
        </row>
        <row r="1564">
          <cell r="A1564">
            <v>40214</v>
          </cell>
          <cell r="B1564">
            <v>125</v>
          </cell>
          <cell r="D1564">
            <v>1.4659</v>
          </cell>
          <cell r="E1564">
            <v>183.23750000000001</v>
          </cell>
        </row>
        <row r="1565">
          <cell r="A1565">
            <v>40217</v>
          </cell>
          <cell r="B1565">
            <v>126</v>
          </cell>
          <cell r="D1565">
            <v>1.4649000000000001</v>
          </cell>
          <cell r="E1565">
            <v>184.57740000000001</v>
          </cell>
        </row>
        <row r="1566">
          <cell r="A1566">
            <v>40218</v>
          </cell>
          <cell r="B1566">
            <v>125.5</v>
          </cell>
          <cell r="D1566">
            <v>1.4669000000000001</v>
          </cell>
          <cell r="E1566">
            <v>184.09595000000002</v>
          </cell>
        </row>
        <row r="1567">
          <cell r="A1567">
            <v>40219</v>
          </cell>
          <cell r="B1567">
            <v>125.5</v>
          </cell>
          <cell r="D1567">
            <v>1.4656</v>
          </cell>
          <cell r="E1567">
            <v>183.93280000000001</v>
          </cell>
        </row>
        <row r="1568">
          <cell r="A1568">
            <v>40220</v>
          </cell>
          <cell r="B1568">
            <v>126</v>
          </cell>
          <cell r="D1568">
            <v>1.4652000000000001</v>
          </cell>
          <cell r="E1568">
            <v>184.61520000000002</v>
          </cell>
        </row>
        <row r="1569">
          <cell r="A1569">
            <v>40221</v>
          </cell>
          <cell r="B1569">
            <v>125.75</v>
          </cell>
          <cell r="D1569">
            <v>1.4655</v>
          </cell>
          <cell r="E1569">
            <v>184.28662500000002</v>
          </cell>
        </row>
        <row r="1570">
          <cell r="A1570">
            <v>40224</v>
          </cell>
          <cell r="B1570">
            <v>125.25</v>
          </cell>
          <cell r="D1570">
            <v>1.4648000000000001</v>
          </cell>
          <cell r="E1570">
            <v>183.46620000000001</v>
          </cell>
        </row>
        <row r="1571">
          <cell r="A1571">
            <v>40225</v>
          </cell>
          <cell r="B1571">
            <v>125.5</v>
          </cell>
          <cell r="D1571">
            <v>1.4651000000000001</v>
          </cell>
          <cell r="E1571">
            <v>183.87005000000002</v>
          </cell>
        </row>
        <row r="1572">
          <cell r="A1572">
            <v>40226</v>
          </cell>
          <cell r="B1572">
            <v>125</v>
          </cell>
          <cell r="D1572">
            <v>1.4666999999999999</v>
          </cell>
          <cell r="E1572">
            <v>183.33749999999998</v>
          </cell>
        </row>
        <row r="1573">
          <cell r="A1573">
            <v>40227</v>
          </cell>
          <cell r="B1573">
            <v>123.5</v>
          </cell>
          <cell r="D1573">
            <v>1.4666999999999999</v>
          </cell>
          <cell r="E1573">
            <v>181.13744999999997</v>
          </cell>
        </row>
        <row r="1574">
          <cell r="A1574">
            <v>40228</v>
          </cell>
          <cell r="B1574">
            <v>122.25</v>
          </cell>
          <cell r="D1574">
            <v>1.464</v>
          </cell>
          <cell r="E1574">
            <v>178.97399999999999</v>
          </cell>
        </row>
        <row r="1575">
          <cell r="A1575">
            <v>40231</v>
          </cell>
          <cell r="B1575">
            <v>122.5</v>
          </cell>
          <cell r="D1575">
            <v>1.4628000000000001</v>
          </cell>
          <cell r="E1575">
            <v>179.19300000000001</v>
          </cell>
        </row>
        <row r="1576">
          <cell r="A1576">
            <v>40232</v>
          </cell>
          <cell r="B1576">
            <v>122.75</v>
          </cell>
          <cell r="D1576">
            <v>1.4636</v>
          </cell>
          <cell r="E1576">
            <v>179.65690000000001</v>
          </cell>
        </row>
        <row r="1577">
          <cell r="A1577">
            <v>40233</v>
          </cell>
          <cell r="B1577">
            <v>123</v>
          </cell>
          <cell r="D1577">
            <v>1.4628000000000001</v>
          </cell>
          <cell r="E1577">
            <v>179.92440000000002</v>
          </cell>
        </row>
        <row r="1578">
          <cell r="A1578">
            <v>40234</v>
          </cell>
          <cell r="B1578">
            <v>122.5</v>
          </cell>
          <cell r="D1578">
            <v>1.4630000000000001</v>
          </cell>
          <cell r="E1578">
            <v>179.2175</v>
          </cell>
        </row>
        <row r="1579">
          <cell r="A1579">
            <v>40235</v>
          </cell>
          <cell r="B1579">
            <v>122.25</v>
          </cell>
          <cell r="D1579">
            <v>1.4624999999999999</v>
          </cell>
          <cell r="E1579">
            <v>178.79062499999998</v>
          </cell>
        </row>
        <row r="1580">
          <cell r="A1580">
            <v>40238</v>
          </cell>
          <cell r="B1580">
            <v>129.75</v>
          </cell>
          <cell r="D1580">
            <v>1.4629000000000001</v>
          </cell>
          <cell r="E1580">
            <v>189.81127500000002</v>
          </cell>
        </row>
        <row r="1581">
          <cell r="A1581">
            <v>40239</v>
          </cell>
          <cell r="B1581">
            <v>129.75</v>
          </cell>
          <cell r="D1581">
            <v>1.4628000000000001</v>
          </cell>
          <cell r="E1581">
            <v>189.79830000000001</v>
          </cell>
        </row>
        <row r="1582">
          <cell r="A1582">
            <v>40240</v>
          </cell>
          <cell r="B1582">
            <v>129.75</v>
          </cell>
          <cell r="D1582">
            <v>1.4615</v>
          </cell>
          <cell r="E1582">
            <v>189.629625</v>
          </cell>
        </row>
        <row r="1583">
          <cell r="A1583">
            <v>40241</v>
          </cell>
          <cell r="B1583">
            <v>129.75</v>
          </cell>
          <cell r="D1583">
            <v>1.4622999999999999</v>
          </cell>
          <cell r="E1583">
            <v>189.73342499999998</v>
          </cell>
        </row>
        <row r="1584">
          <cell r="A1584">
            <v>40242</v>
          </cell>
          <cell r="B1584">
            <v>129.75</v>
          </cell>
          <cell r="D1584">
            <v>1.4628000000000001</v>
          </cell>
          <cell r="E1584">
            <v>189.79830000000001</v>
          </cell>
        </row>
        <row r="1585">
          <cell r="A1585">
            <v>40245</v>
          </cell>
          <cell r="B1585">
            <v>129.25</v>
          </cell>
          <cell r="D1585">
            <v>1.4631000000000001</v>
          </cell>
          <cell r="E1585">
            <v>189.10567500000002</v>
          </cell>
        </row>
        <row r="1586">
          <cell r="A1586">
            <v>40246</v>
          </cell>
          <cell r="B1586">
            <v>129</v>
          </cell>
          <cell r="D1586">
            <v>1.4617</v>
          </cell>
          <cell r="E1586">
            <v>188.55930000000001</v>
          </cell>
        </row>
        <row r="1587">
          <cell r="A1587">
            <v>40247</v>
          </cell>
          <cell r="B1587">
            <v>129</v>
          </cell>
          <cell r="D1587">
            <v>1.4612000000000001</v>
          </cell>
          <cell r="E1587">
            <v>188.4948</v>
          </cell>
        </row>
        <row r="1588">
          <cell r="A1588">
            <v>40248</v>
          </cell>
          <cell r="B1588">
            <v>129.75</v>
          </cell>
          <cell r="D1588">
            <v>1.4612000000000001</v>
          </cell>
          <cell r="E1588">
            <v>189.5907</v>
          </cell>
        </row>
        <row r="1589">
          <cell r="A1589">
            <v>40249</v>
          </cell>
          <cell r="B1589">
            <v>129.75</v>
          </cell>
          <cell r="D1589">
            <v>1.4561999999999999</v>
          </cell>
          <cell r="E1589">
            <v>188.94194999999999</v>
          </cell>
        </row>
        <row r="1590">
          <cell r="A1590">
            <v>40252</v>
          </cell>
          <cell r="B1590">
            <v>129.75</v>
          </cell>
          <cell r="D1590">
            <v>1.4518</v>
          </cell>
          <cell r="E1590">
            <v>188.37105</v>
          </cell>
        </row>
        <row r="1591">
          <cell r="A1591">
            <v>40253</v>
          </cell>
          <cell r="B1591">
            <v>129.75</v>
          </cell>
          <cell r="D1591">
            <v>1.4517</v>
          </cell>
          <cell r="E1591">
            <v>188.35807499999999</v>
          </cell>
        </row>
        <row r="1592">
          <cell r="A1592">
            <v>40254</v>
          </cell>
          <cell r="B1592">
            <v>129.75</v>
          </cell>
          <cell r="D1592">
            <v>1.4474</v>
          </cell>
          <cell r="E1592">
            <v>187.80015</v>
          </cell>
        </row>
        <row r="1593">
          <cell r="A1593">
            <v>40255</v>
          </cell>
          <cell r="B1593">
            <v>129.75</v>
          </cell>
          <cell r="D1593">
            <v>1.4387000000000001</v>
          </cell>
          <cell r="E1593">
            <v>186.67132500000002</v>
          </cell>
        </row>
        <row r="1594">
          <cell r="A1594">
            <v>40256</v>
          </cell>
          <cell r="B1594">
            <v>129.75</v>
          </cell>
          <cell r="D1594">
            <v>1.4355</v>
          </cell>
          <cell r="E1594">
            <v>186.256125</v>
          </cell>
        </row>
        <row r="1595">
          <cell r="A1595">
            <v>40259</v>
          </cell>
          <cell r="B1595">
            <v>130.25</v>
          </cell>
          <cell r="D1595">
            <v>1.4339999999999999</v>
          </cell>
          <cell r="E1595">
            <v>186.77849999999998</v>
          </cell>
        </row>
        <row r="1596">
          <cell r="A1596">
            <v>40260</v>
          </cell>
          <cell r="B1596">
            <v>129.25</v>
          </cell>
          <cell r="D1596">
            <v>1.4269000000000001</v>
          </cell>
          <cell r="E1596">
            <v>184.42682500000001</v>
          </cell>
        </row>
        <row r="1597">
          <cell r="A1597">
            <v>40261</v>
          </cell>
          <cell r="B1597">
            <v>128.5</v>
          </cell>
          <cell r="D1597">
            <v>1.4286000000000001</v>
          </cell>
          <cell r="E1597">
            <v>183.57510000000002</v>
          </cell>
        </row>
        <row r="1598">
          <cell r="A1598">
            <v>40262</v>
          </cell>
          <cell r="B1598">
            <v>129</v>
          </cell>
          <cell r="D1598">
            <v>1.4258</v>
          </cell>
          <cell r="E1598">
            <v>183.9282</v>
          </cell>
        </row>
        <row r="1599">
          <cell r="A1599">
            <v>40263</v>
          </cell>
          <cell r="B1599">
            <v>129.25</v>
          </cell>
          <cell r="D1599">
            <v>1.4275</v>
          </cell>
          <cell r="E1599">
            <v>184.50437500000001</v>
          </cell>
        </row>
        <row r="1600">
          <cell r="A1600">
            <v>40266</v>
          </cell>
          <cell r="B1600">
            <v>130.5</v>
          </cell>
          <cell r="D1600">
            <v>1.4314</v>
          </cell>
          <cell r="E1600">
            <v>186.79769999999999</v>
          </cell>
        </row>
        <row r="1601">
          <cell r="A1601">
            <v>40267</v>
          </cell>
          <cell r="B1601">
            <v>130.5</v>
          </cell>
          <cell r="D1601">
            <v>1.4301999999999999</v>
          </cell>
          <cell r="E1601">
            <v>186.64109999999999</v>
          </cell>
        </row>
        <row r="1602">
          <cell r="A1602">
            <v>40268</v>
          </cell>
          <cell r="B1602">
            <v>128.75</v>
          </cell>
          <cell r="D1602">
            <v>1.4236</v>
          </cell>
          <cell r="E1602">
            <v>183.2885</v>
          </cell>
        </row>
        <row r="1603">
          <cell r="A1603">
            <v>40269</v>
          </cell>
          <cell r="B1603">
            <v>120.25</v>
          </cell>
          <cell r="D1603">
            <v>1.4312</v>
          </cell>
          <cell r="E1603">
            <v>172.1018</v>
          </cell>
        </row>
        <row r="1604">
          <cell r="A1604">
            <v>40274</v>
          </cell>
          <cell r="B1604">
            <v>123</v>
          </cell>
          <cell r="D1604">
            <v>1.4317</v>
          </cell>
          <cell r="E1604">
            <v>176.09909999999999</v>
          </cell>
        </row>
        <row r="1605">
          <cell r="A1605">
            <v>40275</v>
          </cell>
          <cell r="B1605">
            <v>120</v>
          </cell>
          <cell r="D1605">
            <v>1.4323999999999999</v>
          </cell>
          <cell r="E1605">
            <v>171.88799999999998</v>
          </cell>
        </row>
        <row r="1606">
          <cell r="A1606">
            <v>40276</v>
          </cell>
          <cell r="B1606">
            <v>121.75</v>
          </cell>
          <cell r="D1606">
            <v>1.4327000000000001</v>
          </cell>
          <cell r="E1606">
            <v>174.43122500000001</v>
          </cell>
        </row>
        <row r="1607">
          <cell r="A1607">
            <v>40277</v>
          </cell>
          <cell r="B1607">
            <v>125.5</v>
          </cell>
          <cell r="D1607">
            <v>1.4375</v>
          </cell>
          <cell r="E1607">
            <v>180.40625</v>
          </cell>
        </row>
        <row r="1608">
          <cell r="A1608">
            <v>40280</v>
          </cell>
          <cell r="B1608">
            <v>126.5</v>
          </cell>
          <cell r="D1608">
            <v>1.4395</v>
          </cell>
          <cell r="E1608">
            <v>182.09675000000001</v>
          </cell>
        </row>
        <row r="1609">
          <cell r="A1609">
            <v>40281</v>
          </cell>
          <cell r="B1609">
            <v>126</v>
          </cell>
          <cell r="D1609">
            <v>1.4347000000000001</v>
          </cell>
          <cell r="E1609">
            <v>180.7722</v>
          </cell>
        </row>
        <row r="1610">
          <cell r="A1610">
            <v>40282</v>
          </cell>
          <cell r="B1610">
            <v>126</v>
          </cell>
          <cell r="D1610">
            <v>1.4358</v>
          </cell>
          <cell r="E1610">
            <v>180.91079999999999</v>
          </cell>
        </row>
        <row r="1611">
          <cell r="A1611">
            <v>40283</v>
          </cell>
          <cell r="B1611">
            <v>126</v>
          </cell>
          <cell r="D1611">
            <v>1.4336</v>
          </cell>
          <cell r="E1611">
            <v>180.6336</v>
          </cell>
        </row>
        <row r="1612">
          <cell r="A1612">
            <v>40284</v>
          </cell>
          <cell r="B1612">
            <v>126</v>
          </cell>
          <cell r="D1612">
            <v>1.4317</v>
          </cell>
          <cell r="E1612">
            <v>180.39419999999998</v>
          </cell>
        </row>
        <row r="1613">
          <cell r="A1613">
            <v>40287</v>
          </cell>
          <cell r="B1613">
            <v>126.75</v>
          </cell>
          <cell r="D1613">
            <v>1.4332</v>
          </cell>
          <cell r="E1613">
            <v>181.65809999999999</v>
          </cell>
        </row>
        <row r="1614">
          <cell r="A1614">
            <v>40288</v>
          </cell>
          <cell r="B1614">
            <v>126.25</v>
          </cell>
          <cell r="D1614">
            <v>1.4355</v>
          </cell>
          <cell r="E1614">
            <v>181.231875</v>
          </cell>
        </row>
        <row r="1615">
          <cell r="A1615">
            <v>40289</v>
          </cell>
          <cell r="B1615">
            <v>129</v>
          </cell>
          <cell r="D1615">
            <v>1.4327000000000001</v>
          </cell>
          <cell r="E1615">
            <v>184.81830000000002</v>
          </cell>
        </row>
        <row r="1616">
          <cell r="A1616">
            <v>40290</v>
          </cell>
          <cell r="B1616">
            <v>128.5</v>
          </cell>
          <cell r="D1616">
            <v>1.4330000000000001</v>
          </cell>
          <cell r="E1616">
            <v>184.1405</v>
          </cell>
        </row>
        <row r="1617">
          <cell r="A1617">
            <v>40291</v>
          </cell>
          <cell r="B1617">
            <v>132.5</v>
          </cell>
          <cell r="D1617">
            <v>1.4352</v>
          </cell>
          <cell r="E1617">
            <v>190.16400000000002</v>
          </cell>
        </row>
        <row r="1618">
          <cell r="A1618">
            <v>40294</v>
          </cell>
          <cell r="B1618">
            <v>133</v>
          </cell>
          <cell r="D1618">
            <v>1.4358</v>
          </cell>
          <cell r="E1618">
            <v>190.9614</v>
          </cell>
        </row>
        <row r="1619">
          <cell r="A1619">
            <v>40295</v>
          </cell>
          <cell r="B1619">
            <v>131.5</v>
          </cell>
          <cell r="D1619">
            <v>1.4328000000000001</v>
          </cell>
          <cell r="E1619">
            <v>188.41320000000002</v>
          </cell>
        </row>
        <row r="1620">
          <cell r="A1620">
            <v>40296</v>
          </cell>
          <cell r="B1620">
            <v>136</v>
          </cell>
          <cell r="D1620">
            <v>1.4335</v>
          </cell>
          <cell r="E1620">
            <v>194.95599999999999</v>
          </cell>
        </row>
        <row r="1621">
          <cell r="A1621">
            <v>40297</v>
          </cell>
          <cell r="B1621">
            <v>136</v>
          </cell>
          <cell r="D1621">
            <v>1.4332</v>
          </cell>
          <cell r="E1621">
            <v>194.9152</v>
          </cell>
        </row>
        <row r="1622">
          <cell r="A1622">
            <v>40298</v>
          </cell>
          <cell r="B1622">
            <v>135.75</v>
          </cell>
          <cell r="D1622">
            <v>1.4322999999999999</v>
          </cell>
          <cell r="E1622">
            <v>194.43472499999999</v>
          </cell>
        </row>
        <row r="1623">
          <cell r="A1623">
            <v>40301</v>
          </cell>
          <cell r="B1623">
            <v>134.75</v>
          </cell>
          <cell r="D1623">
            <v>1.4323999999999999</v>
          </cell>
          <cell r="E1623">
            <v>193.01589999999999</v>
          </cell>
        </row>
        <row r="1624">
          <cell r="A1624">
            <v>40302</v>
          </cell>
          <cell r="B1624">
            <v>134.25</v>
          </cell>
          <cell r="D1624">
            <v>1.4319999999999999</v>
          </cell>
          <cell r="E1624">
            <v>192.24599999999998</v>
          </cell>
        </row>
        <row r="1625">
          <cell r="A1625">
            <v>40303</v>
          </cell>
          <cell r="B1625">
            <v>140.25</v>
          </cell>
          <cell r="D1625">
            <v>1.4325000000000001</v>
          </cell>
          <cell r="E1625">
            <v>200.90812500000001</v>
          </cell>
        </row>
        <row r="1626">
          <cell r="A1626">
            <v>40304</v>
          </cell>
          <cell r="B1626">
            <v>143.5</v>
          </cell>
          <cell r="D1626">
            <v>1.4061999999999999</v>
          </cell>
          <cell r="E1626">
            <v>201.78969999999998</v>
          </cell>
        </row>
        <row r="1627">
          <cell r="A1627">
            <v>40305</v>
          </cell>
          <cell r="B1627">
            <v>141.75</v>
          </cell>
          <cell r="D1627">
            <v>1.4131</v>
          </cell>
          <cell r="E1627">
            <v>200.30692500000001</v>
          </cell>
        </row>
        <row r="1628">
          <cell r="A1628">
            <v>40308</v>
          </cell>
          <cell r="B1628">
            <v>140.75</v>
          </cell>
          <cell r="D1628">
            <v>1.4188000000000001</v>
          </cell>
          <cell r="E1628">
            <v>199.6961</v>
          </cell>
        </row>
        <row r="1629">
          <cell r="A1629">
            <v>40309</v>
          </cell>
          <cell r="B1629">
            <v>140.25</v>
          </cell>
          <cell r="D1629">
            <v>1.4060999999999999</v>
          </cell>
          <cell r="E1629">
            <v>197.20552499999999</v>
          </cell>
        </row>
        <row r="1630">
          <cell r="A1630">
            <v>40310</v>
          </cell>
          <cell r="B1630">
            <v>141.25</v>
          </cell>
          <cell r="D1630">
            <v>1.4016999999999999</v>
          </cell>
          <cell r="E1630">
            <v>197.99012500000001</v>
          </cell>
        </row>
        <row r="1631">
          <cell r="A1631">
            <v>40311</v>
          </cell>
          <cell r="B1631">
            <v>140</v>
          </cell>
          <cell r="D1631">
            <v>1.4006000000000001</v>
          </cell>
          <cell r="E1631">
            <v>196.084</v>
          </cell>
        </row>
        <row r="1632">
          <cell r="A1632">
            <v>40312</v>
          </cell>
          <cell r="B1632">
            <v>140.25</v>
          </cell>
          <cell r="D1632">
            <v>1.4005000000000001</v>
          </cell>
          <cell r="E1632">
            <v>196.42012500000001</v>
          </cell>
        </row>
        <row r="1633">
          <cell r="A1633">
            <v>40315</v>
          </cell>
          <cell r="B1633">
            <v>141.25</v>
          </cell>
          <cell r="D1633">
            <v>1.4016</v>
          </cell>
          <cell r="E1633">
            <v>197.976</v>
          </cell>
        </row>
        <row r="1634">
          <cell r="A1634">
            <v>40316</v>
          </cell>
          <cell r="B1634">
            <v>141</v>
          </cell>
          <cell r="D1634">
            <v>1.4000999999999999</v>
          </cell>
          <cell r="E1634">
            <v>197.41409999999999</v>
          </cell>
        </row>
        <row r="1635">
          <cell r="A1635">
            <v>40317</v>
          </cell>
          <cell r="B1635">
            <v>141.5</v>
          </cell>
          <cell r="D1635">
            <v>1.4281999999999999</v>
          </cell>
          <cell r="E1635">
            <v>202.09029999999998</v>
          </cell>
        </row>
        <row r="1636">
          <cell r="A1636">
            <v>40318</v>
          </cell>
          <cell r="B1636">
            <v>142.5</v>
          </cell>
          <cell r="D1636">
            <v>1.4360999999999999</v>
          </cell>
          <cell r="E1636">
            <v>204.64425</v>
          </cell>
        </row>
        <row r="1637">
          <cell r="A1637">
            <v>40319</v>
          </cell>
          <cell r="B1637">
            <v>145</v>
          </cell>
          <cell r="D1637">
            <v>1.4447000000000001</v>
          </cell>
          <cell r="E1637">
            <v>209.48150000000001</v>
          </cell>
        </row>
        <row r="1638">
          <cell r="A1638">
            <v>40322</v>
          </cell>
          <cell r="B1638">
            <v>146.75</v>
          </cell>
          <cell r="D1638">
            <v>1.4325000000000001</v>
          </cell>
          <cell r="E1638">
            <v>210.21937500000001</v>
          </cell>
        </row>
        <row r="1639">
          <cell r="A1639">
            <v>40323</v>
          </cell>
          <cell r="B1639">
            <v>144.5</v>
          </cell>
          <cell r="D1639">
            <v>1.4278</v>
          </cell>
          <cell r="E1639">
            <v>206.31709999999998</v>
          </cell>
        </row>
        <row r="1640">
          <cell r="A1640">
            <v>40324</v>
          </cell>
          <cell r="B1640">
            <v>143.75</v>
          </cell>
          <cell r="D1640">
            <v>1.4113</v>
          </cell>
          <cell r="E1640">
            <v>202.87437499999999</v>
          </cell>
        </row>
        <row r="1641">
          <cell r="A1641">
            <v>40325</v>
          </cell>
          <cell r="B1641">
            <v>144.25</v>
          </cell>
          <cell r="D1641">
            <v>1.4222999999999999</v>
          </cell>
          <cell r="E1641">
            <v>205.16677499999997</v>
          </cell>
        </row>
        <row r="1642">
          <cell r="A1642">
            <v>40326</v>
          </cell>
          <cell r="B1642">
            <v>142.25</v>
          </cell>
          <cell r="D1642">
            <v>1.4215</v>
          </cell>
          <cell r="E1642">
            <v>202.20837499999999</v>
          </cell>
        </row>
        <row r="1643">
          <cell r="A1643">
            <v>40329</v>
          </cell>
          <cell r="B1643">
            <v>141</v>
          </cell>
          <cell r="D1643">
            <v>1.4209000000000001</v>
          </cell>
          <cell r="E1643">
            <v>200.34690000000001</v>
          </cell>
        </row>
        <row r="1644">
          <cell r="A1644">
            <v>40330</v>
          </cell>
          <cell r="B1644">
            <v>139.5</v>
          </cell>
          <cell r="D1644">
            <v>1.4134</v>
          </cell>
          <cell r="E1644">
            <v>197.16929999999999</v>
          </cell>
        </row>
        <row r="1645">
          <cell r="A1645">
            <v>40331</v>
          </cell>
          <cell r="B1645">
            <v>138.25</v>
          </cell>
          <cell r="D1645">
            <v>1.4133</v>
          </cell>
          <cell r="E1645">
            <v>195.38872499999999</v>
          </cell>
        </row>
        <row r="1646">
          <cell r="A1646">
            <v>40332</v>
          </cell>
          <cell r="B1646">
            <v>138.75</v>
          </cell>
          <cell r="D1646">
            <v>1.4057999999999999</v>
          </cell>
          <cell r="E1646">
            <v>195.05474999999998</v>
          </cell>
        </row>
        <row r="1647">
          <cell r="A1647">
            <v>40333</v>
          </cell>
          <cell r="B1647">
            <v>139.5</v>
          </cell>
          <cell r="D1647">
            <v>1.3920999999999999</v>
          </cell>
          <cell r="E1647">
            <v>194.19794999999999</v>
          </cell>
        </row>
        <row r="1648">
          <cell r="A1648">
            <v>40336</v>
          </cell>
          <cell r="B1648">
            <v>139.25</v>
          </cell>
          <cell r="D1648">
            <v>1.3861000000000001</v>
          </cell>
          <cell r="E1648">
            <v>193.01442500000002</v>
          </cell>
        </row>
        <row r="1649">
          <cell r="A1649">
            <v>40337</v>
          </cell>
          <cell r="B1649">
            <v>137.75</v>
          </cell>
          <cell r="D1649">
            <v>1.3785000000000001</v>
          </cell>
          <cell r="E1649">
            <v>189.888375</v>
          </cell>
        </row>
        <row r="1650">
          <cell r="A1650">
            <v>40338</v>
          </cell>
          <cell r="B1650">
            <v>136.75</v>
          </cell>
          <cell r="D1650">
            <v>1.3762000000000001</v>
          </cell>
          <cell r="E1650">
            <v>188.19535000000002</v>
          </cell>
        </row>
        <row r="1651">
          <cell r="A1651">
            <v>40339</v>
          </cell>
          <cell r="B1651">
            <v>136.5</v>
          </cell>
          <cell r="D1651">
            <v>1.3833</v>
          </cell>
          <cell r="E1651">
            <v>188.82044999999999</v>
          </cell>
        </row>
        <row r="1652">
          <cell r="A1652">
            <v>40340</v>
          </cell>
          <cell r="B1652">
            <v>136.5</v>
          </cell>
          <cell r="D1652">
            <v>1.3911</v>
          </cell>
          <cell r="E1652">
            <v>189.88515000000001</v>
          </cell>
        </row>
        <row r="1653">
          <cell r="A1653">
            <v>40343</v>
          </cell>
          <cell r="B1653">
            <v>138.25</v>
          </cell>
          <cell r="D1653">
            <v>1.3954</v>
          </cell>
          <cell r="E1653">
            <v>192.91405</v>
          </cell>
        </row>
        <row r="1654">
          <cell r="A1654">
            <v>40344</v>
          </cell>
          <cell r="B1654">
            <v>138.75</v>
          </cell>
          <cell r="D1654">
            <v>1.3964000000000001</v>
          </cell>
          <cell r="E1654">
            <v>193.75050000000002</v>
          </cell>
        </row>
        <row r="1655">
          <cell r="A1655">
            <v>40345</v>
          </cell>
          <cell r="B1655">
            <v>140</v>
          </cell>
          <cell r="D1655">
            <v>1.3918999999999999</v>
          </cell>
          <cell r="E1655">
            <v>194.86599999999999</v>
          </cell>
        </row>
        <row r="1656">
          <cell r="A1656">
            <v>40346</v>
          </cell>
          <cell r="B1656">
            <v>140</v>
          </cell>
          <cell r="D1656">
            <v>1.3764000000000001</v>
          </cell>
          <cell r="E1656">
            <v>192.696</v>
          </cell>
        </row>
        <row r="1657">
          <cell r="A1657">
            <v>40347</v>
          </cell>
          <cell r="B1657">
            <v>141.75</v>
          </cell>
          <cell r="D1657">
            <v>1.3724000000000001</v>
          </cell>
          <cell r="E1657">
            <v>194.5377</v>
          </cell>
        </row>
        <row r="1658">
          <cell r="A1658">
            <v>40350</v>
          </cell>
          <cell r="B1658">
            <v>141</v>
          </cell>
          <cell r="D1658">
            <v>1.3677999999999999</v>
          </cell>
          <cell r="E1658">
            <v>192.85979999999998</v>
          </cell>
        </row>
        <row r="1659">
          <cell r="A1659">
            <v>40351</v>
          </cell>
          <cell r="B1659">
            <v>139.75</v>
          </cell>
          <cell r="D1659">
            <v>1.3582000000000001</v>
          </cell>
          <cell r="E1659">
            <v>189.80845000000002</v>
          </cell>
        </row>
        <row r="1660">
          <cell r="A1660">
            <v>40352</v>
          </cell>
          <cell r="B1660">
            <v>140</v>
          </cell>
          <cell r="D1660">
            <v>1.3594999999999999</v>
          </cell>
          <cell r="E1660">
            <v>190.32999999999998</v>
          </cell>
        </row>
        <row r="1661">
          <cell r="A1661">
            <v>40353</v>
          </cell>
          <cell r="B1661">
            <v>139.75</v>
          </cell>
          <cell r="D1661">
            <v>1.359</v>
          </cell>
          <cell r="E1661">
            <v>189.92025000000001</v>
          </cell>
        </row>
        <row r="1662">
          <cell r="A1662">
            <v>40354</v>
          </cell>
          <cell r="B1662">
            <v>139.5</v>
          </cell>
          <cell r="D1662">
            <v>1.3520000000000001</v>
          </cell>
          <cell r="E1662">
            <v>188.60400000000001</v>
          </cell>
        </row>
        <row r="1663">
          <cell r="A1663">
            <v>40357</v>
          </cell>
          <cell r="B1663">
            <v>139.25</v>
          </cell>
          <cell r="D1663">
            <v>1.3343</v>
          </cell>
          <cell r="E1663">
            <v>185.801275</v>
          </cell>
        </row>
        <row r="1664">
          <cell r="A1664">
            <v>40358</v>
          </cell>
          <cell r="B1664">
            <v>140.75</v>
          </cell>
          <cell r="D1664">
            <v>1.3183</v>
          </cell>
          <cell r="E1664">
            <v>185.550725</v>
          </cell>
        </row>
        <row r="1665">
          <cell r="A1665">
            <v>40359</v>
          </cell>
          <cell r="B1665">
            <v>145.75</v>
          </cell>
          <cell r="D1665">
            <v>1.3177000000000001</v>
          </cell>
          <cell r="E1665">
            <v>192.05477500000001</v>
          </cell>
        </row>
        <row r="1666">
          <cell r="A1666">
            <v>40360</v>
          </cell>
          <cell r="B1666">
            <v>148.5</v>
          </cell>
          <cell r="D1666">
            <v>1.3259000000000001</v>
          </cell>
          <cell r="E1666">
            <v>196.89615000000001</v>
          </cell>
        </row>
        <row r="1667">
          <cell r="A1667">
            <v>40361</v>
          </cell>
          <cell r="B1667">
            <v>150.25</v>
          </cell>
          <cell r="D1667">
            <v>1.3341000000000001</v>
          </cell>
          <cell r="E1667">
            <v>200.44852500000002</v>
          </cell>
        </row>
        <row r="1668">
          <cell r="A1668">
            <v>40364</v>
          </cell>
          <cell r="B1668">
            <v>154.25</v>
          </cell>
          <cell r="D1668">
            <v>1.335</v>
          </cell>
          <cell r="E1668">
            <v>205.92374999999998</v>
          </cell>
        </row>
        <row r="1669">
          <cell r="A1669">
            <v>40365</v>
          </cell>
          <cell r="B1669">
            <v>157.25</v>
          </cell>
          <cell r="D1669">
            <v>1.3366</v>
          </cell>
          <cell r="E1669">
            <v>210.18035</v>
          </cell>
        </row>
        <row r="1670">
          <cell r="A1670">
            <v>40366</v>
          </cell>
          <cell r="B1670">
            <v>160.75</v>
          </cell>
          <cell r="D1670">
            <v>1.3288</v>
          </cell>
          <cell r="E1670">
            <v>213.6046</v>
          </cell>
        </row>
        <row r="1671">
          <cell r="A1671">
            <v>40367</v>
          </cell>
          <cell r="B1671">
            <v>162.5</v>
          </cell>
          <cell r="D1671">
            <v>1.3315999999999999</v>
          </cell>
          <cell r="E1671">
            <v>216.38499999999999</v>
          </cell>
        </row>
        <row r="1672">
          <cell r="A1672">
            <v>40368</v>
          </cell>
          <cell r="B1672">
            <v>161</v>
          </cell>
          <cell r="D1672">
            <v>1.3362000000000001</v>
          </cell>
          <cell r="E1672">
            <v>215.12820000000002</v>
          </cell>
        </row>
        <row r="1673">
          <cell r="A1673">
            <v>40371</v>
          </cell>
          <cell r="B1673">
            <v>160.25</v>
          </cell>
          <cell r="D1673">
            <v>1.3351</v>
          </cell>
          <cell r="E1673">
            <v>213.94977499999999</v>
          </cell>
        </row>
        <row r="1674">
          <cell r="A1674">
            <v>40372</v>
          </cell>
          <cell r="B1674">
            <v>161.75</v>
          </cell>
          <cell r="D1674">
            <v>1.3415999999999999</v>
          </cell>
          <cell r="E1674">
            <v>217.00379999999998</v>
          </cell>
        </row>
        <row r="1675">
          <cell r="A1675">
            <v>40373</v>
          </cell>
          <cell r="B1675">
            <v>166.5</v>
          </cell>
          <cell r="D1675">
            <v>1.3406</v>
          </cell>
          <cell r="E1675">
            <v>223.2099</v>
          </cell>
        </row>
        <row r="1676">
          <cell r="A1676">
            <v>40374</v>
          </cell>
          <cell r="B1676">
            <v>176.75</v>
          </cell>
          <cell r="D1676">
            <v>1.347</v>
          </cell>
          <cell r="E1676">
            <v>238.08224999999999</v>
          </cell>
        </row>
        <row r="1677">
          <cell r="A1677">
            <v>40375</v>
          </cell>
          <cell r="B1677">
            <v>172.5</v>
          </cell>
          <cell r="D1677">
            <v>1.3580000000000001</v>
          </cell>
          <cell r="E1677">
            <v>234.25500000000002</v>
          </cell>
        </row>
        <row r="1678">
          <cell r="A1678">
            <v>40378</v>
          </cell>
          <cell r="B1678">
            <v>168</v>
          </cell>
          <cell r="D1678">
            <v>1.365</v>
          </cell>
          <cell r="E1678">
            <v>229.32</v>
          </cell>
        </row>
        <row r="1679">
          <cell r="A1679">
            <v>40379</v>
          </cell>
          <cell r="B1679">
            <v>168</v>
          </cell>
          <cell r="D1679">
            <v>1.3556999999999999</v>
          </cell>
          <cell r="E1679">
            <v>227.7576</v>
          </cell>
        </row>
        <row r="1680">
          <cell r="A1680">
            <v>40380</v>
          </cell>
          <cell r="B1680">
            <v>175</v>
          </cell>
          <cell r="D1680">
            <v>1.3395999999999999</v>
          </cell>
          <cell r="E1680">
            <v>234.42999999999998</v>
          </cell>
        </row>
        <row r="1681">
          <cell r="A1681">
            <v>40381</v>
          </cell>
          <cell r="B1681">
            <v>178.75</v>
          </cell>
          <cell r="D1681">
            <v>1.3442000000000001</v>
          </cell>
          <cell r="E1681">
            <v>240.27575000000002</v>
          </cell>
        </row>
        <row r="1682">
          <cell r="A1682">
            <v>40382</v>
          </cell>
          <cell r="B1682">
            <v>179.75</v>
          </cell>
          <cell r="D1682">
            <v>1.3607</v>
          </cell>
          <cell r="E1682">
            <v>244.585825</v>
          </cell>
        </row>
        <row r="1683">
          <cell r="A1683">
            <v>40385</v>
          </cell>
          <cell r="B1683">
            <v>177.5</v>
          </cell>
          <cell r="D1683">
            <v>1.3620000000000001</v>
          </cell>
          <cell r="E1683">
            <v>241.75500000000002</v>
          </cell>
        </row>
        <row r="1684">
          <cell r="A1684">
            <v>40386</v>
          </cell>
          <cell r="B1684">
            <v>180.75</v>
          </cell>
          <cell r="D1684">
            <v>1.3774</v>
          </cell>
          <cell r="E1684">
            <v>248.96504999999999</v>
          </cell>
        </row>
        <row r="1685">
          <cell r="A1685">
            <v>40387</v>
          </cell>
          <cell r="B1685">
            <v>189.5</v>
          </cell>
          <cell r="D1685">
            <v>1.3725000000000001</v>
          </cell>
          <cell r="E1685">
            <v>260.08875</v>
          </cell>
        </row>
        <row r="1686">
          <cell r="A1686">
            <v>40388</v>
          </cell>
          <cell r="B1686">
            <v>188</v>
          </cell>
          <cell r="D1686">
            <v>1.3609</v>
          </cell>
          <cell r="E1686">
            <v>255.8492</v>
          </cell>
        </row>
        <row r="1687">
          <cell r="A1687">
            <v>40389</v>
          </cell>
          <cell r="B1687">
            <v>195.25</v>
          </cell>
          <cell r="D1687">
            <v>1.3584000000000001</v>
          </cell>
          <cell r="E1687">
            <v>265.2276</v>
          </cell>
        </row>
        <row r="1688">
          <cell r="A1688">
            <v>40392</v>
          </cell>
          <cell r="B1688">
            <v>207.75</v>
          </cell>
          <cell r="D1688">
            <v>1.369</v>
          </cell>
          <cell r="E1688">
            <v>284.40974999999997</v>
          </cell>
        </row>
        <row r="1689">
          <cell r="A1689">
            <v>40393</v>
          </cell>
          <cell r="B1689">
            <v>204.25</v>
          </cell>
          <cell r="D1689">
            <v>1.3744000000000001</v>
          </cell>
          <cell r="E1689">
            <v>280.72120000000001</v>
          </cell>
        </row>
        <row r="1690">
          <cell r="A1690">
            <v>40394</v>
          </cell>
          <cell r="B1690">
            <v>209</v>
          </cell>
          <cell r="D1690">
            <v>1.3851</v>
          </cell>
          <cell r="E1690">
            <v>289.48590000000002</v>
          </cell>
        </row>
        <row r="1691">
          <cell r="A1691">
            <v>40395</v>
          </cell>
          <cell r="B1691">
            <v>223.5</v>
          </cell>
          <cell r="D1691">
            <v>1.3794999999999999</v>
          </cell>
          <cell r="E1691">
            <v>308.31824999999998</v>
          </cell>
        </row>
        <row r="1692">
          <cell r="A1692">
            <v>40396</v>
          </cell>
          <cell r="B1692">
            <v>209.5</v>
          </cell>
          <cell r="D1692">
            <v>1.3796999999999999</v>
          </cell>
          <cell r="E1692">
            <v>289.04714999999999</v>
          </cell>
        </row>
        <row r="1693">
          <cell r="A1693">
            <v>40399</v>
          </cell>
          <cell r="B1693">
            <v>213.25</v>
          </cell>
          <cell r="D1693">
            <v>1.3875999999999999</v>
          </cell>
          <cell r="E1693">
            <v>295.90569999999997</v>
          </cell>
        </row>
        <row r="1694">
          <cell r="A1694">
            <v>40400</v>
          </cell>
          <cell r="B1694">
            <v>207</v>
          </cell>
          <cell r="D1694">
            <v>1.3811</v>
          </cell>
          <cell r="E1694">
            <v>285.8877</v>
          </cell>
        </row>
        <row r="1695">
          <cell r="A1695">
            <v>40401</v>
          </cell>
          <cell r="B1695">
            <v>206.75</v>
          </cell>
          <cell r="D1695">
            <v>1.3617999999999999</v>
          </cell>
          <cell r="E1695">
            <v>281.55214999999998</v>
          </cell>
        </row>
        <row r="1696">
          <cell r="A1696">
            <v>40402</v>
          </cell>
          <cell r="B1696">
            <v>213</v>
          </cell>
          <cell r="D1696">
            <v>1.3461000000000001</v>
          </cell>
          <cell r="E1696">
            <v>286.71930000000003</v>
          </cell>
        </row>
        <row r="1697">
          <cell r="A1697">
            <v>40403</v>
          </cell>
          <cell r="B1697">
            <v>214.5</v>
          </cell>
          <cell r="D1697">
            <v>1.3396999999999999</v>
          </cell>
          <cell r="E1697">
            <v>287.36564999999996</v>
          </cell>
        </row>
        <row r="1698">
          <cell r="A1698">
            <v>40406</v>
          </cell>
          <cell r="B1698">
            <v>212</v>
          </cell>
          <cell r="D1698">
            <v>1.3323</v>
          </cell>
          <cell r="E1698">
            <v>282.44760000000002</v>
          </cell>
        </row>
        <row r="1699">
          <cell r="A1699">
            <v>40407</v>
          </cell>
          <cell r="B1699">
            <v>205.25</v>
          </cell>
          <cell r="D1699">
            <v>1.3431999999999999</v>
          </cell>
          <cell r="E1699">
            <v>275.6918</v>
          </cell>
        </row>
        <row r="1700">
          <cell r="A1700">
            <v>40408</v>
          </cell>
          <cell r="B1700">
            <v>205.25</v>
          </cell>
          <cell r="D1700">
            <v>1.3391999999999999</v>
          </cell>
          <cell r="E1700">
            <v>274.87079999999997</v>
          </cell>
        </row>
        <row r="1701">
          <cell r="A1701">
            <v>40409</v>
          </cell>
          <cell r="B1701">
            <v>212.75</v>
          </cell>
          <cell r="D1701">
            <v>1.3225</v>
          </cell>
          <cell r="E1701">
            <v>281.361875</v>
          </cell>
        </row>
        <row r="1702">
          <cell r="A1702">
            <v>40410</v>
          </cell>
          <cell r="B1702">
            <v>209.75</v>
          </cell>
          <cell r="D1702">
            <v>1.3136000000000001</v>
          </cell>
          <cell r="E1702">
            <v>275.52760000000001</v>
          </cell>
        </row>
        <row r="1703">
          <cell r="A1703">
            <v>40413</v>
          </cell>
          <cell r="B1703">
            <v>214.25</v>
          </cell>
          <cell r="D1703">
            <v>1.3166</v>
          </cell>
          <cell r="E1703">
            <v>282.08154999999999</v>
          </cell>
        </row>
        <row r="1704">
          <cell r="A1704">
            <v>40414</v>
          </cell>
          <cell r="B1704">
            <v>213.75</v>
          </cell>
          <cell r="D1704">
            <v>1.302</v>
          </cell>
          <cell r="E1704">
            <v>278.30250000000001</v>
          </cell>
        </row>
        <row r="1705">
          <cell r="A1705">
            <v>40415</v>
          </cell>
          <cell r="B1705">
            <v>214</v>
          </cell>
          <cell r="D1705">
            <v>1.3033999999999999</v>
          </cell>
          <cell r="E1705">
            <v>278.92759999999998</v>
          </cell>
        </row>
        <row r="1706">
          <cell r="A1706">
            <v>40416</v>
          </cell>
          <cell r="B1706">
            <v>216.25</v>
          </cell>
          <cell r="D1706">
            <v>1.3017000000000001</v>
          </cell>
          <cell r="E1706">
            <v>281.49262500000003</v>
          </cell>
        </row>
        <row r="1707">
          <cell r="A1707">
            <v>40417</v>
          </cell>
          <cell r="B1707">
            <v>220.5</v>
          </cell>
          <cell r="D1707">
            <v>1.3113999999999999</v>
          </cell>
          <cell r="E1707">
            <v>289.16370000000001</v>
          </cell>
        </row>
        <row r="1708">
          <cell r="A1708">
            <v>40420</v>
          </cell>
          <cell r="B1708">
            <v>227.5</v>
          </cell>
          <cell r="D1708">
            <v>1.2990999999999999</v>
          </cell>
          <cell r="E1708">
            <v>295.54525000000001</v>
          </cell>
        </row>
        <row r="1709">
          <cell r="A1709">
            <v>40421</v>
          </cell>
          <cell r="B1709">
            <v>227.75</v>
          </cell>
          <cell r="D1709">
            <v>1.2870999999999999</v>
          </cell>
          <cell r="E1709">
            <v>293.13702499999999</v>
          </cell>
        </row>
        <row r="1710">
          <cell r="A1710">
            <v>40422</v>
          </cell>
          <cell r="B1710">
            <v>227.5</v>
          </cell>
          <cell r="D1710">
            <v>1.3006</v>
          </cell>
          <cell r="E1710">
            <v>295.88650000000001</v>
          </cell>
        </row>
        <row r="1711">
          <cell r="A1711">
            <v>40423</v>
          </cell>
          <cell r="B1711">
            <v>229.5</v>
          </cell>
          <cell r="D1711">
            <v>1.2985</v>
          </cell>
          <cell r="E1711">
            <v>298.00574999999998</v>
          </cell>
        </row>
        <row r="1712">
          <cell r="A1712">
            <v>40424</v>
          </cell>
          <cell r="B1712">
            <v>232</v>
          </cell>
          <cell r="D1712">
            <v>1.3103</v>
          </cell>
          <cell r="E1712">
            <v>303.9896</v>
          </cell>
        </row>
        <row r="1713">
          <cell r="A1713">
            <v>40427</v>
          </cell>
          <cell r="B1713">
            <v>231.75</v>
          </cell>
          <cell r="D1713">
            <v>1.3025</v>
          </cell>
          <cell r="E1713">
            <v>301.854375</v>
          </cell>
        </row>
        <row r="1714">
          <cell r="A1714">
            <v>40428</v>
          </cell>
          <cell r="B1714">
            <v>229.75</v>
          </cell>
          <cell r="D1714">
            <v>1.2823</v>
          </cell>
          <cell r="E1714">
            <v>294.60842500000001</v>
          </cell>
        </row>
        <row r="1715">
          <cell r="A1715">
            <v>40429</v>
          </cell>
          <cell r="B1715">
            <v>226.75</v>
          </cell>
          <cell r="D1715">
            <v>1.286</v>
          </cell>
          <cell r="E1715">
            <v>291.60050000000001</v>
          </cell>
        </row>
        <row r="1716">
          <cell r="A1716">
            <v>40430</v>
          </cell>
          <cell r="B1716">
            <v>227.75</v>
          </cell>
          <cell r="D1716">
            <v>1.2876000000000001</v>
          </cell>
          <cell r="E1716">
            <v>293.2509</v>
          </cell>
        </row>
        <row r="1717">
          <cell r="A1717">
            <v>40431</v>
          </cell>
          <cell r="B1717">
            <v>230.5</v>
          </cell>
          <cell r="D1717">
            <v>1.2922</v>
          </cell>
          <cell r="E1717">
            <v>297.85210000000001</v>
          </cell>
        </row>
        <row r="1718">
          <cell r="A1718">
            <v>40434</v>
          </cell>
          <cell r="B1718">
            <v>232</v>
          </cell>
          <cell r="D1718">
            <v>1.2975000000000001</v>
          </cell>
          <cell r="E1718">
            <v>301.02000000000004</v>
          </cell>
        </row>
        <row r="1719">
          <cell r="A1719">
            <v>40434</v>
          </cell>
          <cell r="B1719">
            <v>232</v>
          </cell>
          <cell r="D1719">
            <v>1.2975000000000001</v>
          </cell>
          <cell r="E1719">
            <v>301.02000000000004</v>
          </cell>
        </row>
        <row r="1720">
          <cell r="A1720">
            <v>40435</v>
          </cell>
          <cell r="B1720">
            <v>230.75</v>
          </cell>
          <cell r="D1720">
            <v>1.2938000000000001</v>
          </cell>
          <cell r="E1720">
            <v>298.54435000000001</v>
          </cell>
        </row>
        <row r="1721">
          <cell r="A1721">
            <v>40436</v>
          </cell>
          <cell r="B1721">
            <v>232.25</v>
          </cell>
          <cell r="D1721">
            <v>1.3048</v>
          </cell>
          <cell r="E1721">
            <v>303.03980000000001</v>
          </cell>
        </row>
        <row r="1722">
          <cell r="A1722">
            <v>40437</v>
          </cell>
          <cell r="B1722">
            <v>228.75</v>
          </cell>
          <cell r="D1722">
            <v>1.3274999999999999</v>
          </cell>
          <cell r="E1722">
            <v>303.66562499999998</v>
          </cell>
        </row>
        <row r="1723">
          <cell r="A1723">
            <v>40438</v>
          </cell>
          <cell r="B1723">
            <v>233.75</v>
          </cell>
          <cell r="D1723">
            <v>1.3169</v>
          </cell>
          <cell r="E1723">
            <v>307.82537500000001</v>
          </cell>
        </row>
        <row r="1724">
          <cell r="A1724">
            <v>40441</v>
          </cell>
          <cell r="B1724">
            <v>233.75</v>
          </cell>
          <cell r="D1724">
            <v>1.3125</v>
          </cell>
          <cell r="E1724">
            <v>306.796875</v>
          </cell>
        </row>
        <row r="1725">
          <cell r="A1725">
            <v>40442</v>
          </cell>
          <cell r="B1725">
            <v>231.25</v>
          </cell>
          <cell r="D1725">
            <v>1.3208</v>
          </cell>
          <cell r="E1725">
            <v>305.435</v>
          </cell>
        </row>
        <row r="1726">
          <cell r="A1726">
            <v>40443</v>
          </cell>
          <cell r="B1726">
            <v>227.75</v>
          </cell>
          <cell r="D1726">
            <v>1.3218000000000001</v>
          </cell>
          <cell r="E1726">
            <v>301.03995000000003</v>
          </cell>
        </row>
        <row r="1727">
          <cell r="A1727">
            <v>40444</v>
          </cell>
          <cell r="B1727">
            <v>223.25</v>
          </cell>
          <cell r="D1727">
            <v>1.3116000000000001</v>
          </cell>
          <cell r="E1727">
            <v>292.81470000000002</v>
          </cell>
        </row>
        <row r="1728">
          <cell r="A1728">
            <v>40445</v>
          </cell>
          <cell r="B1728">
            <v>224</v>
          </cell>
          <cell r="D1728">
            <v>1.3254999999999999</v>
          </cell>
          <cell r="E1728">
            <v>296.91199999999998</v>
          </cell>
        </row>
        <row r="1729">
          <cell r="A1729">
            <v>40448</v>
          </cell>
          <cell r="B1729">
            <v>220.5</v>
          </cell>
          <cell r="D1729">
            <v>1.3253999999999999</v>
          </cell>
          <cell r="E1729">
            <v>292.25069999999999</v>
          </cell>
        </row>
        <row r="1730">
          <cell r="A1730">
            <v>40449</v>
          </cell>
          <cell r="B1730">
            <v>210.75</v>
          </cell>
          <cell r="D1730">
            <v>1.3249</v>
          </cell>
          <cell r="E1730">
            <v>279.22267499999998</v>
          </cell>
        </row>
        <row r="1731">
          <cell r="A1731">
            <v>40450</v>
          </cell>
          <cell r="B1731">
            <v>208.75</v>
          </cell>
          <cell r="D1731">
            <v>1.3308</v>
          </cell>
          <cell r="E1731">
            <v>277.80450000000002</v>
          </cell>
        </row>
        <row r="1732">
          <cell r="A1732">
            <v>40451</v>
          </cell>
          <cell r="B1732">
            <v>208</v>
          </cell>
          <cell r="D1732">
            <v>1.3387</v>
          </cell>
          <cell r="E1732">
            <v>278.44959999999998</v>
          </cell>
        </row>
        <row r="1733">
          <cell r="A1733">
            <v>40452</v>
          </cell>
          <cell r="B1733">
            <v>203.25</v>
          </cell>
          <cell r="D1733">
            <v>1.3422000000000001</v>
          </cell>
          <cell r="E1733">
            <v>272.80215000000004</v>
          </cell>
        </row>
        <row r="1734">
          <cell r="A1734">
            <v>40455</v>
          </cell>
          <cell r="B1734">
            <v>199.25</v>
          </cell>
          <cell r="D1734">
            <v>1.329</v>
          </cell>
          <cell r="E1734">
            <v>264.80324999999999</v>
          </cell>
        </row>
        <row r="1735">
          <cell r="A1735">
            <v>40456</v>
          </cell>
          <cell r="B1735">
            <v>205.5</v>
          </cell>
          <cell r="D1735">
            <v>1.3362000000000001</v>
          </cell>
          <cell r="E1735">
            <v>274.58910000000003</v>
          </cell>
        </row>
        <row r="1736">
          <cell r="A1736">
            <v>40457</v>
          </cell>
          <cell r="B1736">
            <v>204</v>
          </cell>
          <cell r="D1736">
            <v>1.3391</v>
          </cell>
          <cell r="E1736">
            <v>273.1764</v>
          </cell>
        </row>
        <row r="1737">
          <cell r="A1737">
            <v>40458</v>
          </cell>
          <cell r="B1737">
            <v>208</v>
          </cell>
          <cell r="D1737">
            <v>1.345</v>
          </cell>
          <cell r="E1737">
            <v>279.76</v>
          </cell>
        </row>
        <row r="1738">
          <cell r="A1738">
            <v>40459</v>
          </cell>
          <cell r="B1738">
            <v>223.75</v>
          </cell>
          <cell r="D1738">
            <v>1.3412999999999999</v>
          </cell>
          <cell r="E1738">
            <v>300.11587499999996</v>
          </cell>
        </row>
        <row r="1739">
          <cell r="A1739">
            <v>40462</v>
          </cell>
          <cell r="B1739">
            <v>223.25</v>
          </cell>
          <cell r="D1739">
            <v>1.3381000000000001</v>
          </cell>
          <cell r="E1739">
            <v>298.73082500000004</v>
          </cell>
        </row>
        <row r="1740">
          <cell r="A1740">
            <v>40463</v>
          </cell>
          <cell r="B1740">
            <v>220.5</v>
          </cell>
          <cell r="D1740">
            <v>1.3315999999999999</v>
          </cell>
          <cell r="E1740">
            <v>293.61779999999999</v>
          </cell>
        </row>
        <row r="1741">
          <cell r="A1741">
            <v>40464</v>
          </cell>
          <cell r="B1741">
            <v>218.25</v>
          </cell>
          <cell r="D1741">
            <v>1.3371999999999999</v>
          </cell>
          <cell r="E1741">
            <v>291.84389999999996</v>
          </cell>
        </row>
        <row r="1742">
          <cell r="A1742">
            <v>40465</v>
          </cell>
          <cell r="B1742">
            <v>213.5</v>
          </cell>
          <cell r="D1742">
            <v>1.3414999999999999</v>
          </cell>
          <cell r="E1742">
            <v>286.41024999999996</v>
          </cell>
        </row>
        <row r="1743">
          <cell r="A1743">
            <v>40466</v>
          </cell>
          <cell r="B1743">
            <v>214.75</v>
          </cell>
          <cell r="D1743">
            <v>1.3396999999999999</v>
          </cell>
          <cell r="E1743">
            <v>287.70057499999996</v>
          </cell>
        </row>
        <row r="1744">
          <cell r="A1744">
            <v>40469</v>
          </cell>
          <cell r="B1744">
            <v>213.75</v>
          </cell>
          <cell r="D1744">
            <v>1.3371</v>
          </cell>
          <cell r="E1744">
            <v>285.80512499999998</v>
          </cell>
        </row>
        <row r="1745">
          <cell r="A1745">
            <v>40470</v>
          </cell>
          <cell r="B1745">
            <v>211</v>
          </cell>
          <cell r="D1745">
            <v>1.3333999999999999</v>
          </cell>
          <cell r="E1745">
            <v>281.34739999999999</v>
          </cell>
        </row>
        <row r="1746">
          <cell r="A1746">
            <v>40471</v>
          </cell>
          <cell r="B1746">
            <v>211</v>
          </cell>
          <cell r="D1746">
            <v>1.343</v>
          </cell>
          <cell r="E1746">
            <v>283.37299999999999</v>
          </cell>
        </row>
        <row r="1747">
          <cell r="A1747">
            <v>40472</v>
          </cell>
          <cell r="B1747">
            <v>208.75</v>
          </cell>
          <cell r="D1747">
            <v>1.3465</v>
          </cell>
          <cell r="E1747">
            <v>281.08187500000003</v>
          </cell>
        </row>
        <row r="1748">
          <cell r="A1748">
            <v>40473</v>
          </cell>
          <cell r="B1748">
            <v>209.5</v>
          </cell>
          <cell r="D1748">
            <v>1.3621000000000001</v>
          </cell>
          <cell r="E1748">
            <v>285.35995000000003</v>
          </cell>
        </row>
        <row r="1749">
          <cell r="A1749">
            <v>40476</v>
          </cell>
          <cell r="B1749">
            <v>210.25</v>
          </cell>
          <cell r="D1749">
            <v>1.3553999999999999</v>
          </cell>
          <cell r="E1749">
            <v>284.97284999999999</v>
          </cell>
        </row>
        <row r="1750">
          <cell r="A1750">
            <v>40477</v>
          </cell>
          <cell r="B1750">
            <v>215.75</v>
          </cell>
          <cell r="D1750">
            <v>1.3641000000000001</v>
          </cell>
          <cell r="E1750">
            <v>294.304575</v>
          </cell>
        </row>
        <row r="1751">
          <cell r="A1751">
            <v>40478</v>
          </cell>
          <cell r="B1751">
            <v>219</v>
          </cell>
          <cell r="D1751">
            <v>1.363</v>
          </cell>
          <cell r="E1751">
            <v>298.49700000000001</v>
          </cell>
        </row>
        <row r="1752">
          <cell r="A1752">
            <v>40479</v>
          </cell>
          <cell r="B1752">
            <v>223.75</v>
          </cell>
          <cell r="D1752">
            <v>1.3694999999999999</v>
          </cell>
          <cell r="E1752">
            <v>306.42562499999997</v>
          </cell>
        </row>
        <row r="1753">
          <cell r="A1753">
            <v>40480</v>
          </cell>
          <cell r="B1753">
            <v>225</v>
          </cell>
          <cell r="D1753">
            <v>1.3695999999999999</v>
          </cell>
          <cell r="E1753">
            <v>308.15999999999997</v>
          </cell>
        </row>
        <row r="1754">
          <cell r="A1754">
            <v>40483</v>
          </cell>
          <cell r="B1754">
            <v>222.75</v>
          </cell>
          <cell r="D1754">
            <v>1.3773</v>
          </cell>
          <cell r="E1754">
            <v>306.79357499999998</v>
          </cell>
        </row>
        <row r="1755">
          <cell r="A1755">
            <v>40484</v>
          </cell>
          <cell r="B1755">
            <v>218</v>
          </cell>
          <cell r="D1755">
            <v>1.3728</v>
          </cell>
          <cell r="E1755">
            <v>299.2704</v>
          </cell>
        </row>
        <row r="1756">
          <cell r="A1756">
            <v>40485</v>
          </cell>
          <cell r="B1756">
            <v>217.25</v>
          </cell>
          <cell r="D1756">
            <v>1.3716999999999999</v>
          </cell>
          <cell r="E1756">
            <v>298.001825</v>
          </cell>
        </row>
        <row r="1757">
          <cell r="A1757">
            <v>40486</v>
          </cell>
          <cell r="B1757">
            <v>219.5</v>
          </cell>
          <cell r="D1757">
            <v>1.3613999999999999</v>
          </cell>
          <cell r="E1757">
            <v>298.82729999999998</v>
          </cell>
        </row>
        <row r="1758">
          <cell r="A1758">
            <v>40487</v>
          </cell>
          <cell r="B1758">
            <v>221.25</v>
          </cell>
          <cell r="D1758">
            <v>1.3485</v>
          </cell>
          <cell r="E1758">
            <v>298.35562500000003</v>
          </cell>
        </row>
        <row r="1759">
          <cell r="A1759">
            <v>40490</v>
          </cell>
          <cell r="B1759">
            <v>222.5</v>
          </cell>
          <cell r="D1759">
            <v>1.3442000000000001</v>
          </cell>
          <cell r="E1759">
            <v>299.08449999999999</v>
          </cell>
        </row>
        <row r="1760">
          <cell r="A1760">
            <v>40491</v>
          </cell>
          <cell r="B1760">
            <v>226.25</v>
          </cell>
          <cell r="D1760">
            <v>1.3323</v>
          </cell>
          <cell r="E1760">
            <v>301.43287500000002</v>
          </cell>
        </row>
        <row r="1761">
          <cell r="A1761">
            <v>40492</v>
          </cell>
          <cell r="B1761">
            <v>222.25</v>
          </cell>
          <cell r="D1761">
            <v>1.3382000000000001</v>
          </cell>
          <cell r="E1761">
            <v>297.41495000000003</v>
          </cell>
        </row>
        <row r="1762">
          <cell r="A1762">
            <v>40493</v>
          </cell>
          <cell r="B1762">
            <v>221.25</v>
          </cell>
          <cell r="D1762">
            <v>1.3311999999999999</v>
          </cell>
          <cell r="E1762">
            <v>294.52799999999996</v>
          </cell>
        </row>
        <row r="1763">
          <cell r="A1763">
            <v>40494</v>
          </cell>
          <cell r="B1763">
            <v>212.5</v>
          </cell>
          <cell r="D1763">
            <v>1.3424</v>
          </cell>
          <cell r="E1763">
            <v>285.26</v>
          </cell>
        </row>
        <row r="1764">
          <cell r="A1764">
            <v>40497</v>
          </cell>
          <cell r="B1764">
            <v>218.75</v>
          </cell>
          <cell r="D1764">
            <v>1.3373999999999999</v>
          </cell>
          <cell r="E1764">
            <v>292.55624999999998</v>
          </cell>
        </row>
        <row r="1765">
          <cell r="A1765">
            <v>40498</v>
          </cell>
          <cell r="B1765">
            <v>210</v>
          </cell>
          <cell r="D1765">
            <v>1.3431</v>
          </cell>
          <cell r="E1765">
            <v>282.05099999999999</v>
          </cell>
        </row>
        <row r="1766">
          <cell r="A1766">
            <v>40499</v>
          </cell>
          <cell r="B1766">
            <v>212.75</v>
          </cell>
          <cell r="D1766">
            <v>1.3412999999999999</v>
          </cell>
          <cell r="E1766">
            <v>285.36157499999996</v>
          </cell>
        </row>
        <row r="1767">
          <cell r="A1767">
            <v>40500</v>
          </cell>
          <cell r="B1767">
            <v>213.25</v>
          </cell>
          <cell r="D1767">
            <v>1.3585</v>
          </cell>
          <cell r="E1767">
            <v>289.70012500000001</v>
          </cell>
        </row>
        <row r="1768">
          <cell r="A1768">
            <v>40501</v>
          </cell>
          <cell r="B1768">
            <v>212</v>
          </cell>
          <cell r="D1768">
            <v>1.3557999999999999</v>
          </cell>
          <cell r="E1768">
            <v>287.42959999999999</v>
          </cell>
        </row>
        <row r="1769">
          <cell r="A1769">
            <v>40504</v>
          </cell>
          <cell r="B1769">
            <v>211</v>
          </cell>
          <cell r="D1769">
            <v>1.3483000000000001</v>
          </cell>
          <cell r="E1769">
            <v>284.49130000000002</v>
          </cell>
        </row>
        <row r="1770">
          <cell r="A1770">
            <v>40505</v>
          </cell>
          <cell r="B1770">
            <v>214</v>
          </cell>
          <cell r="D1770">
            <v>1.3327</v>
          </cell>
          <cell r="E1770">
            <v>285.19779999999997</v>
          </cell>
        </row>
        <row r="1771">
          <cell r="A1771">
            <v>40506</v>
          </cell>
          <cell r="B1771">
            <v>216</v>
          </cell>
          <cell r="D1771">
            <v>1.3275999999999999</v>
          </cell>
          <cell r="E1771">
            <v>286.76159999999999</v>
          </cell>
        </row>
        <row r="1772">
          <cell r="A1772">
            <v>40507</v>
          </cell>
          <cell r="B1772">
            <v>218.25</v>
          </cell>
          <cell r="D1772">
            <v>1.3364</v>
          </cell>
          <cell r="E1772">
            <v>291.66930000000002</v>
          </cell>
        </row>
        <row r="1773">
          <cell r="A1773">
            <v>40508</v>
          </cell>
          <cell r="B1773">
            <v>218.25</v>
          </cell>
          <cell r="D1773">
            <v>1.3272999999999999</v>
          </cell>
          <cell r="E1773">
            <v>289.68322499999999</v>
          </cell>
        </row>
        <row r="1774">
          <cell r="A1774">
            <v>40511</v>
          </cell>
          <cell r="B1774">
            <v>222.25</v>
          </cell>
          <cell r="D1774">
            <v>1.3108</v>
          </cell>
          <cell r="E1774">
            <v>291.32529999999997</v>
          </cell>
        </row>
        <row r="1775">
          <cell r="A1775">
            <v>40512</v>
          </cell>
          <cell r="B1775">
            <v>224</v>
          </cell>
          <cell r="D1775">
            <v>1.3028</v>
          </cell>
          <cell r="E1775">
            <v>291.8272</v>
          </cell>
        </row>
        <row r="1776">
          <cell r="A1776">
            <v>40513</v>
          </cell>
          <cell r="B1776">
            <v>229</v>
          </cell>
          <cell r="D1776">
            <v>1.3170999999999999</v>
          </cell>
          <cell r="E1776">
            <v>301.61590000000001</v>
          </cell>
        </row>
        <row r="1777">
          <cell r="A1777">
            <v>40514</v>
          </cell>
          <cell r="B1777">
            <v>233.75</v>
          </cell>
          <cell r="D1777">
            <v>1.3123</v>
          </cell>
          <cell r="E1777">
            <v>306.75012500000003</v>
          </cell>
        </row>
        <row r="1778">
          <cell r="A1778">
            <v>40515</v>
          </cell>
          <cell r="B1778">
            <v>235.25</v>
          </cell>
          <cell r="D1778">
            <v>1.3077000000000001</v>
          </cell>
          <cell r="E1778">
            <v>307.63642500000003</v>
          </cell>
        </row>
        <row r="1779">
          <cell r="A1779">
            <v>40518</v>
          </cell>
          <cell r="B1779">
            <v>235.25</v>
          </cell>
          <cell r="D1779">
            <v>1.3049999999999999</v>
          </cell>
          <cell r="E1779">
            <v>307.00124999999997</v>
          </cell>
        </row>
        <row r="1780">
          <cell r="A1780">
            <v>40519</v>
          </cell>
          <cell r="B1780">
            <v>232.25</v>
          </cell>
          <cell r="D1780">
            <v>1.3102</v>
          </cell>
          <cell r="E1780">
            <v>304.29395</v>
          </cell>
        </row>
        <row r="1781">
          <cell r="A1781">
            <v>40520</v>
          </cell>
          <cell r="B1781">
            <v>238.25</v>
          </cell>
          <cell r="D1781">
            <v>1.3078000000000001</v>
          </cell>
          <cell r="E1781">
            <v>311.58335</v>
          </cell>
        </row>
        <row r="1782">
          <cell r="A1782">
            <v>40521</v>
          </cell>
          <cell r="B1782">
            <v>240.25</v>
          </cell>
          <cell r="D1782">
            <v>1.3018000000000001</v>
          </cell>
          <cell r="E1782">
            <v>312.75745000000001</v>
          </cell>
        </row>
        <row r="1783">
          <cell r="A1783">
            <v>40522</v>
          </cell>
          <cell r="B1783">
            <v>242</v>
          </cell>
          <cell r="D1783">
            <v>1.2969999999999999</v>
          </cell>
          <cell r="E1783">
            <v>313.87399999999997</v>
          </cell>
        </row>
        <row r="1784">
          <cell r="A1784">
            <v>40525</v>
          </cell>
          <cell r="B1784">
            <v>241.5</v>
          </cell>
          <cell r="D1784">
            <v>1.2954000000000001</v>
          </cell>
          <cell r="E1784">
            <v>312.83910000000003</v>
          </cell>
        </row>
        <row r="1785">
          <cell r="A1785">
            <v>40526</v>
          </cell>
          <cell r="B1785">
            <v>236</v>
          </cell>
          <cell r="D1785">
            <v>1.2826</v>
          </cell>
          <cell r="E1785">
            <v>302.6936</v>
          </cell>
        </row>
        <row r="1786">
          <cell r="A1786">
            <v>40527</v>
          </cell>
          <cell r="B1786">
            <v>238</v>
          </cell>
          <cell r="D1786">
            <v>1.2779</v>
          </cell>
          <cell r="E1786">
            <v>304.14019999999999</v>
          </cell>
        </row>
        <row r="1787">
          <cell r="A1787">
            <v>40528</v>
          </cell>
          <cell r="B1787">
            <v>236</v>
          </cell>
          <cell r="D1787">
            <v>1.2762</v>
          </cell>
          <cell r="E1787">
            <v>301.1832</v>
          </cell>
        </row>
        <row r="1788">
          <cell r="A1788">
            <v>40529</v>
          </cell>
          <cell r="B1788">
            <v>236.25</v>
          </cell>
          <cell r="D1788">
            <v>1.2787999999999999</v>
          </cell>
          <cell r="E1788">
            <v>302.11649999999997</v>
          </cell>
        </row>
        <row r="1789">
          <cell r="A1789">
            <v>40532</v>
          </cell>
          <cell r="B1789">
            <v>241</v>
          </cell>
          <cell r="D1789">
            <v>1.2662</v>
          </cell>
          <cell r="E1789">
            <v>305.1542</v>
          </cell>
        </row>
        <row r="1790">
          <cell r="A1790">
            <v>40533</v>
          </cell>
          <cell r="B1790">
            <v>244.75</v>
          </cell>
          <cell r="D1790">
            <v>1.2551000000000001</v>
          </cell>
          <cell r="E1790">
            <v>307.18572500000005</v>
          </cell>
        </row>
        <row r="1791">
          <cell r="A1791">
            <v>40534</v>
          </cell>
          <cell r="B1791">
            <v>247.25</v>
          </cell>
          <cell r="D1791">
            <v>1.2465999999999999</v>
          </cell>
          <cell r="E1791">
            <v>308.22184999999996</v>
          </cell>
        </row>
        <row r="1792">
          <cell r="A1792">
            <v>40535</v>
          </cell>
          <cell r="B1792">
            <v>248</v>
          </cell>
          <cell r="D1792">
            <v>1.2568999999999999</v>
          </cell>
          <cell r="E1792">
            <v>311.71119999999996</v>
          </cell>
        </row>
        <row r="1793">
          <cell r="A1793">
            <v>40536</v>
          </cell>
          <cell r="B1793">
            <v>249.75</v>
          </cell>
          <cell r="D1793">
            <v>1.2624</v>
          </cell>
          <cell r="E1793">
            <v>315.28440000000001</v>
          </cell>
        </row>
        <row r="1794">
          <cell r="A1794">
            <v>40539</v>
          </cell>
          <cell r="B1794">
            <v>249</v>
          </cell>
          <cell r="D1794">
            <v>1.2636000000000001</v>
          </cell>
          <cell r="E1794">
            <v>314.63640000000004</v>
          </cell>
        </row>
        <row r="1795">
          <cell r="A1795">
            <v>40540</v>
          </cell>
          <cell r="B1795">
            <v>252.5</v>
          </cell>
          <cell r="D1795">
            <v>1.2483</v>
          </cell>
          <cell r="E1795">
            <v>315.19574999999998</v>
          </cell>
        </row>
        <row r="1796">
          <cell r="A1796">
            <v>40541</v>
          </cell>
          <cell r="B1796">
            <v>252.5</v>
          </cell>
          <cell r="D1796">
            <v>1.2503</v>
          </cell>
          <cell r="E1796">
            <v>315.70074999999997</v>
          </cell>
        </row>
        <row r="1797">
          <cell r="A1797">
            <v>40542</v>
          </cell>
          <cell r="B1797">
            <v>248</v>
          </cell>
          <cell r="D1797">
            <v>1.2419</v>
          </cell>
          <cell r="E1797">
            <v>307.99119999999999</v>
          </cell>
        </row>
        <row r="1798">
          <cell r="A1798">
            <v>40543</v>
          </cell>
          <cell r="B1798">
            <v>252.5</v>
          </cell>
          <cell r="D1798">
            <v>1.2485999999999999</v>
          </cell>
          <cell r="E1798">
            <v>315.2715</v>
          </cell>
        </row>
        <row r="1799">
          <cell r="A1799">
            <v>40546</v>
          </cell>
          <cell r="B1799">
            <v>251.75</v>
          </cell>
          <cell r="D1799">
            <v>1.2467999999999999</v>
          </cell>
          <cell r="E1799">
            <v>313.88189999999997</v>
          </cell>
        </row>
        <row r="1800">
          <cell r="A1800">
            <v>40547</v>
          </cell>
          <cell r="B1800">
            <v>248</v>
          </cell>
          <cell r="D1800">
            <v>1.2609999999999999</v>
          </cell>
          <cell r="E1800">
            <v>312.72799999999995</v>
          </cell>
        </row>
        <row r="1801">
          <cell r="A1801">
            <v>40548</v>
          </cell>
          <cell r="B1801">
            <v>251</v>
          </cell>
          <cell r="D1801">
            <v>1.2699</v>
          </cell>
          <cell r="E1801">
            <v>318.74490000000003</v>
          </cell>
        </row>
        <row r="1802">
          <cell r="A1802">
            <v>40549</v>
          </cell>
          <cell r="B1802">
            <v>251.5</v>
          </cell>
          <cell r="D1802">
            <v>1.2559</v>
          </cell>
          <cell r="E1802">
            <v>315.85885000000002</v>
          </cell>
        </row>
        <row r="1803">
          <cell r="A1803">
            <v>40550</v>
          </cell>
          <cell r="B1803">
            <v>251</v>
          </cell>
          <cell r="D1803">
            <v>1.2479</v>
          </cell>
          <cell r="E1803">
            <v>313.22289999999998</v>
          </cell>
        </row>
        <row r="1804">
          <cell r="A1804">
            <v>40553</v>
          </cell>
          <cell r="B1804">
            <v>254</v>
          </cell>
          <cell r="D1804">
            <v>1.2523</v>
          </cell>
          <cell r="E1804">
            <v>318.08420000000001</v>
          </cell>
        </row>
        <row r="1805">
          <cell r="A1805">
            <v>40554</v>
          </cell>
          <cell r="B1805">
            <v>254</v>
          </cell>
          <cell r="D1805">
            <v>1.2626999999999999</v>
          </cell>
          <cell r="E1805">
            <v>320.72579999999999</v>
          </cell>
        </row>
        <row r="1806">
          <cell r="A1806">
            <v>40555</v>
          </cell>
          <cell r="B1806">
            <v>255.5</v>
          </cell>
          <cell r="D1806">
            <v>1.2687999999999999</v>
          </cell>
          <cell r="E1806">
            <v>324.17839999999995</v>
          </cell>
        </row>
        <row r="1807">
          <cell r="A1807">
            <v>40556</v>
          </cell>
          <cell r="B1807">
            <v>255.25</v>
          </cell>
          <cell r="D1807">
            <v>1.2870999999999999</v>
          </cell>
          <cell r="E1807">
            <v>328.53227499999997</v>
          </cell>
        </row>
        <row r="1808">
          <cell r="A1808">
            <v>40557</v>
          </cell>
          <cell r="B1808">
            <v>251</v>
          </cell>
          <cell r="D1808">
            <v>1.2892999999999999</v>
          </cell>
          <cell r="E1808">
            <v>323.61429999999996</v>
          </cell>
        </row>
        <row r="1809">
          <cell r="A1809">
            <v>40560</v>
          </cell>
          <cell r="B1809">
            <v>251.75</v>
          </cell>
          <cell r="D1809">
            <v>1.2816000000000001</v>
          </cell>
          <cell r="E1809">
            <v>322.64280000000002</v>
          </cell>
        </row>
        <row r="1810">
          <cell r="A1810">
            <v>40561</v>
          </cell>
          <cell r="B1810">
            <v>255.75</v>
          </cell>
          <cell r="D1810">
            <v>1.29</v>
          </cell>
          <cell r="E1810">
            <v>329.91750000000002</v>
          </cell>
        </row>
        <row r="1811">
          <cell r="A1811">
            <v>40562</v>
          </cell>
          <cell r="B1811">
            <v>259.75</v>
          </cell>
          <cell r="D1811">
            <v>1.2861</v>
          </cell>
          <cell r="E1811">
            <v>334.06447500000002</v>
          </cell>
        </row>
        <row r="1812">
          <cell r="A1812">
            <v>40563</v>
          </cell>
          <cell r="B1812">
            <v>258.75</v>
          </cell>
          <cell r="D1812">
            <v>1.3024</v>
          </cell>
          <cell r="E1812">
            <v>336.99599999999998</v>
          </cell>
        </row>
        <row r="1813">
          <cell r="A1813">
            <v>40564</v>
          </cell>
          <cell r="B1813">
            <v>259.5</v>
          </cell>
          <cell r="D1813">
            <v>1.3048</v>
          </cell>
          <cell r="E1813">
            <v>338.59559999999999</v>
          </cell>
        </row>
        <row r="1814">
          <cell r="A1814">
            <v>40567</v>
          </cell>
          <cell r="B1814">
            <v>261.25</v>
          </cell>
          <cell r="D1814">
            <v>1.294</v>
          </cell>
          <cell r="E1814">
            <v>338.0575</v>
          </cell>
        </row>
        <row r="1815">
          <cell r="A1815">
            <v>40568</v>
          </cell>
          <cell r="B1815">
            <v>262.5</v>
          </cell>
          <cell r="D1815">
            <v>1.2887</v>
          </cell>
          <cell r="E1815">
            <v>338.28375</v>
          </cell>
        </row>
        <row r="1816">
          <cell r="A1816">
            <v>40569</v>
          </cell>
          <cell r="B1816">
            <v>266</v>
          </cell>
          <cell r="D1816">
            <v>1.2910999999999999</v>
          </cell>
          <cell r="E1816">
            <v>343.43259999999998</v>
          </cell>
        </row>
        <row r="1817">
          <cell r="A1817">
            <v>40570</v>
          </cell>
          <cell r="B1817">
            <v>264.75</v>
          </cell>
          <cell r="D1817">
            <v>1.2976000000000001</v>
          </cell>
          <cell r="E1817">
            <v>343.53960000000001</v>
          </cell>
        </row>
        <row r="1818">
          <cell r="A1818">
            <v>40571</v>
          </cell>
          <cell r="B1818">
            <v>266</v>
          </cell>
          <cell r="D1818">
            <v>1.2819</v>
          </cell>
          <cell r="E1818">
            <v>340.98540000000003</v>
          </cell>
        </row>
        <row r="1819">
          <cell r="A1819">
            <v>40574</v>
          </cell>
          <cell r="B1819">
            <v>269</v>
          </cell>
          <cell r="D1819">
            <v>1.2916000000000001</v>
          </cell>
          <cell r="E1819">
            <v>347.44040000000001</v>
          </cell>
        </row>
        <row r="1820">
          <cell r="A1820">
            <v>40575</v>
          </cell>
          <cell r="B1820">
            <v>269</v>
          </cell>
          <cell r="D1820">
            <v>1.2934000000000001</v>
          </cell>
          <cell r="E1820">
            <v>347.92460000000005</v>
          </cell>
        </row>
        <row r="1821">
          <cell r="A1821">
            <v>40576</v>
          </cell>
          <cell r="B1821">
            <v>273</v>
          </cell>
          <cell r="D1821">
            <v>1.2979000000000001</v>
          </cell>
          <cell r="E1821">
            <v>354.32670000000002</v>
          </cell>
        </row>
        <row r="1822">
          <cell r="A1822">
            <v>40577</v>
          </cell>
          <cell r="B1822">
            <v>275.75</v>
          </cell>
          <cell r="D1822">
            <v>1.2889999999999999</v>
          </cell>
          <cell r="E1822">
            <v>355.44174999999996</v>
          </cell>
        </row>
        <row r="1823">
          <cell r="A1823">
            <v>40578</v>
          </cell>
          <cell r="B1823">
            <v>274.75</v>
          </cell>
          <cell r="D1823">
            <v>1.2967</v>
          </cell>
          <cell r="E1823">
            <v>356.268325</v>
          </cell>
        </row>
        <row r="1824">
          <cell r="A1824">
            <v>40581</v>
          </cell>
          <cell r="B1824">
            <v>277.75</v>
          </cell>
          <cell r="D1824">
            <v>1.2976000000000001</v>
          </cell>
          <cell r="E1824">
            <v>360.40840000000003</v>
          </cell>
        </row>
        <row r="1825">
          <cell r="A1825">
            <v>40582</v>
          </cell>
          <cell r="B1825">
            <v>276</v>
          </cell>
          <cell r="D1825">
            <v>1.3123</v>
          </cell>
          <cell r="E1825">
            <v>362.19479999999999</v>
          </cell>
        </row>
        <row r="1826">
          <cell r="A1826">
            <v>40583</v>
          </cell>
          <cell r="B1826">
            <v>278.5</v>
          </cell>
          <cell r="D1826">
            <v>1.3151999999999999</v>
          </cell>
          <cell r="E1826">
            <v>366.28319999999997</v>
          </cell>
        </row>
        <row r="1827">
          <cell r="A1827">
            <v>40584</v>
          </cell>
          <cell r="B1827">
            <v>276</v>
          </cell>
          <cell r="D1827">
            <v>1.3176000000000001</v>
          </cell>
          <cell r="E1827">
            <v>363.6576</v>
          </cell>
        </row>
        <row r="1828">
          <cell r="A1828">
            <v>40585</v>
          </cell>
          <cell r="B1828">
            <v>273</v>
          </cell>
          <cell r="D1828">
            <v>1.3174999999999999</v>
          </cell>
          <cell r="E1828">
            <v>359.67749999999995</v>
          </cell>
        </row>
        <row r="1829">
          <cell r="A1829">
            <v>40588</v>
          </cell>
          <cell r="B1829">
            <v>274.75</v>
          </cell>
          <cell r="D1829">
            <v>1.3079000000000001</v>
          </cell>
          <cell r="E1829">
            <v>359.34552500000001</v>
          </cell>
        </row>
        <row r="1830">
          <cell r="A1830">
            <v>40589</v>
          </cell>
          <cell r="B1830">
            <v>266.5</v>
          </cell>
          <cell r="D1830">
            <v>1.3038000000000001</v>
          </cell>
          <cell r="E1830">
            <v>347.46270000000004</v>
          </cell>
        </row>
        <row r="1831">
          <cell r="A1831">
            <v>40590</v>
          </cell>
          <cell r="B1831">
            <v>261.5</v>
          </cell>
          <cell r="D1831">
            <v>1.3013999999999999</v>
          </cell>
          <cell r="E1831">
            <v>340.31609999999995</v>
          </cell>
        </row>
        <row r="1832">
          <cell r="A1832">
            <v>40591</v>
          </cell>
          <cell r="B1832">
            <v>264</v>
          </cell>
          <cell r="D1832">
            <v>1.2918000000000001</v>
          </cell>
          <cell r="E1832">
            <v>341.03520000000003</v>
          </cell>
        </row>
        <row r="1833">
          <cell r="A1833">
            <v>40592</v>
          </cell>
          <cell r="B1833">
            <v>262.75</v>
          </cell>
          <cell r="D1833">
            <v>1.2941</v>
          </cell>
          <cell r="E1833">
            <v>340.02477500000003</v>
          </cell>
        </row>
        <row r="1834">
          <cell r="A1834">
            <v>40595</v>
          </cell>
          <cell r="B1834">
            <v>260</v>
          </cell>
          <cell r="D1834">
            <v>1.2943</v>
          </cell>
          <cell r="E1834">
            <v>336.51800000000003</v>
          </cell>
        </row>
        <row r="1835">
          <cell r="A1835">
            <v>40596</v>
          </cell>
          <cell r="B1835">
            <v>246.75</v>
          </cell>
          <cell r="D1835">
            <v>1.2811999999999999</v>
          </cell>
          <cell r="E1835">
            <v>316.1361</v>
          </cell>
        </row>
        <row r="1836">
          <cell r="A1836">
            <v>40597</v>
          </cell>
          <cell r="B1836">
            <v>246.5</v>
          </cell>
          <cell r="D1836">
            <v>1.282</v>
          </cell>
          <cell r="E1836">
            <v>316.01300000000003</v>
          </cell>
        </row>
        <row r="1837">
          <cell r="A1837">
            <v>40598</v>
          </cell>
          <cell r="B1837">
            <v>247</v>
          </cell>
          <cell r="D1837">
            <v>1.2782</v>
          </cell>
          <cell r="E1837">
            <v>315.71539999999999</v>
          </cell>
        </row>
        <row r="1838">
          <cell r="A1838">
            <v>40599</v>
          </cell>
          <cell r="B1838">
            <v>259</v>
          </cell>
          <cell r="D1838">
            <v>1.2763</v>
          </cell>
          <cell r="E1838">
            <v>330.56169999999997</v>
          </cell>
        </row>
        <row r="1839">
          <cell r="A1839">
            <v>40602</v>
          </cell>
          <cell r="B1839">
            <v>257.5</v>
          </cell>
          <cell r="D1839">
            <v>1.2818000000000001</v>
          </cell>
          <cell r="E1839">
            <v>330.06350000000003</v>
          </cell>
        </row>
        <row r="1840">
          <cell r="A1840">
            <v>40603</v>
          </cell>
          <cell r="B1840">
            <v>257.25</v>
          </cell>
          <cell r="D1840">
            <v>1.2797000000000001</v>
          </cell>
          <cell r="E1840">
            <v>329.20282500000002</v>
          </cell>
        </row>
        <row r="1841">
          <cell r="A1841">
            <v>40604</v>
          </cell>
          <cell r="B1841">
            <v>257</v>
          </cell>
          <cell r="D1841">
            <v>1.2805</v>
          </cell>
          <cell r="E1841">
            <v>329.08850000000001</v>
          </cell>
        </row>
        <row r="1842">
          <cell r="A1842">
            <v>40605</v>
          </cell>
          <cell r="B1842">
            <v>254.5</v>
          </cell>
          <cell r="D1842">
            <v>1.3007</v>
          </cell>
          <cell r="E1842">
            <v>331.02814999999998</v>
          </cell>
        </row>
        <row r="1843">
          <cell r="A1843">
            <v>40606</v>
          </cell>
          <cell r="B1843">
            <v>253</v>
          </cell>
          <cell r="D1843">
            <v>1.2937000000000001</v>
          </cell>
          <cell r="E1843">
            <v>327.30610000000001</v>
          </cell>
        </row>
        <row r="1844">
          <cell r="A1844">
            <v>40609</v>
          </cell>
          <cell r="B1844">
            <v>239.75</v>
          </cell>
          <cell r="D1844">
            <v>1.2936000000000001</v>
          </cell>
          <cell r="E1844">
            <v>310.14060000000001</v>
          </cell>
        </row>
        <row r="1845">
          <cell r="A1845">
            <v>40610</v>
          </cell>
          <cell r="B1845">
            <v>234.75</v>
          </cell>
          <cell r="D1845">
            <v>1.3002</v>
          </cell>
          <cell r="E1845">
            <v>305.22194999999999</v>
          </cell>
        </row>
        <row r="1846">
          <cell r="A1846">
            <v>40611</v>
          </cell>
          <cell r="B1846">
            <v>232</v>
          </cell>
          <cell r="D1846">
            <v>1.2925</v>
          </cell>
          <cell r="E1846">
            <v>299.86</v>
          </cell>
        </row>
        <row r="1847">
          <cell r="A1847">
            <v>40612</v>
          </cell>
          <cell r="B1847">
            <v>226.25</v>
          </cell>
          <cell r="D1847">
            <v>1.2848999999999999</v>
          </cell>
          <cell r="E1847">
            <v>290.70862499999998</v>
          </cell>
        </row>
        <row r="1848">
          <cell r="A1848">
            <v>40613</v>
          </cell>
          <cell r="B1848">
            <v>223</v>
          </cell>
          <cell r="D1848">
            <v>1.2921</v>
          </cell>
          <cell r="E1848">
            <v>288.13830000000002</v>
          </cell>
        </row>
        <row r="1849">
          <cell r="A1849">
            <v>40616</v>
          </cell>
          <cell r="B1849">
            <v>216.75</v>
          </cell>
          <cell r="D1849">
            <v>1.2923</v>
          </cell>
          <cell r="E1849">
            <v>280.10602499999999</v>
          </cell>
        </row>
        <row r="1850">
          <cell r="A1850">
            <v>40617</v>
          </cell>
          <cell r="B1850">
            <v>203</v>
          </cell>
          <cell r="D1850">
            <v>1.2823</v>
          </cell>
          <cell r="E1850">
            <v>260.30689999999998</v>
          </cell>
        </row>
        <row r="1851">
          <cell r="A1851">
            <v>40618</v>
          </cell>
          <cell r="B1851">
            <v>206.25</v>
          </cell>
          <cell r="D1851">
            <v>1.2541</v>
          </cell>
          <cell r="E1851">
            <v>258.65812499999998</v>
          </cell>
        </row>
        <row r="1852">
          <cell r="A1852">
            <v>40619</v>
          </cell>
          <cell r="B1852">
            <v>223.75</v>
          </cell>
          <cell r="D1852">
            <v>1.2587999999999999</v>
          </cell>
          <cell r="E1852">
            <v>281.65649999999999</v>
          </cell>
        </row>
        <row r="1853">
          <cell r="A1853">
            <v>40620</v>
          </cell>
          <cell r="B1853">
            <v>231.75</v>
          </cell>
          <cell r="D1853">
            <v>1.2766999999999999</v>
          </cell>
          <cell r="E1853">
            <v>295.875225</v>
          </cell>
        </row>
        <row r="1854">
          <cell r="A1854">
            <v>40623</v>
          </cell>
          <cell r="B1854">
            <v>226</v>
          </cell>
          <cell r="D1854">
            <v>1.2870999999999999</v>
          </cell>
          <cell r="E1854">
            <v>290.88459999999998</v>
          </cell>
        </row>
        <row r="1855">
          <cell r="A1855">
            <v>40624</v>
          </cell>
          <cell r="B1855">
            <v>225</v>
          </cell>
          <cell r="D1855">
            <v>1.2818000000000001</v>
          </cell>
          <cell r="E1855">
            <v>288.40500000000003</v>
          </cell>
        </row>
        <row r="1856">
          <cell r="A1856">
            <v>40625</v>
          </cell>
          <cell r="B1856">
            <v>224.5</v>
          </cell>
          <cell r="D1856">
            <v>1.2790999999999999</v>
          </cell>
          <cell r="E1856">
            <v>287.15794999999997</v>
          </cell>
        </row>
        <row r="1857">
          <cell r="A1857">
            <v>40626</v>
          </cell>
          <cell r="B1857">
            <v>229.75</v>
          </cell>
          <cell r="D1857">
            <v>1.2875000000000001</v>
          </cell>
          <cell r="E1857">
            <v>295.80312500000002</v>
          </cell>
        </row>
        <row r="1858">
          <cell r="A1858">
            <v>40627</v>
          </cell>
          <cell r="B1858">
            <v>236.75</v>
          </cell>
          <cell r="D1858">
            <v>1.2949999999999999</v>
          </cell>
          <cell r="E1858">
            <v>306.59125</v>
          </cell>
        </row>
        <row r="1859">
          <cell r="A1859">
            <v>40630</v>
          </cell>
          <cell r="B1859">
            <v>242.25</v>
          </cell>
          <cell r="D1859">
            <v>1.2907</v>
          </cell>
          <cell r="E1859">
            <v>312.67207500000001</v>
          </cell>
        </row>
        <row r="1860">
          <cell r="A1860">
            <v>40631</v>
          </cell>
          <cell r="B1860">
            <v>240.5</v>
          </cell>
          <cell r="D1860">
            <v>1.2985</v>
          </cell>
          <cell r="E1860">
            <v>312.28924999999998</v>
          </cell>
        </row>
        <row r="1861">
          <cell r="A1861">
            <v>40632</v>
          </cell>
          <cell r="B1861">
            <v>236.5</v>
          </cell>
          <cell r="D1861">
            <v>1.2972999999999999</v>
          </cell>
          <cell r="E1861">
            <v>306.81144999999998</v>
          </cell>
        </row>
        <row r="1862">
          <cell r="A1862">
            <v>40633</v>
          </cell>
          <cell r="B1862">
            <v>240</v>
          </cell>
          <cell r="D1862">
            <v>1.3008999999999999</v>
          </cell>
          <cell r="E1862">
            <v>312.21600000000001</v>
          </cell>
        </row>
        <row r="1863">
          <cell r="A1863">
            <v>40634</v>
          </cell>
          <cell r="B1863">
            <v>239.75</v>
          </cell>
          <cell r="D1863">
            <v>1.3140000000000001</v>
          </cell>
          <cell r="E1863">
            <v>315.03149999999999</v>
          </cell>
        </row>
        <row r="1864">
          <cell r="A1864">
            <v>40637</v>
          </cell>
          <cell r="B1864">
            <v>246</v>
          </cell>
          <cell r="D1864">
            <v>1.3119000000000001</v>
          </cell>
          <cell r="E1864">
            <v>322.72739999999999</v>
          </cell>
        </row>
        <row r="1865">
          <cell r="A1865">
            <v>40638</v>
          </cell>
          <cell r="B1865">
            <v>250.25</v>
          </cell>
          <cell r="D1865">
            <v>1.3154999999999999</v>
          </cell>
          <cell r="E1865">
            <v>329.20387499999998</v>
          </cell>
        </row>
        <row r="1866">
          <cell r="A1866">
            <v>40639</v>
          </cell>
          <cell r="B1866">
            <v>250.5</v>
          </cell>
          <cell r="D1866">
            <v>1.3163</v>
          </cell>
          <cell r="E1866">
            <v>329.73315000000002</v>
          </cell>
        </row>
        <row r="1867">
          <cell r="A1867">
            <v>40640</v>
          </cell>
          <cell r="B1867">
            <v>249.75</v>
          </cell>
          <cell r="D1867">
            <v>1.31</v>
          </cell>
          <cell r="E1867">
            <v>327.17250000000001</v>
          </cell>
        </row>
        <row r="1868">
          <cell r="A1868">
            <v>40641</v>
          </cell>
          <cell r="B1868">
            <v>247.25</v>
          </cell>
          <cell r="D1868">
            <v>1.3113999999999999</v>
          </cell>
          <cell r="E1868">
            <v>324.24365</v>
          </cell>
        </row>
        <row r="1869">
          <cell r="A1869">
            <v>40644</v>
          </cell>
          <cell r="B1869">
            <v>248.25</v>
          </cell>
          <cell r="D1869">
            <v>1.3085</v>
          </cell>
          <cell r="E1869">
            <v>324.83512500000001</v>
          </cell>
        </row>
        <row r="1870">
          <cell r="A1870">
            <v>40645</v>
          </cell>
          <cell r="B1870">
            <v>240.25</v>
          </cell>
          <cell r="D1870">
            <v>1.2981</v>
          </cell>
          <cell r="E1870">
            <v>311.86852500000003</v>
          </cell>
        </row>
        <row r="1871">
          <cell r="A1871">
            <v>40646</v>
          </cell>
          <cell r="B1871">
            <v>240.25</v>
          </cell>
          <cell r="D1871">
            <v>1.294</v>
          </cell>
          <cell r="E1871">
            <v>310.88350000000003</v>
          </cell>
        </row>
        <row r="1872">
          <cell r="A1872">
            <v>40647</v>
          </cell>
          <cell r="B1872">
            <v>237.75</v>
          </cell>
          <cell r="D1872">
            <v>1.2923</v>
          </cell>
          <cell r="E1872">
            <v>307.244325</v>
          </cell>
        </row>
        <row r="1873">
          <cell r="A1873">
            <v>40648</v>
          </cell>
          <cell r="B1873">
            <v>238.25</v>
          </cell>
          <cell r="D1873">
            <v>1.2868999999999999</v>
          </cell>
          <cell r="E1873">
            <v>306.603925</v>
          </cell>
        </row>
        <row r="1874">
          <cell r="A1874">
            <v>40651</v>
          </cell>
          <cell r="B1874">
            <v>246</v>
          </cell>
          <cell r="D1874">
            <v>1.2756000000000001</v>
          </cell>
          <cell r="E1874">
            <v>313.79759999999999</v>
          </cell>
        </row>
        <row r="1875">
          <cell r="A1875">
            <v>40652</v>
          </cell>
          <cell r="B1875">
            <v>251.25</v>
          </cell>
          <cell r="D1875">
            <v>1.2902</v>
          </cell>
          <cell r="E1875">
            <v>324.16275000000002</v>
          </cell>
        </row>
        <row r="1876">
          <cell r="A1876">
            <v>40653</v>
          </cell>
          <cell r="B1876">
            <v>253.75</v>
          </cell>
          <cell r="D1876">
            <v>1.2895000000000001</v>
          </cell>
          <cell r="E1876">
            <v>327.21062500000005</v>
          </cell>
        </row>
        <row r="1877">
          <cell r="A1877">
            <v>40654</v>
          </cell>
          <cell r="B1877">
            <v>252.25</v>
          </cell>
          <cell r="D1877">
            <v>1.2890999999999999</v>
          </cell>
          <cell r="E1877">
            <v>325.17547500000001</v>
          </cell>
        </row>
        <row r="1878">
          <cell r="A1878">
            <v>40659</v>
          </cell>
          <cell r="B1878">
            <v>253.5</v>
          </cell>
          <cell r="D1878">
            <v>1.2803</v>
          </cell>
          <cell r="E1878">
            <v>324.55604999999997</v>
          </cell>
        </row>
        <row r="1879">
          <cell r="A1879">
            <v>40660</v>
          </cell>
          <cell r="B1879">
            <v>245.75</v>
          </cell>
          <cell r="D1879">
            <v>1.2930999999999999</v>
          </cell>
          <cell r="E1879">
            <v>317.77932499999997</v>
          </cell>
        </row>
        <row r="1880">
          <cell r="A1880">
            <v>40661</v>
          </cell>
          <cell r="B1880">
            <v>240.5</v>
          </cell>
          <cell r="D1880">
            <v>1.2943</v>
          </cell>
          <cell r="E1880">
            <v>311.27915000000002</v>
          </cell>
        </row>
        <row r="1881">
          <cell r="A1881">
            <v>40662</v>
          </cell>
          <cell r="B1881">
            <v>244.5</v>
          </cell>
          <cell r="D1881">
            <v>1.2801</v>
          </cell>
          <cell r="E1881">
            <v>312.98444999999998</v>
          </cell>
        </row>
        <row r="1882">
          <cell r="A1882">
            <v>40665</v>
          </cell>
          <cell r="B1882">
            <v>215.5</v>
          </cell>
          <cell r="D1882">
            <v>1.2827</v>
          </cell>
          <cell r="E1882">
            <v>276.42185000000001</v>
          </cell>
        </row>
        <row r="1883">
          <cell r="A1883">
            <v>40666</v>
          </cell>
          <cell r="B1883">
            <v>217.25</v>
          </cell>
          <cell r="D1883">
            <v>1.2761</v>
          </cell>
          <cell r="E1883">
            <v>277.23272500000002</v>
          </cell>
        </row>
        <row r="1884">
          <cell r="A1884">
            <v>40667</v>
          </cell>
          <cell r="B1884">
            <v>215.75</v>
          </cell>
          <cell r="D1884">
            <v>1.2770999999999999</v>
          </cell>
          <cell r="E1884">
            <v>275.53432499999997</v>
          </cell>
        </row>
        <row r="1885">
          <cell r="A1885">
            <v>40668</v>
          </cell>
          <cell r="B1885">
            <v>212.75</v>
          </cell>
          <cell r="D1885">
            <v>1.2643</v>
          </cell>
          <cell r="E1885">
            <v>268.97982500000001</v>
          </cell>
        </row>
        <row r="1886">
          <cell r="A1886">
            <v>40669</v>
          </cell>
          <cell r="B1886">
            <v>208.5</v>
          </cell>
          <cell r="D1886">
            <v>1.2566999999999999</v>
          </cell>
          <cell r="E1886">
            <v>262.02195</v>
          </cell>
        </row>
        <row r="1887">
          <cell r="A1887">
            <v>40672</v>
          </cell>
          <cell r="B1887">
            <v>230</v>
          </cell>
          <cell r="D1887">
            <v>1.2521</v>
          </cell>
          <cell r="E1887">
            <v>287.983</v>
          </cell>
        </row>
        <row r="1888">
          <cell r="A1888">
            <v>40673</v>
          </cell>
          <cell r="B1888">
            <v>227.25</v>
          </cell>
          <cell r="D1888">
            <v>1.2673000000000001</v>
          </cell>
          <cell r="E1888">
            <v>287.99392500000005</v>
          </cell>
        </row>
        <row r="1889">
          <cell r="A1889">
            <v>40674</v>
          </cell>
          <cell r="B1889">
            <v>230</v>
          </cell>
          <cell r="D1889">
            <v>1.2598</v>
          </cell>
          <cell r="E1889">
            <v>289.75400000000002</v>
          </cell>
        </row>
        <row r="1890">
          <cell r="A1890">
            <v>40675</v>
          </cell>
          <cell r="B1890">
            <v>230</v>
          </cell>
          <cell r="D1890">
            <v>1.2583</v>
          </cell>
          <cell r="E1890">
            <v>289.40899999999999</v>
          </cell>
        </row>
        <row r="1891">
          <cell r="A1891">
            <v>40676</v>
          </cell>
          <cell r="B1891">
            <v>230</v>
          </cell>
          <cell r="D1891">
            <v>1.2597</v>
          </cell>
          <cell r="E1891">
            <v>289.73099999999999</v>
          </cell>
        </row>
        <row r="1892">
          <cell r="A1892">
            <v>40679</v>
          </cell>
          <cell r="B1892">
            <v>230</v>
          </cell>
          <cell r="D1892">
            <v>1.2518</v>
          </cell>
          <cell r="E1892">
            <v>287.91399999999999</v>
          </cell>
        </row>
        <row r="1893">
          <cell r="A1893">
            <v>40680</v>
          </cell>
          <cell r="B1893">
            <v>230</v>
          </cell>
          <cell r="D1893">
            <v>1.2531000000000001</v>
          </cell>
          <cell r="E1893">
            <v>288.21300000000002</v>
          </cell>
        </row>
        <row r="1894">
          <cell r="A1894">
            <v>40681</v>
          </cell>
          <cell r="B1894">
            <v>240.5</v>
          </cell>
          <cell r="D1894">
            <v>1.2552000000000001</v>
          </cell>
          <cell r="E1894">
            <v>301.87560000000002</v>
          </cell>
        </row>
        <row r="1895">
          <cell r="A1895">
            <v>40682</v>
          </cell>
          <cell r="B1895">
            <v>242.5</v>
          </cell>
          <cell r="D1895">
            <v>1.26</v>
          </cell>
          <cell r="E1895">
            <v>305.55</v>
          </cell>
        </row>
        <row r="1896">
          <cell r="A1896">
            <v>40683</v>
          </cell>
          <cell r="B1896">
            <v>243.25</v>
          </cell>
          <cell r="D1896">
            <v>1.2411000000000001</v>
          </cell>
          <cell r="E1896">
            <v>301.89757500000002</v>
          </cell>
        </row>
        <row r="1897">
          <cell r="A1897">
            <v>40686</v>
          </cell>
          <cell r="B1897">
            <v>243</v>
          </cell>
          <cell r="D1897">
            <v>1.2405999999999999</v>
          </cell>
          <cell r="E1897">
            <v>301.4658</v>
          </cell>
        </row>
        <row r="1898">
          <cell r="A1898">
            <v>40687</v>
          </cell>
          <cell r="B1898">
            <v>239.5</v>
          </cell>
          <cell r="D1898">
            <v>1.2399</v>
          </cell>
          <cell r="E1898">
            <v>296.95605</v>
          </cell>
        </row>
        <row r="1899">
          <cell r="A1899">
            <v>40688</v>
          </cell>
          <cell r="B1899">
            <v>243</v>
          </cell>
          <cell r="D1899">
            <v>1.2293000000000001</v>
          </cell>
          <cell r="E1899">
            <v>298.7199</v>
          </cell>
        </row>
        <row r="1900">
          <cell r="A1900">
            <v>40689</v>
          </cell>
          <cell r="B1900">
            <v>251</v>
          </cell>
          <cell r="D1900">
            <v>1.2225999999999999</v>
          </cell>
          <cell r="E1900">
            <v>306.87259999999998</v>
          </cell>
        </row>
        <row r="1901">
          <cell r="A1901">
            <v>40690</v>
          </cell>
          <cell r="B1901">
            <v>249.25</v>
          </cell>
          <cell r="D1901">
            <v>1.216</v>
          </cell>
          <cell r="E1901">
            <v>303.08799999999997</v>
          </cell>
        </row>
        <row r="1902">
          <cell r="A1902">
            <v>40693</v>
          </cell>
          <cell r="B1902">
            <v>237</v>
          </cell>
          <cell r="D1902">
            <v>1.2170000000000001</v>
          </cell>
          <cell r="E1902">
            <v>288.42900000000003</v>
          </cell>
        </row>
        <row r="1903">
          <cell r="A1903">
            <v>40694</v>
          </cell>
          <cell r="B1903">
            <v>236</v>
          </cell>
          <cell r="D1903">
            <v>1.2284999999999999</v>
          </cell>
          <cell r="E1903">
            <v>289.92599999999999</v>
          </cell>
        </row>
        <row r="1904">
          <cell r="A1904">
            <v>40695</v>
          </cell>
          <cell r="B1904">
            <v>234.5</v>
          </cell>
          <cell r="D1904">
            <v>1.2051000000000001</v>
          </cell>
          <cell r="E1904">
            <v>282.59595000000002</v>
          </cell>
        </row>
        <row r="1905">
          <cell r="A1905">
            <v>40696</v>
          </cell>
          <cell r="B1905">
            <v>235.75</v>
          </cell>
          <cell r="D1905">
            <v>1.2205999999999999</v>
          </cell>
          <cell r="E1905">
            <v>287.75644999999997</v>
          </cell>
        </row>
        <row r="1906">
          <cell r="A1906">
            <v>40697</v>
          </cell>
          <cell r="B1906">
            <v>234.25</v>
          </cell>
          <cell r="D1906">
            <v>1.2193000000000001</v>
          </cell>
          <cell r="E1906">
            <v>285.62102500000003</v>
          </cell>
        </row>
        <row r="1907">
          <cell r="A1907">
            <v>40700</v>
          </cell>
          <cell r="B1907">
            <v>227.75</v>
          </cell>
          <cell r="D1907">
            <v>1.2161</v>
          </cell>
          <cell r="E1907">
            <v>276.96677499999998</v>
          </cell>
        </row>
        <row r="1908">
          <cell r="A1908">
            <v>40701</v>
          </cell>
          <cell r="B1908">
            <v>222.75</v>
          </cell>
          <cell r="D1908">
            <v>1.2281</v>
          </cell>
          <cell r="E1908">
            <v>273.55927500000001</v>
          </cell>
        </row>
        <row r="1909">
          <cell r="A1909">
            <v>40702</v>
          </cell>
          <cell r="B1909">
            <v>231.25</v>
          </cell>
          <cell r="D1909">
            <v>1.2183999999999999</v>
          </cell>
          <cell r="E1909">
            <v>281.755</v>
          </cell>
        </row>
        <row r="1910">
          <cell r="A1910">
            <v>40703</v>
          </cell>
          <cell r="B1910">
            <v>232.75</v>
          </cell>
          <cell r="D1910">
            <v>1.2202</v>
          </cell>
          <cell r="E1910">
            <v>284.00155000000001</v>
          </cell>
        </row>
        <row r="1911">
          <cell r="A1911">
            <v>40704</v>
          </cell>
          <cell r="B1911">
            <v>228.5</v>
          </cell>
          <cell r="D1911">
            <v>1.2091000000000001</v>
          </cell>
          <cell r="E1911">
            <v>276.27935000000002</v>
          </cell>
        </row>
        <row r="1912">
          <cell r="A1912">
            <v>40707</v>
          </cell>
          <cell r="B1912">
            <v>221.25</v>
          </cell>
          <cell r="D1912">
            <v>1.2064999999999999</v>
          </cell>
          <cell r="E1912">
            <v>266.93812499999996</v>
          </cell>
        </row>
        <row r="1913">
          <cell r="A1913">
            <v>40708</v>
          </cell>
          <cell r="B1913">
            <v>216</v>
          </cell>
          <cell r="D1913">
            <v>1.2204999999999999</v>
          </cell>
          <cell r="E1913">
            <v>263.62799999999999</v>
          </cell>
        </row>
        <row r="1914">
          <cell r="A1914">
            <v>40709</v>
          </cell>
          <cell r="B1914">
            <v>212.5</v>
          </cell>
          <cell r="D1914">
            <v>1.2081999999999999</v>
          </cell>
          <cell r="E1914">
            <v>256.74250000000001</v>
          </cell>
        </row>
        <row r="1915">
          <cell r="A1915">
            <v>40710</v>
          </cell>
          <cell r="B1915">
            <v>213.25</v>
          </cell>
          <cell r="D1915">
            <v>1.2043999999999999</v>
          </cell>
          <cell r="E1915">
            <v>256.8383</v>
          </cell>
        </row>
        <row r="1916">
          <cell r="A1916">
            <v>40711</v>
          </cell>
          <cell r="B1916">
            <v>210.25</v>
          </cell>
          <cell r="D1916">
            <v>1.2144999999999999</v>
          </cell>
          <cell r="E1916">
            <v>255.34862499999997</v>
          </cell>
        </row>
        <row r="1917">
          <cell r="A1917">
            <v>40714</v>
          </cell>
          <cell r="B1917">
            <v>209</v>
          </cell>
          <cell r="D1917">
            <v>1.2098</v>
          </cell>
          <cell r="E1917">
            <v>252.84819999999999</v>
          </cell>
        </row>
        <row r="1918">
          <cell r="A1918">
            <v>40715</v>
          </cell>
          <cell r="B1918">
            <v>210.25</v>
          </cell>
          <cell r="D1918">
            <v>1.2110000000000001</v>
          </cell>
          <cell r="E1918">
            <v>254.61275000000001</v>
          </cell>
        </row>
        <row r="1919">
          <cell r="A1919">
            <v>40716</v>
          </cell>
          <cell r="B1919">
            <v>194.5</v>
          </cell>
          <cell r="D1919">
            <v>1.2034</v>
          </cell>
          <cell r="E1919">
            <v>234.06130000000002</v>
          </cell>
        </row>
        <row r="1920">
          <cell r="A1920">
            <v>40717</v>
          </cell>
          <cell r="B1920">
            <v>196</v>
          </cell>
          <cell r="D1920">
            <v>1.1953</v>
          </cell>
          <cell r="E1920">
            <v>234.27880000000002</v>
          </cell>
        </row>
        <row r="1921">
          <cell r="A1921">
            <v>40718</v>
          </cell>
          <cell r="B1921">
            <v>196.5</v>
          </cell>
          <cell r="D1921">
            <v>1.1819</v>
          </cell>
          <cell r="E1921">
            <v>232.24334999999999</v>
          </cell>
        </row>
        <row r="1922">
          <cell r="A1922">
            <v>40721</v>
          </cell>
          <cell r="B1922">
            <v>188.25</v>
          </cell>
          <cell r="D1922">
            <v>1.1923999999999999</v>
          </cell>
          <cell r="E1922">
            <v>224.46929999999998</v>
          </cell>
        </row>
        <row r="1923">
          <cell r="A1923">
            <v>40722</v>
          </cell>
          <cell r="B1923">
            <v>195.25</v>
          </cell>
          <cell r="D1923">
            <v>1.1948000000000001</v>
          </cell>
          <cell r="E1923">
            <v>233.28470000000002</v>
          </cell>
        </row>
        <row r="1924">
          <cell r="A1924">
            <v>40723</v>
          </cell>
          <cell r="B1924">
            <v>200</v>
          </cell>
          <cell r="D1924">
            <v>1.2041999999999999</v>
          </cell>
          <cell r="E1924">
            <v>240.83999999999997</v>
          </cell>
        </row>
        <row r="1925">
          <cell r="A1925">
            <v>40724</v>
          </cell>
          <cell r="B1925">
            <v>185</v>
          </cell>
          <cell r="D1925">
            <v>1.2184999999999999</v>
          </cell>
          <cell r="E1925">
            <v>225.42249999999999</v>
          </cell>
        </row>
        <row r="1926">
          <cell r="A1926">
            <v>40725</v>
          </cell>
          <cell r="B1926">
            <v>187.75</v>
          </cell>
          <cell r="D1926">
            <v>1.2309000000000001</v>
          </cell>
          <cell r="E1926">
            <v>231.10147500000002</v>
          </cell>
        </row>
        <row r="1927">
          <cell r="A1927">
            <v>40728</v>
          </cell>
          <cell r="B1927">
            <v>193</v>
          </cell>
          <cell r="D1927">
            <v>1.2327999999999999</v>
          </cell>
          <cell r="E1927">
            <v>237.93039999999999</v>
          </cell>
        </row>
        <row r="1928">
          <cell r="A1928">
            <v>40729</v>
          </cell>
          <cell r="B1928">
            <v>197.5</v>
          </cell>
          <cell r="D1928">
            <v>1.2126999999999999</v>
          </cell>
          <cell r="E1928">
            <v>239.50824999999998</v>
          </cell>
        </row>
        <row r="1929">
          <cell r="A1929">
            <v>40730</v>
          </cell>
          <cell r="B1929">
            <v>194.5</v>
          </cell>
          <cell r="D1929">
            <v>1.2014</v>
          </cell>
          <cell r="E1929">
            <v>233.67230000000001</v>
          </cell>
        </row>
        <row r="1930">
          <cell r="A1930">
            <v>40731</v>
          </cell>
          <cell r="B1930">
            <v>190.5</v>
          </cell>
          <cell r="D1930">
            <v>1.2121</v>
          </cell>
          <cell r="E1930">
            <v>230.90504999999999</v>
          </cell>
        </row>
        <row r="1931">
          <cell r="A1931">
            <v>40732</v>
          </cell>
          <cell r="B1931">
            <v>194.75</v>
          </cell>
          <cell r="D1931">
            <v>1.1929000000000001</v>
          </cell>
          <cell r="E1931">
            <v>232.31727500000002</v>
          </cell>
        </row>
        <row r="1932">
          <cell r="A1932">
            <v>40735</v>
          </cell>
          <cell r="B1932">
            <v>190.75</v>
          </cell>
          <cell r="D1932">
            <v>1.1722999999999999</v>
          </cell>
          <cell r="E1932">
            <v>223.61622499999999</v>
          </cell>
        </row>
        <row r="1933">
          <cell r="A1933">
            <v>40736</v>
          </cell>
          <cell r="B1933">
            <v>191.25</v>
          </cell>
          <cell r="D1933">
            <v>1.1583000000000001</v>
          </cell>
          <cell r="E1933">
            <v>221.52487500000001</v>
          </cell>
        </row>
        <row r="1934">
          <cell r="A1934">
            <v>40737</v>
          </cell>
          <cell r="B1934">
            <v>201</v>
          </cell>
          <cell r="D1934">
            <v>1.1553</v>
          </cell>
          <cell r="E1934">
            <v>232.21529999999998</v>
          </cell>
        </row>
        <row r="1935">
          <cell r="A1935">
            <v>40738</v>
          </cell>
          <cell r="B1935">
            <v>197.75</v>
          </cell>
          <cell r="D1935">
            <v>1.1534</v>
          </cell>
          <cell r="E1935">
            <v>228.08484999999999</v>
          </cell>
        </row>
        <row r="1936">
          <cell r="A1936">
            <v>40739</v>
          </cell>
          <cell r="B1936">
            <v>200</v>
          </cell>
          <cell r="D1936">
            <v>1.1525000000000001</v>
          </cell>
          <cell r="E1936">
            <v>230.50000000000003</v>
          </cell>
        </row>
        <row r="1937">
          <cell r="A1937">
            <v>40742</v>
          </cell>
          <cell r="B1937">
            <v>195.5</v>
          </cell>
          <cell r="D1937">
            <v>1.1534</v>
          </cell>
          <cell r="E1937">
            <v>225.4897</v>
          </cell>
        </row>
        <row r="1938">
          <cell r="A1938">
            <v>40743</v>
          </cell>
          <cell r="B1938">
            <v>201.5</v>
          </cell>
          <cell r="D1938">
            <v>1.1664000000000001</v>
          </cell>
          <cell r="E1938">
            <v>235.02960000000002</v>
          </cell>
        </row>
        <row r="1939">
          <cell r="A1939">
            <v>40744</v>
          </cell>
          <cell r="B1939">
            <v>199.25</v>
          </cell>
          <cell r="D1939">
            <v>1.1654</v>
          </cell>
          <cell r="E1939">
            <v>232.20595</v>
          </cell>
        </row>
        <row r="1940">
          <cell r="A1940">
            <v>40745</v>
          </cell>
          <cell r="B1940">
            <v>194.25</v>
          </cell>
          <cell r="D1940">
            <v>1.1758</v>
          </cell>
          <cell r="E1940">
            <v>228.39914999999999</v>
          </cell>
        </row>
        <row r="1941">
          <cell r="A1941">
            <v>40746</v>
          </cell>
          <cell r="B1941">
            <v>193</v>
          </cell>
          <cell r="D1941">
            <v>1.1746000000000001</v>
          </cell>
          <cell r="E1941">
            <v>226.69780000000003</v>
          </cell>
        </row>
        <row r="1942">
          <cell r="A1942">
            <v>40749</v>
          </cell>
          <cell r="B1942">
            <v>191.25</v>
          </cell>
          <cell r="D1942">
            <v>1.1585000000000001</v>
          </cell>
          <cell r="E1942">
            <v>221.56312500000001</v>
          </cell>
        </row>
        <row r="1943">
          <cell r="A1943">
            <v>40750</v>
          </cell>
          <cell r="B1943">
            <v>194.25</v>
          </cell>
          <cell r="D1943">
            <v>1.1625000000000001</v>
          </cell>
          <cell r="E1943">
            <v>225.81562500000001</v>
          </cell>
        </row>
        <row r="1944">
          <cell r="A1944">
            <v>40751</v>
          </cell>
          <cell r="B1944">
            <v>196</v>
          </cell>
          <cell r="D1944">
            <v>1.1508</v>
          </cell>
          <cell r="E1944">
            <v>225.55680000000001</v>
          </cell>
        </row>
        <row r="1945">
          <cell r="A1945">
            <v>40752</v>
          </cell>
          <cell r="B1945">
            <v>200</v>
          </cell>
          <cell r="D1945">
            <v>1.1487000000000001</v>
          </cell>
          <cell r="E1945">
            <v>229.74</v>
          </cell>
        </row>
        <row r="1946">
          <cell r="A1946">
            <v>40753</v>
          </cell>
          <cell r="B1946">
            <v>197.75</v>
          </cell>
          <cell r="D1946">
            <v>1.1303000000000001</v>
          </cell>
          <cell r="E1946">
            <v>223.51682500000001</v>
          </cell>
        </row>
        <row r="1947">
          <cell r="A1947">
            <v>40756</v>
          </cell>
          <cell r="B1947">
            <v>197.5</v>
          </cell>
          <cell r="D1947">
            <v>1.1167</v>
          </cell>
          <cell r="E1947">
            <v>220.54825</v>
          </cell>
        </row>
        <row r="1948">
          <cell r="A1948">
            <v>40757</v>
          </cell>
          <cell r="B1948">
            <v>195.5</v>
          </cell>
          <cell r="D1948">
            <v>1.0829</v>
          </cell>
          <cell r="E1948">
            <v>211.70695000000001</v>
          </cell>
        </row>
        <row r="1949">
          <cell r="A1949">
            <v>40758</v>
          </cell>
          <cell r="B1949">
            <v>199.25</v>
          </cell>
          <cell r="D1949">
            <v>1.1020000000000001</v>
          </cell>
          <cell r="E1949">
            <v>219.57350000000002</v>
          </cell>
        </row>
        <row r="1950">
          <cell r="A1950">
            <v>40759</v>
          </cell>
          <cell r="B1950">
            <v>196.75</v>
          </cell>
          <cell r="D1950">
            <v>1.0787</v>
          </cell>
          <cell r="E1950">
            <v>212.23422500000001</v>
          </cell>
        </row>
        <row r="1951">
          <cell r="A1951">
            <v>40760</v>
          </cell>
          <cell r="B1951">
            <v>195.5</v>
          </cell>
          <cell r="D1951">
            <v>1.0953999999999999</v>
          </cell>
          <cell r="E1951">
            <v>214.15069999999997</v>
          </cell>
        </row>
        <row r="1952">
          <cell r="A1952">
            <v>40763</v>
          </cell>
          <cell r="B1952">
            <v>190.25</v>
          </cell>
          <cell r="D1952">
            <v>1.07</v>
          </cell>
          <cell r="E1952">
            <v>203.56750000000002</v>
          </cell>
        </row>
        <row r="1953">
          <cell r="A1953">
            <v>40764</v>
          </cell>
          <cell r="B1953">
            <v>193.5</v>
          </cell>
          <cell r="D1953">
            <v>1.038</v>
          </cell>
          <cell r="E1953">
            <v>200.85300000000001</v>
          </cell>
        </row>
        <row r="1954">
          <cell r="A1954">
            <v>40765</v>
          </cell>
          <cell r="B1954">
            <v>195</v>
          </cell>
          <cell r="D1954">
            <v>1.0293000000000001</v>
          </cell>
          <cell r="E1954">
            <v>200.71350000000001</v>
          </cell>
        </row>
        <row r="1955">
          <cell r="A1955">
            <v>40766</v>
          </cell>
          <cell r="B1955">
            <v>197.5</v>
          </cell>
          <cell r="D1955">
            <v>1.0857000000000001</v>
          </cell>
          <cell r="E1955">
            <v>214.42575000000002</v>
          </cell>
        </row>
        <row r="1956">
          <cell r="A1956">
            <v>40767</v>
          </cell>
          <cell r="B1956">
            <v>198.75</v>
          </cell>
          <cell r="D1956">
            <v>1.1081000000000001</v>
          </cell>
          <cell r="E1956">
            <v>220.23487500000002</v>
          </cell>
        </row>
        <row r="1957">
          <cell r="A1957">
            <v>40770</v>
          </cell>
          <cell r="B1957">
            <v>199.5</v>
          </cell>
          <cell r="D1957">
            <v>1.1323000000000001</v>
          </cell>
          <cell r="E1957">
            <v>225.89385000000001</v>
          </cell>
        </row>
        <row r="1958">
          <cell r="A1958">
            <v>40771</v>
          </cell>
          <cell r="B1958">
            <v>199</v>
          </cell>
          <cell r="D1958">
            <v>1.1458999999999999</v>
          </cell>
          <cell r="E1958">
            <v>228.0341</v>
          </cell>
        </row>
        <row r="1959">
          <cell r="A1959">
            <v>40772</v>
          </cell>
          <cell r="B1959">
            <v>200</v>
          </cell>
          <cell r="D1959">
            <v>1.1404000000000001</v>
          </cell>
          <cell r="E1959">
            <v>228.08</v>
          </cell>
        </row>
        <row r="1960">
          <cell r="A1960">
            <v>40773</v>
          </cell>
          <cell r="B1960">
            <v>197.5</v>
          </cell>
          <cell r="D1960">
            <v>1.1371</v>
          </cell>
          <cell r="E1960">
            <v>224.57724999999999</v>
          </cell>
        </row>
        <row r="1961">
          <cell r="A1961">
            <v>40774</v>
          </cell>
          <cell r="B1961">
            <v>201.75</v>
          </cell>
          <cell r="D1961">
            <v>1.1298999999999999</v>
          </cell>
          <cell r="E1961">
            <v>227.95732499999997</v>
          </cell>
        </row>
        <row r="1962">
          <cell r="A1962">
            <v>40777</v>
          </cell>
          <cell r="B1962">
            <v>203.25</v>
          </cell>
          <cell r="D1962">
            <v>1.1345000000000001</v>
          </cell>
          <cell r="E1962">
            <v>230.58712500000001</v>
          </cell>
        </row>
        <row r="1963">
          <cell r="A1963">
            <v>40778</v>
          </cell>
          <cell r="B1963">
            <v>207.75</v>
          </cell>
          <cell r="D1963">
            <v>1.1435999999999999</v>
          </cell>
          <cell r="E1963">
            <v>237.5829</v>
          </cell>
        </row>
        <row r="1964">
          <cell r="A1964">
            <v>40779</v>
          </cell>
          <cell r="B1964">
            <v>206.75</v>
          </cell>
          <cell r="D1964">
            <v>1.1469</v>
          </cell>
          <cell r="E1964">
            <v>237.12157500000001</v>
          </cell>
        </row>
        <row r="1965">
          <cell r="A1965">
            <v>40780</v>
          </cell>
          <cell r="B1965">
            <v>208.75</v>
          </cell>
          <cell r="D1965">
            <v>1.1399999999999999</v>
          </cell>
          <cell r="E1965">
            <v>237.97499999999997</v>
          </cell>
        </row>
        <row r="1966">
          <cell r="A1966">
            <v>40781</v>
          </cell>
          <cell r="B1966">
            <v>210.25</v>
          </cell>
          <cell r="D1966">
            <v>1.1685000000000001</v>
          </cell>
          <cell r="E1966">
            <v>245.67712500000002</v>
          </cell>
        </row>
        <row r="1967">
          <cell r="A1967">
            <v>40784</v>
          </cell>
          <cell r="B1967">
            <v>214</v>
          </cell>
          <cell r="D1967">
            <v>1.1834</v>
          </cell>
          <cell r="E1967">
            <v>253.24760000000001</v>
          </cell>
        </row>
        <row r="1968">
          <cell r="A1968">
            <v>40785</v>
          </cell>
          <cell r="B1968">
            <v>210.75</v>
          </cell>
          <cell r="D1968">
            <v>1.1841999999999999</v>
          </cell>
          <cell r="E1968">
            <v>249.57014999999998</v>
          </cell>
        </row>
        <row r="1969">
          <cell r="A1969">
            <v>40786</v>
          </cell>
          <cell r="B1969">
            <v>211.25</v>
          </cell>
          <cell r="D1969">
            <v>1.1585000000000001</v>
          </cell>
          <cell r="E1969">
            <v>244.73312500000003</v>
          </cell>
        </row>
        <row r="1970">
          <cell r="A1970">
            <v>40787</v>
          </cell>
          <cell r="B1970">
            <v>208.75</v>
          </cell>
          <cell r="D1970">
            <v>1.1345000000000001</v>
          </cell>
          <cell r="E1970">
            <v>236.826875</v>
          </cell>
        </row>
        <row r="1971">
          <cell r="A1971">
            <v>40788</v>
          </cell>
          <cell r="B1971">
            <v>208.25</v>
          </cell>
          <cell r="D1971">
            <v>1.1192</v>
          </cell>
          <cell r="E1971">
            <v>233.07339999999999</v>
          </cell>
        </row>
        <row r="1972">
          <cell r="A1972">
            <v>40791</v>
          </cell>
          <cell r="B1972">
            <v>206.75</v>
          </cell>
          <cell r="D1972">
            <v>1.1086</v>
          </cell>
          <cell r="E1972">
            <v>229.20305000000002</v>
          </cell>
        </row>
        <row r="1973">
          <cell r="A1973">
            <v>40792</v>
          </cell>
          <cell r="B1973">
            <v>205.75</v>
          </cell>
          <cell r="D1973">
            <v>1.2060999999999999</v>
          </cell>
          <cell r="E1973">
            <v>248.15507499999998</v>
          </cell>
        </row>
        <row r="1974">
          <cell r="A1974">
            <v>40793</v>
          </cell>
          <cell r="B1974">
            <v>206.5</v>
          </cell>
          <cell r="D1974">
            <v>1.2085999999999999</v>
          </cell>
          <cell r="E1974">
            <v>249.57589999999999</v>
          </cell>
        </row>
        <row r="1975">
          <cell r="A1975">
            <v>40794</v>
          </cell>
          <cell r="B1975">
            <v>205.5</v>
          </cell>
          <cell r="D1975">
            <v>1.2152000000000001</v>
          </cell>
          <cell r="E1975">
            <v>249.7236</v>
          </cell>
        </row>
        <row r="1976">
          <cell r="A1976">
            <v>40795</v>
          </cell>
          <cell r="B1976">
            <v>206.75</v>
          </cell>
          <cell r="D1976">
            <v>1.2060999999999999</v>
          </cell>
          <cell r="E1976">
            <v>249.361175</v>
          </cell>
        </row>
        <row r="1977">
          <cell r="A1977">
            <v>40798</v>
          </cell>
          <cell r="B1977">
            <v>208</v>
          </cell>
          <cell r="D1977">
            <v>1.2039</v>
          </cell>
          <cell r="E1977">
            <v>250.41120000000001</v>
          </cell>
        </row>
        <row r="1978">
          <cell r="A1978">
            <v>40799</v>
          </cell>
          <cell r="B1978">
            <v>203</v>
          </cell>
          <cell r="D1978">
            <v>1.2033</v>
          </cell>
          <cell r="E1978">
            <v>244.26990000000001</v>
          </cell>
        </row>
        <row r="1979">
          <cell r="A1979">
            <v>40800</v>
          </cell>
          <cell r="B1979">
            <v>202</v>
          </cell>
          <cell r="D1979">
            <v>1.2039</v>
          </cell>
          <cell r="E1979">
            <v>243.18779999999998</v>
          </cell>
        </row>
        <row r="1980">
          <cell r="A1980">
            <v>40801</v>
          </cell>
          <cell r="B1980">
            <v>196.75</v>
          </cell>
          <cell r="D1980">
            <v>1.2070000000000001</v>
          </cell>
          <cell r="E1980">
            <v>237.47725000000003</v>
          </cell>
        </row>
        <row r="1981">
          <cell r="A1981">
            <v>40802</v>
          </cell>
          <cell r="B1981">
            <v>197</v>
          </cell>
          <cell r="D1981">
            <v>1.2078</v>
          </cell>
          <cell r="E1981">
            <v>237.9366</v>
          </cell>
        </row>
        <row r="1982">
          <cell r="A1982">
            <v>40805</v>
          </cell>
          <cell r="B1982">
            <v>195.5</v>
          </cell>
          <cell r="D1982">
            <v>1.2063999999999999</v>
          </cell>
          <cell r="E1982">
            <v>235.85119999999998</v>
          </cell>
        </row>
        <row r="1983">
          <cell r="A1983">
            <v>40806</v>
          </cell>
          <cell r="B1983">
            <v>196</v>
          </cell>
          <cell r="D1983">
            <v>1.2155</v>
          </cell>
          <cell r="E1983">
            <v>238.238</v>
          </cell>
        </row>
        <row r="1984">
          <cell r="A1984">
            <v>40807</v>
          </cell>
          <cell r="B1984">
            <v>196.75</v>
          </cell>
          <cell r="D1984">
            <v>1.2217</v>
          </cell>
          <cell r="E1984">
            <v>240.36947499999999</v>
          </cell>
        </row>
        <row r="1985">
          <cell r="A1985">
            <v>40808</v>
          </cell>
          <cell r="B1985">
            <v>192</v>
          </cell>
          <cell r="D1985">
            <v>1.2222</v>
          </cell>
          <cell r="E1985">
            <v>234.66239999999999</v>
          </cell>
        </row>
        <row r="1986">
          <cell r="A1986">
            <v>40809</v>
          </cell>
          <cell r="B1986">
            <v>191.5</v>
          </cell>
          <cell r="D1986">
            <v>1.2222999999999999</v>
          </cell>
          <cell r="E1986">
            <v>234.07044999999999</v>
          </cell>
        </row>
        <row r="1987">
          <cell r="A1987">
            <v>40812</v>
          </cell>
          <cell r="B1987">
            <v>192.25</v>
          </cell>
          <cell r="D1987">
            <v>1.2195</v>
          </cell>
          <cell r="E1987">
            <v>234.44887500000002</v>
          </cell>
        </row>
        <row r="1988">
          <cell r="A1988">
            <v>40813</v>
          </cell>
          <cell r="B1988">
            <v>194.5</v>
          </cell>
          <cell r="D1988">
            <v>1.2173</v>
          </cell>
          <cell r="E1988">
            <v>236.76485</v>
          </cell>
        </row>
        <row r="1989">
          <cell r="A1989">
            <v>40814</v>
          </cell>
          <cell r="B1989">
            <v>191</v>
          </cell>
          <cell r="D1989">
            <v>1.2181</v>
          </cell>
          <cell r="E1989">
            <v>232.65709999999999</v>
          </cell>
        </row>
        <row r="1990">
          <cell r="A1990">
            <v>40815</v>
          </cell>
          <cell r="B1990">
            <v>190.75</v>
          </cell>
          <cell r="D1990">
            <v>1.2196</v>
          </cell>
          <cell r="E1990">
            <v>232.6387</v>
          </cell>
        </row>
        <row r="1991">
          <cell r="A1991">
            <v>40816</v>
          </cell>
          <cell r="B1991">
            <v>183.5</v>
          </cell>
          <cell r="D1991">
            <v>1.2151000000000001</v>
          </cell>
          <cell r="E1991">
            <v>222.97085000000001</v>
          </cell>
        </row>
        <row r="1992">
          <cell r="A1992">
            <v>40819</v>
          </cell>
          <cell r="B1992">
            <v>185.25</v>
          </cell>
          <cell r="D1992">
            <v>1.2126999999999999</v>
          </cell>
          <cell r="E1992">
            <v>224.65267499999999</v>
          </cell>
        </row>
        <row r="1993">
          <cell r="A1993">
            <v>40820</v>
          </cell>
          <cell r="B1993">
            <v>182.25</v>
          </cell>
          <cell r="D1993">
            <v>1.2233000000000001</v>
          </cell>
          <cell r="E1993">
            <v>222.946425</v>
          </cell>
        </row>
        <row r="1994">
          <cell r="A1994">
            <v>40821</v>
          </cell>
          <cell r="B1994">
            <v>185.25</v>
          </cell>
          <cell r="D1994">
            <v>1.2319</v>
          </cell>
          <cell r="E1994">
            <v>228.209475</v>
          </cell>
        </row>
        <row r="1995">
          <cell r="A1995">
            <v>40822</v>
          </cell>
          <cell r="B1995">
            <v>186.75</v>
          </cell>
          <cell r="D1995">
            <v>1.2363999999999999</v>
          </cell>
          <cell r="E1995">
            <v>230.89769999999999</v>
          </cell>
        </row>
        <row r="1996">
          <cell r="A1996">
            <v>40823</v>
          </cell>
          <cell r="B1996">
            <v>183.5</v>
          </cell>
          <cell r="D1996">
            <v>1.2396</v>
          </cell>
          <cell r="E1996">
            <v>227.4666</v>
          </cell>
        </row>
        <row r="1997">
          <cell r="A1997">
            <v>40826</v>
          </cell>
          <cell r="B1997">
            <v>184</v>
          </cell>
          <cell r="D1997">
            <v>1.2326999999999999</v>
          </cell>
          <cell r="E1997">
            <v>226.81679999999997</v>
          </cell>
        </row>
        <row r="1998">
          <cell r="A1998">
            <v>40827</v>
          </cell>
          <cell r="B1998">
            <v>191.75</v>
          </cell>
          <cell r="D1998">
            <v>1.2387999999999999</v>
          </cell>
          <cell r="E1998">
            <v>237.53989999999999</v>
          </cell>
        </row>
        <row r="1999">
          <cell r="A1999">
            <v>40828</v>
          </cell>
          <cell r="B1999">
            <v>185.75</v>
          </cell>
          <cell r="D1999">
            <v>1.2341</v>
          </cell>
          <cell r="E1999">
            <v>229.23407499999999</v>
          </cell>
        </row>
        <row r="2000">
          <cell r="A2000">
            <v>40829</v>
          </cell>
          <cell r="B2000">
            <v>183</v>
          </cell>
          <cell r="D2000">
            <v>1.2363999999999999</v>
          </cell>
          <cell r="E2000">
            <v>226.2612</v>
          </cell>
        </row>
        <row r="2001">
          <cell r="A2001">
            <v>40830</v>
          </cell>
          <cell r="B2001">
            <v>184.75</v>
          </cell>
          <cell r="D2001">
            <v>1.2370000000000001</v>
          </cell>
          <cell r="E2001">
            <v>228.53575000000001</v>
          </cell>
        </row>
        <row r="2002">
          <cell r="A2002">
            <v>40833</v>
          </cell>
          <cell r="B2002">
            <v>184.5</v>
          </cell>
          <cell r="D2002">
            <v>1.2346999999999999</v>
          </cell>
          <cell r="E2002">
            <v>227.80214999999998</v>
          </cell>
        </row>
        <row r="2003">
          <cell r="A2003">
            <v>40834</v>
          </cell>
          <cell r="B2003">
            <v>185.75</v>
          </cell>
          <cell r="D2003">
            <v>1.2353000000000001</v>
          </cell>
          <cell r="E2003">
            <v>229.456975</v>
          </cell>
        </row>
        <row r="2004">
          <cell r="A2004">
            <v>40835</v>
          </cell>
          <cell r="B2004">
            <v>186</v>
          </cell>
          <cell r="D2004">
            <v>1.2416</v>
          </cell>
          <cell r="E2004">
            <v>230.9376</v>
          </cell>
        </row>
        <row r="2005">
          <cell r="A2005">
            <v>40836</v>
          </cell>
          <cell r="B2005">
            <v>185.5</v>
          </cell>
          <cell r="D2005">
            <v>1.2324999999999999</v>
          </cell>
          <cell r="E2005">
            <v>228.62875</v>
          </cell>
        </row>
        <row r="2006">
          <cell r="A2006">
            <v>40837</v>
          </cell>
          <cell r="B2006">
            <v>187.75</v>
          </cell>
          <cell r="D2006">
            <v>1.2263999999999999</v>
          </cell>
          <cell r="E2006">
            <v>230.25659999999999</v>
          </cell>
        </row>
        <row r="2007">
          <cell r="A2007">
            <v>40840</v>
          </cell>
          <cell r="B2007">
            <v>188.75</v>
          </cell>
          <cell r="D2007">
            <v>1.2263999999999999</v>
          </cell>
          <cell r="E2007">
            <v>231.48299999999998</v>
          </cell>
        </row>
        <row r="2008">
          <cell r="A2008">
            <v>40841</v>
          </cell>
          <cell r="B2008">
            <v>189.25</v>
          </cell>
          <cell r="D2008">
            <v>1.2205999999999999</v>
          </cell>
          <cell r="E2008">
            <v>230.99854999999999</v>
          </cell>
        </row>
        <row r="2009">
          <cell r="A2009">
            <v>40842</v>
          </cell>
          <cell r="B2009">
            <v>186.5</v>
          </cell>
          <cell r="D2009">
            <v>1.2242999999999999</v>
          </cell>
          <cell r="E2009">
            <v>228.33194999999998</v>
          </cell>
        </row>
        <row r="2010">
          <cell r="A2010">
            <v>40843</v>
          </cell>
          <cell r="B2010">
            <v>186.75</v>
          </cell>
          <cell r="D2010">
            <v>1.2196</v>
          </cell>
          <cell r="E2010">
            <v>227.7603</v>
          </cell>
        </row>
        <row r="2011">
          <cell r="A2011">
            <v>40844</v>
          </cell>
          <cell r="B2011">
            <v>186.75</v>
          </cell>
          <cell r="D2011">
            <v>1.2209000000000001</v>
          </cell>
          <cell r="E2011">
            <v>228.00307500000002</v>
          </cell>
        </row>
        <row r="2012">
          <cell r="A2012">
            <v>40847</v>
          </cell>
          <cell r="B2012">
            <v>187</v>
          </cell>
          <cell r="D2012">
            <v>1.2153</v>
          </cell>
          <cell r="E2012">
            <v>227.2611</v>
          </cell>
        </row>
        <row r="2013">
          <cell r="A2013">
            <v>40848</v>
          </cell>
          <cell r="B2013">
            <v>183.75</v>
          </cell>
          <cell r="D2013">
            <v>1.2144999999999999</v>
          </cell>
          <cell r="E2013">
            <v>223.16437499999998</v>
          </cell>
        </row>
        <row r="2014">
          <cell r="A2014">
            <v>40849</v>
          </cell>
          <cell r="B2014">
            <v>183.75</v>
          </cell>
          <cell r="D2014">
            <v>1.2145999999999999</v>
          </cell>
          <cell r="E2014">
            <v>223.18274999999997</v>
          </cell>
        </row>
        <row r="2015">
          <cell r="A2015">
            <v>40850</v>
          </cell>
          <cell r="B2015">
            <v>187</v>
          </cell>
          <cell r="D2015">
            <v>1.2135</v>
          </cell>
          <cell r="E2015">
            <v>226.92449999999999</v>
          </cell>
        </row>
        <row r="2016">
          <cell r="A2016">
            <v>40851</v>
          </cell>
          <cell r="B2016">
            <v>187</v>
          </cell>
          <cell r="D2016">
            <v>1.2202</v>
          </cell>
          <cell r="E2016">
            <v>228.17739999999998</v>
          </cell>
        </row>
        <row r="2017">
          <cell r="A2017">
            <v>40854</v>
          </cell>
          <cell r="B2017">
            <v>186.25</v>
          </cell>
          <cell r="D2017">
            <v>1.2407999999999999</v>
          </cell>
          <cell r="E2017">
            <v>231.09899999999999</v>
          </cell>
        </row>
        <row r="2018">
          <cell r="A2018">
            <v>40855</v>
          </cell>
          <cell r="B2018">
            <v>187.5</v>
          </cell>
          <cell r="D2018">
            <v>1.2377</v>
          </cell>
          <cell r="E2018">
            <v>232.06874999999999</v>
          </cell>
        </row>
        <row r="2019">
          <cell r="A2019">
            <v>40856</v>
          </cell>
          <cell r="B2019">
            <v>188</v>
          </cell>
          <cell r="D2019">
            <v>1.2313000000000001</v>
          </cell>
          <cell r="E2019">
            <v>231.48440000000002</v>
          </cell>
        </row>
        <row r="2020">
          <cell r="A2020">
            <v>40857</v>
          </cell>
          <cell r="B2020">
            <v>186</v>
          </cell>
          <cell r="D2020">
            <v>1.2327999999999999</v>
          </cell>
          <cell r="E2020">
            <v>229.30079999999998</v>
          </cell>
        </row>
        <row r="2021">
          <cell r="A2021">
            <v>40858</v>
          </cell>
          <cell r="B2021">
            <v>184.5</v>
          </cell>
          <cell r="D2021">
            <v>1.2385999999999999</v>
          </cell>
          <cell r="E2021">
            <v>228.52169999999998</v>
          </cell>
        </row>
        <row r="2022">
          <cell r="A2022">
            <v>40861</v>
          </cell>
          <cell r="B2022">
            <v>182.75</v>
          </cell>
          <cell r="D2022">
            <v>1.2363999999999999</v>
          </cell>
          <cell r="E2022">
            <v>225.9521</v>
          </cell>
        </row>
        <row r="2023">
          <cell r="A2023">
            <v>40862</v>
          </cell>
          <cell r="B2023">
            <v>185</v>
          </cell>
          <cell r="D2023">
            <v>1.2385999999999999</v>
          </cell>
          <cell r="E2023">
            <v>229.14099999999999</v>
          </cell>
        </row>
        <row r="2024">
          <cell r="A2024">
            <v>40863</v>
          </cell>
          <cell r="B2024">
            <v>186.5</v>
          </cell>
          <cell r="D2024">
            <v>1.2381</v>
          </cell>
          <cell r="E2024">
            <v>230.90565000000001</v>
          </cell>
        </row>
        <row r="2025">
          <cell r="A2025">
            <v>40864</v>
          </cell>
          <cell r="B2025">
            <v>183</v>
          </cell>
          <cell r="D2025">
            <v>1.2402</v>
          </cell>
          <cell r="E2025">
            <v>226.95659999999998</v>
          </cell>
        </row>
        <row r="2026">
          <cell r="A2026">
            <v>40865</v>
          </cell>
          <cell r="B2026">
            <v>182</v>
          </cell>
          <cell r="D2026">
            <v>1.2385999999999999</v>
          </cell>
          <cell r="E2026">
            <v>225.42519999999999</v>
          </cell>
        </row>
        <row r="2027">
          <cell r="A2027">
            <v>40868</v>
          </cell>
          <cell r="B2027">
            <v>180</v>
          </cell>
          <cell r="D2027">
            <v>1.2373000000000001</v>
          </cell>
          <cell r="E2027">
            <v>222.714</v>
          </cell>
        </row>
        <row r="2028">
          <cell r="A2028">
            <v>40869</v>
          </cell>
          <cell r="B2028">
            <v>181.25</v>
          </cell>
          <cell r="D2028">
            <v>1.2344999999999999</v>
          </cell>
          <cell r="E2028">
            <v>223.75312499999998</v>
          </cell>
        </row>
        <row r="2029">
          <cell r="A2029">
            <v>40870</v>
          </cell>
          <cell r="B2029">
            <v>179</v>
          </cell>
          <cell r="D2029">
            <v>1.2269000000000001</v>
          </cell>
          <cell r="E2029">
            <v>219.61510000000001</v>
          </cell>
        </row>
        <row r="2030">
          <cell r="A2030">
            <v>40871</v>
          </cell>
          <cell r="B2030">
            <v>178.75</v>
          </cell>
          <cell r="D2030">
            <v>1.2265999999999999</v>
          </cell>
          <cell r="E2030">
            <v>219.25474999999997</v>
          </cell>
        </row>
        <row r="2031">
          <cell r="A2031">
            <v>40872</v>
          </cell>
          <cell r="B2031">
            <v>181</v>
          </cell>
          <cell r="D2031">
            <v>1.2314000000000001</v>
          </cell>
          <cell r="E2031">
            <v>222.88340000000002</v>
          </cell>
        </row>
        <row r="2032">
          <cell r="A2032">
            <v>40875</v>
          </cell>
          <cell r="B2032">
            <v>180.25</v>
          </cell>
          <cell r="D2032">
            <v>1.2283999999999999</v>
          </cell>
          <cell r="E2032">
            <v>221.41909999999999</v>
          </cell>
        </row>
        <row r="2033">
          <cell r="A2033">
            <v>40876</v>
          </cell>
          <cell r="B2033">
            <v>181.25</v>
          </cell>
          <cell r="D2033">
            <v>1.2256</v>
          </cell>
          <cell r="E2033">
            <v>222.14000000000001</v>
          </cell>
        </row>
        <row r="2034">
          <cell r="A2034">
            <v>40877</v>
          </cell>
          <cell r="B2034">
            <v>178.5</v>
          </cell>
          <cell r="D2034">
            <v>1.2277</v>
          </cell>
          <cell r="E2034">
            <v>219.14445000000001</v>
          </cell>
        </row>
        <row r="2035">
          <cell r="A2035">
            <v>40878</v>
          </cell>
          <cell r="B2035">
            <v>179.25</v>
          </cell>
          <cell r="D2035">
            <v>1.232</v>
          </cell>
          <cell r="E2035">
            <v>220.83599999999998</v>
          </cell>
        </row>
        <row r="2036">
          <cell r="A2036">
            <v>40879</v>
          </cell>
          <cell r="B2036">
            <v>181.25</v>
          </cell>
          <cell r="D2036">
            <v>1.2338</v>
          </cell>
          <cell r="E2036">
            <v>223.62625</v>
          </cell>
        </row>
        <row r="2037">
          <cell r="A2037">
            <v>40882</v>
          </cell>
          <cell r="B2037">
            <v>176.75</v>
          </cell>
          <cell r="D2037">
            <v>1.2327999999999999</v>
          </cell>
          <cell r="E2037">
            <v>217.89739999999998</v>
          </cell>
        </row>
        <row r="2038">
          <cell r="A2038">
            <v>40883</v>
          </cell>
          <cell r="B2038">
            <v>175.75</v>
          </cell>
          <cell r="D2038">
            <v>1.2413000000000001</v>
          </cell>
          <cell r="E2038">
            <v>218.15847500000001</v>
          </cell>
        </row>
        <row r="2039">
          <cell r="A2039">
            <v>40884</v>
          </cell>
          <cell r="B2039">
            <v>175.25</v>
          </cell>
          <cell r="D2039">
            <v>1.238</v>
          </cell>
          <cell r="E2039">
            <v>216.95949999999999</v>
          </cell>
        </row>
        <row r="2040">
          <cell r="A2040">
            <v>40885</v>
          </cell>
          <cell r="B2040">
            <v>175.5</v>
          </cell>
          <cell r="D2040">
            <v>1.2349000000000001</v>
          </cell>
          <cell r="E2040">
            <v>216.72495000000001</v>
          </cell>
        </row>
        <row r="2041">
          <cell r="A2041">
            <v>0</v>
          </cell>
          <cell r="B2041">
            <v>0</v>
          </cell>
          <cell r="D2041">
            <v>1.2361</v>
          </cell>
          <cell r="E2041">
            <v>0</v>
          </cell>
        </row>
        <row r="2042">
          <cell r="A2042">
            <v>40889</v>
          </cell>
          <cell r="B2042">
            <v>177</v>
          </cell>
          <cell r="D2042">
            <v>1.2355</v>
          </cell>
          <cell r="E2042">
            <v>218.68350000000001</v>
          </cell>
        </row>
        <row r="2043">
          <cell r="A2043">
            <v>40890</v>
          </cell>
          <cell r="B2043">
            <v>176.5</v>
          </cell>
          <cell r="D2043">
            <v>1.2322</v>
          </cell>
          <cell r="E2043">
            <v>217.48329999999999</v>
          </cell>
        </row>
        <row r="2044">
          <cell r="A2044">
            <v>40891</v>
          </cell>
          <cell r="B2044">
            <v>177.25</v>
          </cell>
          <cell r="D2044">
            <v>1.2369000000000001</v>
          </cell>
          <cell r="E2044">
            <v>219.24052500000002</v>
          </cell>
        </row>
        <row r="2045">
          <cell r="A2045">
            <v>40892</v>
          </cell>
          <cell r="B2045">
            <v>179</v>
          </cell>
          <cell r="D2045">
            <v>1.2236</v>
          </cell>
          <cell r="E2045">
            <v>219.02440000000001</v>
          </cell>
        </row>
        <row r="2046">
          <cell r="A2046">
            <v>0</v>
          </cell>
          <cell r="B2046">
            <v>0</v>
          </cell>
          <cell r="D2046">
            <v>1.2199</v>
          </cell>
          <cell r="E2046">
            <v>0</v>
          </cell>
        </row>
        <row r="2047">
          <cell r="A2047">
            <v>40896</v>
          </cell>
          <cell r="B2047">
            <v>183.25</v>
          </cell>
          <cell r="D2047">
            <v>1.2178</v>
          </cell>
          <cell r="E2047">
            <v>223.16184999999999</v>
          </cell>
        </row>
        <row r="2048">
          <cell r="A2048">
            <v>40897</v>
          </cell>
          <cell r="B2048">
            <v>184.25</v>
          </cell>
          <cell r="D2048">
            <v>1.2181999999999999</v>
          </cell>
          <cell r="E2048">
            <v>224.45335</v>
          </cell>
        </row>
        <row r="2049">
          <cell r="A2049">
            <v>40898</v>
          </cell>
          <cell r="B2049">
            <v>186</v>
          </cell>
          <cell r="D2049">
            <v>1.2205999999999999</v>
          </cell>
          <cell r="E2049">
            <v>227.03159999999997</v>
          </cell>
        </row>
        <row r="2050">
          <cell r="A2050">
            <v>40899</v>
          </cell>
          <cell r="B2050">
            <v>186.25</v>
          </cell>
          <cell r="D2050">
            <v>1.2216</v>
          </cell>
          <cell r="E2050">
            <v>227.523</v>
          </cell>
        </row>
        <row r="2051">
          <cell r="A2051">
            <v>0</v>
          </cell>
          <cell r="B2051">
            <v>0</v>
          </cell>
          <cell r="D2051">
            <v>1.222</v>
          </cell>
          <cell r="E2051">
            <v>0</v>
          </cell>
        </row>
        <row r="2052">
          <cell r="A2052">
            <v>0</v>
          </cell>
          <cell r="B2052">
            <v>0</v>
          </cell>
          <cell r="D2052">
            <v>1.2214</v>
          </cell>
          <cell r="E2052">
            <v>0</v>
          </cell>
        </row>
        <row r="2053">
          <cell r="A2053">
            <v>40904</v>
          </cell>
          <cell r="B2053">
            <v>193.25</v>
          </cell>
          <cell r="D2053">
            <v>1.2208000000000001</v>
          </cell>
          <cell r="E2053">
            <v>235.91960000000003</v>
          </cell>
        </row>
        <row r="2054">
          <cell r="A2054">
            <v>40905</v>
          </cell>
          <cell r="B2054">
            <v>194.25</v>
          </cell>
          <cell r="D2054">
            <v>1.2186999999999999</v>
          </cell>
          <cell r="E2054">
            <v>236.73247499999997</v>
          </cell>
        </row>
        <row r="2055">
          <cell r="A2055">
            <v>40906</v>
          </cell>
          <cell r="B2055">
            <v>195.25</v>
          </cell>
          <cell r="D2055">
            <v>1.2181</v>
          </cell>
          <cell r="E2055">
            <v>237.834025</v>
          </cell>
        </row>
        <row r="2056">
          <cell r="A2056">
            <v>0</v>
          </cell>
          <cell r="B2056">
            <v>0</v>
          </cell>
          <cell r="D2056">
            <v>1.2133</v>
          </cell>
          <cell r="E2056">
            <v>0</v>
          </cell>
        </row>
        <row r="2057">
          <cell r="A2057">
            <v>40910</v>
          </cell>
          <cell r="B2057">
            <v>199.25</v>
          </cell>
          <cell r="D2057">
            <v>1.2149000000000001</v>
          </cell>
          <cell r="E2057">
            <v>242.068825</v>
          </cell>
        </row>
        <row r="2058">
          <cell r="A2058">
            <v>40911</v>
          </cell>
          <cell r="B2058">
            <v>195.5</v>
          </cell>
          <cell r="D2058">
            <v>1.2163999999999999</v>
          </cell>
          <cell r="E2058">
            <v>237.80619999999999</v>
          </cell>
        </row>
        <row r="2059">
          <cell r="A2059">
            <v>40912</v>
          </cell>
          <cell r="B2059">
            <v>193.5</v>
          </cell>
          <cell r="D2059">
            <v>1.2185999999999999</v>
          </cell>
          <cell r="E2059">
            <v>235.79909999999998</v>
          </cell>
        </row>
        <row r="2060">
          <cell r="A2060">
            <v>40913</v>
          </cell>
          <cell r="B2060">
            <v>195.25</v>
          </cell>
          <cell r="D2060">
            <v>1.218</v>
          </cell>
          <cell r="E2060">
            <v>237.81449999999998</v>
          </cell>
        </row>
        <row r="2061">
          <cell r="A2061">
            <v>0</v>
          </cell>
          <cell r="B2061">
            <v>0</v>
          </cell>
          <cell r="D2061">
            <v>1.2146999999999999</v>
          </cell>
          <cell r="E2061">
            <v>0</v>
          </cell>
        </row>
        <row r="2062">
          <cell r="A2062">
            <v>40917</v>
          </cell>
          <cell r="B2062">
            <v>201.75</v>
          </cell>
          <cell r="D2062">
            <v>1.2115</v>
          </cell>
          <cell r="E2062">
            <v>244.42012500000001</v>
          </cell>
        </row>
        <row r="2063">
          <cell r="A2063">
            <v>40918</v>
          </cell>
          <cell r="B2063">
            <v>201.5</v>
          </cell>
          <cell r="D2063">
            <v>1.2119</v>
          </cell>
          <cell r="E2063">
            <v>244.19784999999999</v>
          </cell>
        </row>
        <row r="2064">
          <cell r="A2064">
            <v>40919</v>
          </cell>
          <cell r="B2064">
            <v>201.25</v>
          </cell>
          <cell r="D2064">
            <v>1.2117</v>
          </cell>
          <cell r="E2064">
            <v>243.854625</v>
          </cell>
        </row>
        <row r="2065">
          <cell r="A2065">
            <v>40920</v>
          </cell>
          <cell r="B2065">
            <v>194</v>
          </cell>
          <cell r="D2065">
            <v>1.2103999999999999</v>
          </cell>
          <cell r="E2065">
            <v>234.81759999999997</v>
          </cell>
        </row>
        <row r="2066">
          <cell r="A2066">
            <v>40921</v>
          </cell>
          <cell r="B2066">
            <v>197</v>
          </cell>
          <cell r="D2066">
            <v>1.2072000000000001</v>
          </cell>
          <cell r="E2066">
            <v>237.8184</v>
          </cell>
        </row>
        <row r="2067">
          <cell r="A2067">
            <v>40924</v>
          </cell>
          <cell r="B2067">
            <v>198.25</v>
          </cell>
          <cell r="D2067">
            <v>1.2081999999999999</v>
          </cell>
          <cell r="E2067">
            <v>239.52564999999998</v>
          </cell>
        </row>
        <row r="2068">
          <cell r="A2068">
            <v>40925</v>
          </cell>
          <cell r="B2068">
            <v>200</v>
          </cell>
          <cell r="D2068">
            <v>1.2090000000000001</v>
          </cell>
          <cell r="E2068">
            <v>241.8</v>
          </cell>
        </row>
        <row r="2069">
          <cell r="A2069">
            <v>40926</v>
          </cell>
          <cell r="B2069">
            <v>197.5</v>
          </cell>
          <cell r="D2069">
            <v>1.2077</v>
          </cell>
          <cell r="E2069">
            <v>238.52074999999999</v>
          </cell>
        </row>
        <row r="2070">
          <cell r="A2070">
            <v>40927</v>
          </cell>
          <cell r="B2070">
            <v>198.5</v>
          </cell>
          <cell r="D2070">
            <v>1.2081999999999999</v>
          </cell>
          <cell r="E2070">
            <v>239.82769999999999</v>
          </cell>
        </row>
        <row r="2071">
          <cell r="A2071">
            <v>40928</v>
          </cell>
          <cell r="B2071">
            <v>198.5</v>
          </cell>
          <cell r="D2071">
            <v>1.2077</v>
          </cell>
          <cell r="E2071">
            <v>239.72845000000001</v>
          </cell>
        </row>
        <row r="2072">
          <cell r="A2072">
            <v>40931</v>
          </cell>
          <cell r="B2072">
            <v>201.5</v>
          </cell>
          <cell r="D2072">
            <v>1.2072000000000001</v>
          </cell>
          <cell r="E2072">
            <v>243.2508</v>
          </cell>
        </row>
        <row r="2073">
          <cell r="A2073">
            <v>40932</v>
          </cell>
          <cell r="B2073">
            <v>205.75</v>
          </cell>
          <cell r="D2073">
            <v>1.2082999999999999</v>
          </cell>
          <cell r="E2073">
            <v>248.60772499999999</v>
          </cell>
        </row>
        <row r="2074">
          <cell r="A2074">
            <v>40933</v>
          </cell>
          <cell r="B2074">
            <v>208</v>
          </cell>
          <cell r="D2074">
            <v>1.2075</v>
          </cell>
          <cell r="E2074">
            <v>251.16</v>
          </cell>
        </row>
        <row r="2075">
          <cell r="A2075">
            <v>40934</v>
          </cell>
          <cell r="B2075">
            <v>209.25</v>
          </cell>
          <cell r="D2075">
            <v>1.2057</v>
          </cell>
          <cell r="E2075">
            <v>252.29272499999999</v>
          </cell>
        </row>
        <row r="2076">
          <cell r="A2076">
            <v>40935</v>
          </cell>
          <cell r="B2076">
            <v>209</v>
          </cell>
          <cell r="D2076">
            <v>1.206</v>
          </cell>
          <cell r="E2076">
            <v>252.054</v>
          </cell>
        </row>
        <row r="2077">
          <cell r="A2077">
            <v>40938</v>
          </cell>
          <cell r="B2077">
            <v>209</v>
          </cell>
          <cell r="D2077">
            <v>1.2052</v>
          </cell>
          <cell r="E2077">
            <v>251.88680000000002</v>
          </cell>
        </row>
        <row r="2078">
          <cell r="A2078">
            <v>40939</v>
          </cell>
          <cell r="B2078">
            <v>215.5</v>
          </cell>
          <cell r="D2078">
            <v>1.2033</v>
          </cell>
          <cell r="E2078">
            <v>259.31115</v>
          </cell>
        </row>
        <row r="2079">
          <cell r="A2079">
            <v>40940</v>
          </cell>
          <cell r="B2079">
            <v>216.75</v>
          </cell>
          <cell r="D2079">
            <v>1.2041999999999999</v>
          </cell>
          <cell r="E2079">
            <v>261.01034999999996</v>
          </cell>
        </row>
        <row r="2080">
          <cell r="A2080">
            <v>40941</v>
          </cell>
          <cell r="B2080">
            <v>215.75</v>
          </cell>
          <cell r="D2080">
            <v>1.2042999999999999</v>
          </cell>
          <cell r="E2080">
            <v>259.82772499999999</v>
          </cell>
        </row>
        <row r="2081">
          <cell r="A2081">
            <v>40942</v>
          </cell>
          <cell r="B2081">
            <v>217.25</v>
          </cell>
          <cell r="D2081">
            <v>1.2073</v>
          </cell>
          <cell r="E2081">
            <v>262.28592500000002</v>
          </cell>
        </row>
        <row r="2082">
          <cell r="A2082">
            <v>40945</v>
          </cell>
          <cell r="B2082">
            <v>222.25</v>
          </cell>
          <cell r="D2082">
            <v>1.2059</v>
          </cell>
          <cell r="E2082">
            <v>268.01127500000001</v>
          </cell>
        </row>
        <row r="2083">
          <cell r="A2083">
            <v>40946</v>
          </cell>
          <cell r="B2083">
            <v>221.5</v>
          </cell>
          <cell r="D2083">
            <v>1.2088000000000001</v>
          </cell>
          <cell r="E2083">
            <v>267.74920000000003</v>
          </cell>
        </row>
        <row r="2084">
          <cell r="A2084">
            <v>40947</v>
          </cell>
          <cell r="B2084">
            <v>216</v>
          </cell>
          <cell r="D2084">
            <v>1.2095</v>
          </cell>
          <cell r="E2084">
            <v>261.25200000000001</v>
          </cell>
        </row>
        <row r="2085">
          <cell r="A2085">
            <v>40948</v>
          </cell>
          <cell r="B2085">
            <v>213</v>
          </cell>
          <cell r="D2085">
            <v>1.2112000000000001</v>
          </cell>
          <cell r="E2085">
            <v>257.98560000000003</v>
          </cell>
        </row>
        <row r="2086">
          <cell r="A2086">
            <v>40949</v>
          </cell>
          <cell r="B2086">
            <v>210.5</v>
          </cell>
          <cell r="D2086">
            <v>1.2084999999999999</v>
          </cell>
          <cell r="E2086">
            <v>254.38924999999998</v>
          </cell>
        </row>
        <row r="2087">
          <cell r="A2087">
            <v>40952</v>
          </cell>
          <cell r="B2087">
            <v>206.75</v>
          </cell>
          <cell r="D2087">
            <v>1.2082999999999999</v>
          </cell>
          <cell r="E2087">
            <v>249.816025</v>
          </cell>
        </row>
        <row r="2088">
          <cell r="A2088">
            <v>40953</v>
          </cell>
          <cell r="B2088">
            <v>211</v>
          </cell>
          <cell r="D2088">
            <v>1.2070000000000001</v>
          </cell>
          <cell r="E2088">
            <v>254.67700000000002</v>
          </cell>
        </row>
        <row r="2089">
          <cell r="A2089">
            <v>40954</v>
          </cell>
          <cell r="B2089">
            <v>209</v>
          </cell>
          <cell r="D2089">
            <v>1.2060999999999999</v>
          </cell>
          <cell r="E2089">
            <v>252.07489999999999</v>
          </cell>
        </row>
        <row r="2090">
          <cell r="A2090">
            <v>40955</v>
          </cell>
          <cell r="B2090">
            <v>212.75</v>
          </cell>
          <cell r="D2090">
            <v>1.2062999999999999</v>
          </cell>
          <cell r="E2090">
            <v>256.64032499999996</v>
          </cell>
        </row>
        <row r="2091">
          <cell r="A2091">
            <v>40956</v>
          </cell>
          <cell r="B2091">
            <v>217.25</v>
          </cell>
          <cell r="D2091">
            <v>1.2079</v>
          </cell>
          <cell r="E2091">
            <v>262.41627499999998</v>
          </cell>
        </row>
        <row r="2092">
          <cell r="A2092">
            <v>40959</v>
          </cell>
          <cell r="B2092">
            <v>217</v>
          </cell>
          <cell r="D2092">
            <v>1.2068000000000001</v>
          </cell>
          <cell r="E2092">
            <v>261.87560000000002</v>
          </cell>
        </row>
        <row r="2093">
          <cell r="A2093">
            <v>40960</v>
          </cell>
          <cell r="B2093">
            <v>211.75</v>
          </cell>
          <cell r="D2093">
            <v>1.2071000000000001</v>
          </cell>
          <cell r="E2093">
            <v>255.60342500000002</v>
          </cell>
        </row>
        <row r="2094">
          <cell r="A2094">
            <v>40961</v>
          </cell>
          <cell r="B2094">
            <v>212</v>
          </cell>
          <cell r="D2094">
            <v>1.2056</v>
          </cell>
          <cell r="E2094">
            <v>255.5872</v>
          </cell>
        </row>
        <row r="2095">
          <cell r="A2095">
            <v>40962</v>
          </cell>
          <cell r="B2095">
            <v>209.75</v>
          </cell>
          <cell r="D2095">
            <v>1.2050000000000001</v>
          </cell>
          <cell r="E2095">
            <v>252.74875</v>
          </cell>
        </row>
        <row r="2096">
          <cell r="A2096">
            <v>40963</v>
          </cell>
          <cell r="B2096">
            <v>207.5</v>
          </cell>
          <cell r="D2096">
            <v>1.204</v>
          </cell>
          <cell r="E2096">
            <v>249.82999999999998</v>
          </cell>
        </row>
        <row r="2097">
          <cell r="A2097">
            <v>40966</v>
          </cell>
          <cell r="B2097">
            <v>206</v>
          </cell>
          <cell r="D2097">
            <v>1.2052</v>
          </cell>
          <cell r="E2097">
            <v>248.27120000000002</v>
          </cell>
        </row>
        <row r="2098">
          <cell r="A2098">
            <v>40967</v>
          </cell>
          <cell r="B2098">
            <v>210</v>
          </cell>
          <cell r="D2098">
            <v>1.2045999999999999</v>
          </cell>
          <cell r="E2098">
            <v>252.96599999999998</v>
          </cell>
        </row>
        <row r="2099">
          <cell r="A2099">
            <v>40968</v>
          </cell>
          <cell r="B2099">
            <v>213</v>
          </cell>
          <cell r="D2099">
            <v>1.2045999999999999</v>
          </cell>
          <cell r="E2099">
            <v>256.57979999999998</v>
          </cell>
        </row>
        <row r="2100">
          <cell r="A2100">
            <v>40969</v>
          </cell>
          <cell r="B2100">
            <v>214.5</v>
          </cell>
          <cell r="D2100">
            <v>1.2064999999999999</v>
          </cell>
          <cell r="E2100">
            <v>258.79424999999998</v>
          </cell>
        </row>
        <row r="2101">
          <cell r="A2101">
            <v>40970</v>
          </cell>
          <cell r="B2101">
            <v>217</v>
          </cell>
          <cell r="D2101">
            <v>1.2063999999999999</v>
          </cell>
          <cell r="E2101">
            <v>261.78879999999998</v>
          </cell>
        </row>
        <row r="2102">
          <cell r="A2102">
            <v>40973</v>
          </cell>
          <cell r="B2102">
            <v>220.5</v>
          </cell>
          <cell r="D2102">
            <v>1.2051000000000001</v>
          </cell>
          <cell r="E2102">
            <v>265.72455000000002</v>
          </cell>
        </row>
        <row r="2103">
          <cell r="A2103">
            <v>40974</v>
          </cell>
          <cell r="B2103">
            <v>216.75</v>
          </cell>
          <cell r="D2103">
            <v>1.2045999999999999</v>
          </cell>
          <cell r="E2103">
            <v>261.09704999999997</v>
          </cell>
        </row>
        <row r="2104">
          <cell r="A2104">
            <v>40975</v>
          </cell>
          <cell r="B2104">
            <v>214.5</v>
          </cell>
          <cell r="D2104">
            <v>1.2056</v>
          </cell>
          <cell r="E2104">
            <v>258.60120000000001</v>
          </cell>
        </row>
        <row r="2105">
          <cell r="A2105">
            <v>40976</v>
          </cell>
          <cell r="B2105">
            <v>213.5</v>
          </cell>
          <cell r="D2105">
            <v>1.2058</v>
          </cell>
          <cell r="E2105">
            <v>257.43829999999997</v>
          </cell>
        </row>
        <row r="2106">
          <cell r="A2106">
            <v>40977</v>
          </cell>
          <cell r="B2106">
            <v>220</v>
          </cell>
          <cell r="D2106">
            <v>1.2055</v>
          </cell>
          <cell r="E2106">
            <v>265.20999999999998</v>
          </cell>
        </row>
        <row r="2107">
          <cell r="A2107">
            <v>40980</v>
          </cell>
          <cell r="B2107">
            <v>217.5</v>
          </cell>
          <cell r="D2107">
            <v>1.2052</v>
          </cell>
          <cell r="E2107">
            <v>262.13100000000003</v>
          </cell>
        </row>
        <row r="2108">
          <cell r="A2108">
            <v>40981</v>
          </cell>
          <cell r="B2108">
            <v>211.5</v>
          </cell>
          <cell r="D2108">
            <v>1.2075</v>
          </cell>
          <cell r="E2108">
            <v>255.38624999999999</v>
          </cell>
        </row>
        <row r="2109">
          <cell r="A2109">
            <v>40982</v>
          </cell>
          <cell r="B2109">
            <v>210.75</v>
          </cell>
          <cell r="D2109">
            <v>1.2118</v>
          </cell>
          <cell r="E2109">
            <v>255.38685000000001</v>
          </cell>
        </row>
        <row r="2110">
          <cell r="A2110">
            <v>40983</v>
          </cell>
          <cell r="B2110">
            <v>214.25</v>
          </cell>
          <cell r="D2110">
            <v>1.2069000000000001</v>
          </cell>
          <cell r="E2110">
            <v>258.57832500000001</v>
          </cell>
        </row>
        <row r="2111">
          <cell r="A2111">
            <v>40984</v>
          </cell>
          <cell r="B2111">
            <v>213.75</v>
          </cell>
          <cell r="D2111">
            <v>1.2057</v>
          </cell>
          <cell r="E2111">
            <v>257.71837499999998</v>
          </cell>
        </row>
        <row r="2112">
          <cell r="A2112">
            <v>40987</v>
          </cell>
          <cell r="B2112">
            <v>210.5</v>
          </cell>
          <cell r="D2112">
            <v>1.2061999999999999</v>
          </cell>
          <cell r="E2112">
            <v>253.90509999999998</v>
          </cell>
        </row>
        <row r="2113">
          <cell r="A2113">
            <v>40988</v>
          </cell>
          <cell r="B2113">
            <v>208.75</v>
          </cell>
          <cell r="D2113">
            <v>1.2058</v>
          </cell>
          <cell r="E2113">
            <v>251.71074999999999</v>
          </cell>
        </row>
        <row r="2114">
          <cell r="A2114">
            <v>40989</v>
          </cell>
          <cell r="B2114">
            <v>208.75</v>
          </cell>
          <cell r="D2114">
            <v>1.2055</v>
          </cell>
          <cell r="E2114">
            <v>251.64812499999999</v>
          </cell>
        </row>
        <row r="2115">
          <cell r="A2115">
            <v>40990</v>
          </cell>
          <cell r="B2115">
            <v>210.25</v>
          </cell>
          <cell r="D2115">
            <v>1.2055</v>
          </cell>
          <cell r="E2115">
            <v>253.45637500000001</v>
          </cell>
        </row>
        <row r="2116">
          <cell r="A2116">
            <v>40991</v>
          </cell>
          <cell r="B2116">
            <v>214</v>
          </cell>
          <cell r="D2116">
            <v>1.2045999999999999</v>
          </cell>
          <cell r="E2116">
            <v>257.78440000000001</v>
          </cell>
        </row>
        <row r="2117">
          <cell r="A2117">
            <v>40994</v>
          </cell>
          <cell r="B2117">
            <v>217.25</v>
          </cell>
          <cell r="D2117">
            <v>1.2057</v>
          </cell>
          <cell r="E2117">
            <v>261.93832500000002</v>
          </cell>
        </row>
        <row r="2118">
          <cell r="A2118">
            <v>40995</v>
          </cell>
          <cell r="B2118">
            <v>213.25</v>
          </cell>
          <cell r="D2118">
            <v>1.2054</v>
          </cell>
          <cell r="E2118">
            <v>257.05155000000002</v>
          </cell>
        </row>
        <row r="2119">
          <cell r="A2119">
            <v>40996</v>
          </cell>
          <cell r="B2119">
            <v>211.25</v>
          </cell>
          <cell r="D2119">
            <v>1.2051000000000001</v>
          </cell>
          <cell r="E2119">
            <v>254.57737500000002</v>
          </cell>
        </row>
        <row r="2120">
          <cell r="A2120">
            <v>40997</v>
          </cell>
          <cell r="B2120">
            <v>207.25</v>
          </cell>
          <cell r="D2120">
            <v>1.2055</v>
          </cell>
          <cell r="E2120">
            <v>249.83987500000001</v>
          </cell>
        </row>
        <row r="2121">
          <cell r="A2121">
            <v>40998</v>
          </cell>
          <cell r="B2121">
            <v>212.75</v>
          </cell>
          <cell r="D2121">
            <v>1.2035</v>
          </cell>
          <cell r="E2121">
            <v>256.044625</v>
          </cell>
        </row>
        <row r="2122">
          <cell r="A2122">
            <v>41001</v>
          </cell>
          <cell r="B2122">
            <v>213</v>
          </cell>
          <cell r="D2122">
            <v>1.2037</v>
          </cell>
          <cell r="E2122">
            <v>256.38810000000001</v>
          </cell>
        </row>
        <row r="2123">
          <cell r="A2123">
            <v>41002</v>
          </cell>
          <cell r="B2123">
            <v>211.5</v>
          </cell>
          <cell r="D2123">
            <v>1.2028000000000001</v>
          </cell>
          <cell r="E2123">
            <v>254.39220000000003</v>
          </cell>
        </row>
        <row r="2124">
          <cell r="A2124">
            <v>41003</v>
          </cell>
          <cell r="B2124">
            <v>209.25</v>
          </cell>
          <cell r="D2124">
            <v>1.2036</v>
          </cell>
          <cell r="E2124">
            <v>251.85329999999999</v>
          </cell>
        </row>
        <row r="2125">
          <cell r="A2125">
            <v>41004</v>
          </cell>
          <cell r="B2125">
            <v>211.25</v>
          </cell>
          <cell r="D2125">
            <v>1.2015</v>
          </cell>
          <cell r="E2125">
            <v>253.81687500000001</v>
          </cell>
        </row>
        <row r="2126">
          <cell r="A2126">
            <v>41009</v>
          </cell>
          <cell r="B2126">
            <v>208.5</v>
          </cell>
          <cell r="D2126">
            <v>1.2013</v>
          </cell>
          <cell r="E2126">
            <v>250.47105000000002</v>
          </cell>
        </row>
        <row r="2127">
          <cell r="A2127">
            <v>41010</v>
          </cell>
          <cell r="B2127">
            <v>208.75</v>
          </cell>
          <cell r="D2127">
            <v>1.2028000000000001</v>
          </cell>
          <cell r="E2127">
            <v>251.08450000000002</v>
          </cell>
        </row>
        <row r="2128">
          <cell r="A2128">
            <v>41011</v>
          </cell>
          <cell r="B2128">
            <v>209.75</v>
          </cell>
          <cell r="D2128">
            <v>1.2010000000000001</v>
          </cell>
          <cell r="E2128">
            <v>251.90975</v>
          </cell>
        </row>
        <row r="2129">
          <cell r="A2129">
            <v>41012</v>
          </cell>
          <cell r="B2129">
            <v>209</v>
          </cell>
          <cell r="D2129">
            <v>1.2019</v>
          </cell>
          <cell r="E2129">
            <v>251.19710000000001</v>
          </cell>
        </row>
        <row r="2130">
          <cell r="A2130">
            <v>41015</v>
          </cell>
          <cell r="B2130">
            <v>209.25</v>
          </cell>
          <cell r="D2130">
            <v>1.2015</v>
          </cell>
          <cell r="E2130">
            <v>251.41387499999999</v>
          </cell>
        </row>
        <row r="2131">
          <cell r="A2131">
            <v>41016</v>
          </cell>
          <cell r="B2131">
            <v>211.75</v>
          </cell>
          <cell r="D2131">
            <v>1.2008000000000001</v>
          </cell>
          <cell r="E2131">
            <v>254.26940000000002</v>
          </cell>
        </row>
        <row r="2132">
          <cell r="A2132">
            <v>41017</v>
          </cell>
          <cell r="B2132">
            <v>214.75</v>
          </cell>
          <cell r="D2132">
            <v>1.2015</v>
          </cell>
          <cell r="E2132">
            <v>258.02212500000002</v>
          </cell>
        </row>
        <row r="2133">
          <cell r="A2133">
            <v>41018</v>
          </cell>
          <cell r="B2133">
            <v>216.75</v>
          </cell>
          <cell r="D2133">
            <v>1.2021999999999999</v>
          </cell>
          <cell r="E2133">
            <v>260.57684999999998</v>
          </cell>
        </row>
        <row r="2134">
          <cell r="A2134">
            <v>41019</v>
          </cell>
          <cell r="B2134">
            <v>216.5</v>
          </cell>
          <cell r="D2134">
            <v>1.2013</v>
          </cell>
          <cell r="E2134">
            <v>260.08145000000002</v>
          </cell>
        </row>
        <row r="2135">
          <cell r="A2135">
            <v>41022</v>
          </cell>
          <cell r="B2135">
            <v>215</v>
          </cell>
          <cell r="D2135">
            <v>1.2010000000000001</v>
          </cell>
          <cell r="E2135">
            <v>258.21500000000003</v>
          </cell>
        </row>
        <row r="2136">
          <cell r="A2136">
            <v>41023</v>
          </cell>
          <cell r="B2136">
            <v>214.5</v>
          </cell>
          <cell r="D2136">
            <v>1.2016</v>
          </cell>
          <cell r="E2136">
            <v>257.7432</v>
          </cell>
        </row>
        <row r="2137">
          <cell r="A2137">
            <v>41024</v>
          </cell>
          <cell r="B2137">
            <v>212.5</v>
          </cell>
          <cell r="D2137">
            <v>1.2011000000000001</v>
          </cell>
          <cell r="E2137">
            <v>255.23375000000001</v>
          </cell>
        </row>
        <row r="2138">
          <cell r="A2138">
            <v>41025</v>
          </cell>
          <cell r="B2138">
            <v>211</v>
          </cell>
          <cell r="D2138">
            <v>1.2013</v>
          </cell>
          <cell r="E2138">
            <v>253.4743</v>
          </cell>
        </row>
        <row r="2139">
          <cell r="A2139">
            <v>41026</v>
          </cell>
          <cell r="B2139">
            <v>213.75</v>
          </cell>
          <cell r="D2139">
            <v>1.2009000000000001</v>
          </cell>
          <cell r="E2139">
            <v>256.69237500000003</v>
          </cell>
        </row>
        <row r="2140">
          <cell r="A2140">
            <v>41029</v>
          </cell>
          <cell r="B2140">
            <v>216.5</v>
          </cell>
          <cell r="D2140">
            <v>1.2011000000000001</v>
          </cell>
          <cell r="E2140">
            <v>260.03815000000003</v>
          </cell>
        </row>
        <row r="2141">
          <cell r="A2141">
            <v>41031</v>
          </cell>
          <cell r="B2141">
            <v>217.75</v>
          </cell>
          <cell r="D2141">
            <v>1.2013</v>
          </cell>
          <cell r="E2141">
            <v>261.58307500000001</v>
          </cell>
        </row>
        <row r="2142">
          <cell r="A2142">
            <v>41032</v>
          </cell>
          <cell r="B2142">
            <v>217.5</v>
          </cell>
          <cell r="D2142">
            <v>1.2007000000000001</v>
          </cell>
          <cell r="E2142">
            <v>261.15225000000004</v>
          </cell>
        </row>
        <row r="2143">
          <cell r="A2143">
            <v>41033</v>
          </cell>
          <cell r="B2143">
            <v>220</v>
          </cell>
          <cell r="D2143">
            <v>1.2011000000000001</v>
          </cell>
          <cell r="E2143">
            <v>264.24200000000002</v>
          </cell>
        </row>
        <row r="2144">
          <cell r="A2144">
            <v>41036</v>
          </cell>
          <cell r="B2144">
            <v>216.75</v>
          </cell>
          <cell r="D2144">
            <v>1.2010000000000001</v>
          </cell>
          <cell r="E2144">
            <v>260.31675000000001</v>
          </cell>
        </row>
        <row r="2145">
          <cell r="A2145">
            <v>41037</v>
          </cell>
          <cell r="B2145">
            <v>217</v>
          </cell>
          <cell r="D2145">
            <v>1.2005999999999999</v>
          </cell>
          <cell r="E2145">
            <v>260.53019999999998</v>
          </cell>
        </row>
        <row r="2146">
          <cell r="A2146">
            <v>41038</v>
          </cell>
          <cell r="B2146">
            <v>228.5</v>
          </cell>
          <cell r="D2146">
            <v>1.2005999999999999</v>
          </cell>
          <cell r="E2146">
            <v>274.33709999999996</v>
          </cell>
        </row>
        <row r="2147">
          <cell r="A2147">
            <v>41039</v>
          </cell>
          <cell r="B2147">
            <v>215.75</v>
          </cell>
          <cell r="D2147">
            <v>1.2009000000000001</v>
          </cell>
          <cell r="E2147">
            <v>259.09417500000001</v>
          </cell>
        </row>
        <row r="2148">
          <cell r="A2148">
            <v>41040</v>
          </cell>
          <cell r="B2148">
            <v>197.5</v>
          </cell>
          <cell r="D2148">
            <v>1.2001999999999999</v>
          </cell>
          <cell r="E2148">
            <v>237.03949999999998</v>
          </cell>
        </row>
        <row r="2149">
          <cell r="A2149">
            <v>41043</v>
          </cell>
          <cell r="B2149">
            <v>197.5</v>
          </cell>
          <cell r="D2149">
            <v>1.2007000000000001</v>
          </cell>
          <cell r="E2149">
            <v>237.13825000000003</v>
          </cell>
        </row>
        <row r="2150">
          <cell r="A2150">
            <v>41044</v>
          </cell>
          <cell r="B2150">
            <v>197.5</v>
          </cell>
          <cell r="D2150">
            <v>1.2003999999999999</v>
          </cell>
          <cell r="E2150">
            <v>237.07899999999998</v>
          </cell>
        </row>
        <row r="2151">
          <cell r="A2151">
            <v>41045</v>
          </cell>
          <cell r="B2151">
            <v>201.25</v>
          </cell>
          <cell r="D2151">
            <v>1.2004999999999999</v>
          </cell>
          <cell r="E2151">
            <v>241.60062499999998</v>
          </cell>
        </row>
        <row r="2152">
          <cell r="A2152">
            <v>41046</v>
          </cell>
          <cell r="B2152">
            <v>205</v>
          </cell>
          <cell r="D2152">
            <v>1.2000999999999999</v>
          </cell>
          <cell r="E2152">
            <v>246.0205</v>
          </cell>
        </row>
        <row r="2153">
          <cell r="A2153">
            <v>41047</v>
          </cell>
          <cell r="B2153">
            <v>213</v>
          </cell>
          <cell r="D2153">
            <v>1.2007000000000001</v>
          </cell>
          <cell r="E2153">
            <v>255.74910000000003</v>
          </cell>
        </row>
        <row r="2154">
          <cell r="A2154">
            <v>41050</v>
          </cell>
          <cell r="B2154">
            <v>212.75</v>
          </cell>
          <cell r="D2154">
            <v>1.2011000000000001</v>
          </cell>
          <cell r="E2154">
            <v>255.53402500000001</v>
          </cell>
        </row>
        <row r="2155">
          <cell r="A2155">
            <v>41051</v>
          </cell>
          <cell r="B2155">
            <v>212.75</v>
          </cell>
          <cell r="D2155">
            <v>1.2008000000000001</v>
          </cell>
          <cell r="E2155">
            <v>255.47020000000001</v>
          </cell>
        </row>
        <row r="2156">
          <cell r="A2156">
            <v>41052</v>
          </cell>
          <cell r="B2156">
            <v>212.75</v>
          </cell>
          <cell r="D2156">
            <v>1.2004999999999999</v>
          </cell>
          <cell r="E2156">
            <v>255.40637499999997</v>
          </cell>
        </row>
        <row r="2157">
          <cell r="A2157">
            <v>41053</v>
          </cell>
          <cell r="B2157">
            <v>212.75</v>
          </cell>
          <cell r="D2157">
            <v>1.2007000000000001</v>
          </cell>
          <cell r="E2157">
            <v>255.44892500000003</v>
          </cell>
        </row>
        <row r="2158">
          <cell r="A2158">
            <v>41054</v>
          </cell>
          <cell r="B2158">
            <v>212.75</v>
          </cell>
          <cell r="D2158">
            <v>1.2005999999999999</v>
          </cell>
          <cell r="E2158">
            <v>255.42764999999997</v>
          </cell>
        </row>
        <row r="2159">
          <cell r="A2159">
            <v>41058</v>
          </cell>
          <cell r="B2159">
            <v>212.75</v>
          </cell>
          <cell r="D2159">
            <v>1.2004999999999999</v>
          </cell>
          <cell r="E2159">
            <v>255.40637499999997</v>
          </cell>
        </row>
        <row r="2160">
          <cell r="A2160">
            <v>41059</v>
          </cell>
          <cell r="B2160">
            <v>208</v>
          </cell>
          <cell r="D2160">
            <v>1.2003999999999999</v>
          </cell>
          <cell r="E2160">
            <v>249.68319999999997</v>
          </cell>
        </row>
        <row r="2161">
          <cell r="A2161">
            <v>41060</v>
          </cell>
          <cell r="B2161">
            <v>208</v>
          </cell>
          <cell r="D2161">
            <v>1.2007000000000001</v>
          </cell>
          <cell r="E2161">
            <v>249.74560000000002</v>
          </cell>
        </row>
        <row r="2162">
          <cell r="A2162">
            <v>41061</v>
          </cell>
          <cell r="B2162">
            <v>208</v>
          </cell>
          <cell r="D2162">
            <v>1.2007000000000001</v>
          </cell>
          <cell r="E2162">
            <v>249.74560000000002</v>
          </cell>
        </row>
        <row r="2163">
          <cell r="A2163">
            <v>41064</v>
          </cell>
          <cell r="B2163">
            <v>208</v>
          </cell>
          <cell r="D2163">
            <v>1.2005999999999999</v>
          </cell>
          <cell r="E2163">
            <v>249.72479999999999</v>
          </cell>
        </row>
        <row r="2164">
          <cell r="A2164">
            <v>41065</v>
          </cell>
          <cell r="B2164">
            <v>208</v>
          </cell>
          <cell r="D2164">
            <v>1.2005999999999999</v>
          </cell>
          <cell r="E2164">
            <v>249.72479999999999</v>
          </cell>
        </row>
        <row r="2165">
          <cell r="A2165">
            <v>41066</v>
          </cell>
          <cell r="B2165">
            <v>208</v>
          </cell>
          <cell r="D2165">
            <v>1.2</v>
          </cell>
          <cell r="E2165">
            <v>249.6</v>
          </cell>
        </row>
        <row r="2166">
          <cell r="A2166">
            <v>41067</v>
          </cell>
          <cell r="B2166">
            <v>208</v>
          </cell>
          <cell r="D2166">
            <v>1.2005999999999999</v>
          </cell>
          <cell r="E2166">
            <v>249.72479999999999</v>
          </cell>
        </row>
        <row r="2167">
          <cell r="A2167">
            <v>41068</v>
          </cell>
          <cell r="B2167">
            <v>208</v>
          </cell>
          <cell r="D2167">
            <v>1.2008000000000001</v>
          </cell>
          <cell r="E2167">
            <v>249.76640000000003</v>
          </cell>
        </row>
        <row r="2168">
          <cell r="A2168">
            <v>41071</v>
          </cell>
          <cell r="B2168">
            <v>208</v>
          </cell>
          <cell r="D2168">
            <v>1.2005999999999999</v>
          </cell>
          <cell r="E2168">
            <v>249.72479999999999</v>
          </cell>
        </row>
        <row r="2169">
          <cell r="A2169">
            <v>41072</v>
          </cell>
          <cell r="B2169">
            <v>205.25</v>
          </cell>
          <cell r="D2169">
            <v>1.2005999999999999</v>
          </cell>
          <cell r="E2169">
            <v>246.42314999999996</v>
          </cell>
        </row>
        <row r="2170">
          <cell r="A2170">
            <v>41073</v>
          </cell>
          <cell r="B2170">
            <v>205.25</v>
          </cell>
          <cell r="D2170">
            <v>1.2003999999999999</v>
          </cell>
          <cell r="E2170">
            <v>246.38209999999998</v>
          </cell>
        </row>
        <row r="2171">
          <cell r="A2171">
            <v>41074</v>
          </cell>
          <cell r="B2171">
            <v>205.25</v>
          </cell>
          <cell r="D2171">
            <v>1.2009000000000001</v>
          </cell>
          <cell r="E2171">
            <v>246.48472500000003</v>
          </cell>
        </row>
        <row r="2172">
          <cell r="A2172">
            <v>41075</v>
          </cell>
          <cell r="B2172">
            <v>203</v>
          </cell>
          <cell r="D2172">
            <v>1.1993</v>
          </cell>
          <cell r="E2172">
            <v>243.4579</v>
          </cell>
        </row>
        <row r="2173">
          <cell r="A2173">
            <v>41078</v>
          </cell>
          <cell r="B2173">
            <v>206.75</v>
          </cell>
          <cell r="D2173">
            <v>1.2005999999999999</v>
          </cell>
          <cell r="E2173">
            <v>248.22404999999998</v>
          </cell>
        </row>
        <row r="2174">
          <cell r="A2174">
            <v>41079</v>
          </cell>
          <cell r="B2174">
            <v>208</v>
          </cell>
          <cell r="D2174">
            <v>1.2005999999999999</v>
          </cell>
          <cell r="E2174">
            <v>249.72479999999999</v>
          </cell>
        </row>
        <row r="2175">
          <cell r="A2175">
            <v>41080</v>
          </cell>
          <cell r="B2175">
            <v>210.25</v>
          </cell>
          <cell r="D2175">
            <v>1.2005999999999999</v>
          </cell>
          <cell r="E2175">
            <v>252.42614999999998</v>
          </cell>
        </row>
        <row r="2176">
          <cell r="A2176">
            <v>41081</v>
          </cell>
          <cell r="B2176">
            <v>212</v>
          </cell>
          <cell r="D2176">
            <v>1.2005999999999999</v>
          </cell>
          <cell r="E2176">
            <v>254.52719999999997</v>
          </cell>
        </row>
        <row r="2177">
          <cell r="A2177">
            <v>41082</v>
          </cell>
          <cell r="B2177">
            <v>214.25</v>
          </cell>
          <cell r="D2177">
            <v>1.2</v>
          </cell>
          <cell r="E2177">
            <v>257.09999999999997</v>
          </cell>
        </row>
        <row r="2178">
          <cell r="A2178">
            <v>41085</v>
          </cell>
          <cell r="B2178">
            <v>220</v>
          </cell>
          <cell r="D2178">
            <v>1.2004999999999999</v>
          </cell>
          <cell r="E2178">
            <v>264.10999999999996</v>
          </cell>
        </row>
        <row r="2179">
          <cell r="A2179">
            <v>41085</v>
          </cell>
          <cell r="B2179">
            <v>220</v>
          </cell>
          <cell r="D2179">
            <v>1.2009000000000001</v>
          </cell>
          <cell r="E2179">
            <v>264.19800000000004</v>
          </cell>
        </row>
        <row r="2180">
          <cell r="A2180">
            <v>41086</v>
          </cell>
          <cell r="B2180">
            <v>226.5</v>
          </cell>
          <cell r="D2180">
            <v>1.2010000000000001</v>
          </cell>
          <cell r="E2180">
            <v>272.0265</v>
          </cell>
        </row>
        <row r="2181">
          <cell r="A2181">
            <v>41087</v>
          </cell>
          <cell r="B2181">
            <v>229.75</v>
          </cell>
          <cell r="D2181">
            <v>1.2008000000000001</v>
          </cell>
          <cell r="E2181">
            <v>275.88380000000001</v>
          </cell>
        </row>
        <row r="2182">
          <cell r="A2182">
            <v>41088</v>
          </cell>
          <cell r="B2182">
            <v>229.75</v>
          </cell>
          <cell r="D2182">
            <v>1.2008000000000001</v>
          </cell>
          <cell r="E2182">
            <v>275.88380000000001</v>
          </cell>
        </row>
        <row r="2183">
          <cell r="A2183">
            <v>41089</v>
          </cell>
          <cell r="B2183">
            <v>229</v>
          </cell>
          <cell r="D2183">
            <v>1.2013</v>
          </cell>
          <cell r="E2183">
            <v>275.09770000000003</v>
          </cell>
        </row>
        <row r="2184">
          <cell r="A2184">
            <v>41092</v>
          </cell>
          <cell r="B2184">
            <v>234.25</v>
          </cell>
          <cell r="D2184">
            <v>1.2010000000000001</v>
          </cell>
          <cell r="E2184">
            <v>281.33425</v>
          </cell>
        </row>
        <row r="2185">
          <cell r="A2185">
            <v>41093</v>
          </cell>
          <cell r="B2185">
            <v>234</v>
          </cell>
          <cell r="D2185">
            <v>1.2010000000000001</v>
          </cell>
          <cell r="E2185">
            <v>281.03399999999999</v>
          </cell>
        </row>
        <row r="2186">
          <cell r="A2186">
            <v>41094</v>
          </cell>
          <cell r="B2186">
            <v>236</v>
          </cell>
          <cell r="D2186">
            <v>1.2009000000000001</v>
          </cell>
          <cell r="E2186">
            <v>283.41239999999999</v>
          </cell>
        </row>
        <row r="2187">
          <cell r="A2187">
            <v>41095</v>
          </cell>
          <cell r="B2187">
            <v>245</v>
          </cell>
          <cell r="D2187">
            <v>1.2008000000000001</v>
          </cell>
          <cell r="E2187">
            <v>294.19600000000003</v>
          </cell>
        </row>
        <row r="2188">
          <cell r="A2188">
            <v>41096</v>
          </cell>
          <cell r="B2188">
            <v>243.25</v>
          </cell>
          <cell r="D2188">
            <v>1.2008000000000001</v>
          </cell>
          <cell r="E2188">
            <v>292.09460000000001</v>
          </cell>
        </row>
        <row r="2189">
          <cell r="A2189">
            <v>41099</v>
          </cell>
          <cell r="B2189">
            <v>247</v>
          </cell>
          <cell r="D2189">
            <v>1.2004999999999999</v>
          </cell>
          <cell r="E2189">
            <v>296.52349999999996</v>
          </cell>
        </row>
        <row r="2190">
          <cell r="A2190">
            <v>41100</v>
          </cell>
          <cell r="B2190">
            <v>248</v>
          </cell>
          <cell r="D2190">
            <v>1.2008000000000001</v>
          </cell>
          <cell r="E2190">
            <v>297.79840000000002</v>
          </cell>
        </row>
        <row r="2191">
          <cell r="A2191">
            <v>41101</v>
          </cell>
          <cell r="B2191">
            <v>246.25</v>
          </cell>
          <cell r="D2191">
            <v>1.2005999999999999</v>
          </cell>
          <cell r="E2191">
            <v>295.64774999999997</v>
          </cell>
        </row>
        <row r="2192">
          <cell r="A2192">
            <v>41102</v>
          </cell>
          <cell r="B2192">
            <v>253.75</v>
          </cell>
          <cell r="D2192">
            <v>1.2004999999999999</v>
          </cell>
          <cell r="E2192">
            <v>304.62687499999998</v>
          </cell>
        </row>
        <row r="2193">
          <cell r="A2193">
            <v>41103</v>
          </cell>
          <cell r="B2193">
            <v>258.25</v>
          </cell>
          <cell r="D2193">
            <v>1.2007000000000001</v>
          </cell>
          <cell r="E2193">
            <v>310.08077500000002</v>
          </cell>
        </row>
        <row r="2194">
          <cell r="A2194">
            <v>41106</v>
          </cell>
          <cell r="B2194">
            <v>264.25</v>
          </cell>
          <cell r="D2194">
            <v>1.2008000000000001</v>
          </cell>
          <cell r="E2194">
            <v>317.31140000000005</v>
          </cell>
        </row>
        <row r="2195">
          <cell r="A2195">
            <v>41107</v>
          </cell>
          <cell r="B2195">
            <v>265.75</v>
          </cell>
          <cell r="D2195">
            <v>1.2013</v>
          </cell>
          <cell r="E2195">
            <v>319.245475</v>
          </cell>
        </row>
        <row r="2196">
          <cell r="A2196">
            <v>41108</v>
          </cell>
          <cell r="B2196">
            <v>261.25</v>
          </cell>
          <cell r="D2196">
            <v>1.2008000000000001</v>
          </cell>
          <cell r="E2196">
            <v>313.709</v>
          </cell>
        </row>
        <row r="2197">
          <cell r="A2197">
            <v>41109</v>
          </cell>
          <cell r="B2197">
            <v>267</v>
          </cell>
          <cell r="D2197">
            <v>1.2009000000000001</v>
          </cell>
          <cell r="E2197">
            <v>320.64030000000002</v>
          </cell>
        </row>
        <row r="2198">
          <cell r="A2198">
            <v>41110</v>
          </cell>
          <cell r="B2198">
            <v>269.25</v>
          </cell>
          <cell r="D2198">
            <v>1.2009000000000001</v>
          </cell>
          <cell r="E2198">
            <v>323.34232500000002</v>
          </cell>
        </row>
        <row r="2199">
          <cell r="A2199">
            <v>41113</v>
          </cell>
          <cell r="B2199">
            <v>264.75</v>
          </cell>
          <cell r="D2199">
            <v>1.2009000000000001</v>
          </cell>
          <cell r="E2199">
            <v>317.93827500000003</v>
          </cell>
        </row>
        <row r="2200">
          <cell r="A2200">
            <v>41114</v>
          </cell>
          <cell r="B2200">
            <v>250.5</v>
          </cell>
          <cell r="D2200">
            <v>1.2010000000000001</v>
          </cell>
          <cell r="E2200">
            <v>300.85050000000001</v>
          </cell>
        </row>
        <row r="2201">
          <cell r="A2201">
            <v>41115</v>
          </cell>
          <cell r="B2201">
            <v>260</v>
          </cell>
          <cell r="D2201">
            <v>1.2008000000000001</v>
          </cell>
          <cell r="E2201">
            <v>312.20800000000003</v>
          </cell>
        </row>
        <row r="2202">
          <cell r="A2202">
            <v>41116</v>
          </cell>
          <cell r="B2202">
            <v>255.5</v>
          </cell>
          <cell r="D2202">
            <v>1.2007000000000001</v>
          </cell>
          <cell r="E2202">
            <v>306.77885000000003</v>
          </cell>
        </row>
        <row r="2203">
          <cell r="A2203">
            <v>41117</v>
          </cell>
          <cell r="B2203">
            <v>257.25</v>
          </cell>
          <cell r="D2203">
            <v>1.2008000000000001</v>
          </cell>
          <cell r="E2203">
            <v>308.9058</v>
          </cell>
        </row>
        <row r="2204">
          <cell r="A2204">
            <v>41120</v>
          </cell>
          <cell r="B2204">
            <v>261.75</v>
          </cell>
          <cell r="D2204">
            <v>1.2011000000000001</v>
          </cell>
          <cell r="E2204">
            <v>314.387925</v>
          </cell>
        </row>
        <row r="2205">
          <cell r="A2205">
            <v>41121</v>
          </cell>
          <cell r="B2205">
            <v>260</v>
          </cell>
          <cell r="D2205">
            <v>1.2011000000000001</v>
          </cell>
          <cell r="E2205">
            <v>312.286</v>
          </cell>
        </row>
        <row r="2206">
          <cell r="A2206">
            <v>41122</v>
          </cell>
          <cell r="B2206">
            <v>255.25</v>
          </cell>
          <cell r="D2206">
            <v>1.2016</v>
          </cell>
          <cell r="E2206">
            <v>306.70839999999998</v>
          </cell>
        </row>
        <row r="2207">
          <cell r="A2207">
            <v>41123</v>
          </cell>
          <cell r="B2207">
            <v>256</v>
          </cell>
          <cell r="D2207">
            <v>1.2008000000000001</v>
          </cell>
          <cell r="E2207">
            <v>307.40480000000002</v>
          </cell>
        </row>
        <row r="2208">
          <cell r="A2208">
            <v>41124</v>
          </cell>
          <cell r="B2208">
            <v>260.5</v>
          </cell>
          <cell r="D2208">
            <v>1.2014</v>
          </cell>
          <cell r="E2208">
            <v>312.96469999999999</v>
          </cell>
        </row>
        <row r="2209">
          <cell r="A2209">
            <v>41127</v>
          </cell>
          <cell r="B2209">
            <v>258</v>
          </cell>
          <cell r="D2209">
            <v>1.2012</v>
          </cell>
          <cell r="E2209">
            <v>309.90960000000001</v>
          </cell>
        </row>
        <row r="2210">
          <cell r="A2210">
            <v>41128</v>
          </cell>
          <cell r="B2210">
            <v>258.25</v>
          </cell>
          <cell r="D2210">
            <v>1.2012</v>
          </cell>
          <cell r="E2210">
            <v>310.2099</v>
          </cell>
        </row>
        <row r="2211">
          <cell r="A2211">
            <v>41129</v>
          </cell>
          <cell r="B2211">
            <v>259.25</v>
          </cell>
          <cell r="D2211">
            <v>1.2011000000000001</v>
          </cell>
          <cell r="E2211">
            <v>311.385175</v>
          </cell>
        </row>
        <row r="2212">
          <cell r="A2212">
            <v>41130</v>
          </cell>
          <cell r="B2212">
            <v>265</v>
          </cell>
          <cell r="D2212">
            <v>1.2010000000000001</v>
          </cell>
          <cell r="E2212">
            <v>318.26500000000004</v>
          </cell>
        </row>
        <row r="2213">
          <cell r="A2213">
            <v>41131</v>
          </cell>
          <cell r="B2213">
            <v>263.5</v>
          </cell>
          <cell r="D2213">
            <v>1.2007000000000001</v>
          </cell>
          <cell r="E2213">
            <v>316.38445000000002</v>
          </cell>
        </row>
        <row r="2214">
          <cell r="A2214">
            <v>41134</v>
          </cell>
          <cell r="B2214">
            <v>257.25</v>
          </cell>
          <cell r="D2214">
            <v>1.2005999999999999</v>
          </cell>
          <cell r="E2214">
            <v>308.85434999999995</v>
          </cell>
        </row>
        <row r="2215">
          <cell r="A2215">
            <v>41135</v>
          </cell>
          <cell r="B2215">
            <v>255</v>
          </cell>
          <cell r="D2215">
            <v>1.2009000000000001</v>
          </cell>
          <cell r="E2215">
            <v>306.22950000000003</v>
          </cell>
        </row>
        <row r="2216">
          <cell r="A2216">
            <v>41136</v>
          </cell>
          <cell r="B2216">
            <v>256.25</v>
          </cell>
          <cell r="D2216">
            <v>1.2012</v>
          </cell>
          <cell r="E2216">
            <v>307.8075</v>
          </cell>
        </row>
        <row r="2217">
          <cell r="A2217">
            <v>41137</v>
          </cell>
          <cell r="B2217">
            <v>259.75</v>
          </cell>
          <cell r="D2217">
            <v>1.2010000000000001</v>
          </cell>
          <cell r="E2217">
            <v>311.95975000000004</v>
          </cell>
        </row>
        <row r="2218">
          <cell r="A2218">
            <v>41138</v>
          </cell>
          <cell r="B2218">
            <v>262.75</v>
          </cell>
          <cell r="D2218">
            <v>1.2008000000000001</v>
          </cell>
          <cell r="E2218">
            <v>315.5102</v>
          </cell>
        </row>
        <row r="2219">
          <cell r="A2219">
            <v>41141</v>
          </cell>
          <cell r="B2219">
            <v>263</v>
          </cell>
          <cell r="D2219">
            <v>1.2010000000000001</v>
          </cell>
          <cell r="E2219">
            <v>315.863</v>
          </cell>
        </row>
        <row r="2220">
          <cell r="A2220">
            <v>41142</v>
          </cell>
          <cell r="B2220">
            <v>267.75</v>
          </cell>
          <cell r="D2220">
            <v>1.2009000000000001</v>
          </cell>
          <cell r="E2220">
            <v>321.540975</v>
          </cell>
        </row>
        <row r="2221">
          <cell r="A2221">
            <v>41143</v>
          </cell>
          <cell r="B2221">
            <v>266.75</v>
          </cell>
          <cell r="D2221">
            <v>1.2005999999999999</v>
          </cell>
          <cell r="E2221">
            <v>320.26004999999998</v>
          </cell>
        </row>
        <row r="2222">
          <cell r="A2222">
            <v>41144</v>
          </cell>
          <cell r="B2222">
            <v>264</v>
          </cell>
          <cell r="D2222">
            <v>1.2009000000000001</v>
          </cell>
          <cell r="E2222">
            <v>317.0376</v>
          </cell>
        </row>
        <row r="2223">
          <cell r="A2223">
            <v>41145</v>
          </cell>
          <cell r="B2223">
            <v>260.25</v>
          </cell>
          <cell r="D2223">
            <v>1.2007000000000001</v>
          </cell>
          <cell r="E2223">
            <v>312.48217500000004</v>
          </cell>
        </row>
        <row r="2224">
          <cell r="A2224">
            <v>41148</v>
          </cell>
          <cell r="B2224">
            <v>260.25</v>
          </cell>
          <cell r="D2224">
            <v>1.2008000000000001</v>
          </cell>
          <cell r="E2224">
            <v>312.50820000000004</v>
          </cell>
        </row>
        <row r="2225">
          <cell r="A2225">
            <v>41149</v>
          </cell>
          <cell r="B2225">
            <v>260.75</v>
          </cell>
          <cell r="D2225">
            <v>1.2007000000000001</v>
          </cell>
          <cell r="E2225">
            <v>313.08252500000003</v>
          </cell>
        </row>
        <row r="2226">
          <cell r="A2226">
            <v>41150</v>
          </cell>
          <cell r="B2226">
            <v>265</v>
          </cell>
          <cell r="D2226">
            <v>1.2008000000000001</v>
          </cell>
          <cell r="E2226">
            <v>318.21200000000005</v>
          </cell>
        </row>
        <row r="2227">
          <cell r="A2227">
            <v>41151</v>
          </cell>
          <cell r="B2227">
            <v>266.75</v>
          </cell>
          <cell r="D2227">
            <v>1.2008000000000001</v>
          </cell>
          <cell r="E2227">
            <v>320.3134</v>
          </cell>
        </row>
        <row r="2228">
          <cell r="A2228">
            <v>41152</v>
          </cell>
          <cell r="B2228">
            <v>263.75</v>
          </cell>
          <cell r="D2228">
            <v>1.2007000000000001</v>
          </cell>
          <cell r="E2228">
            <v>316.68462500000004</v>
          </cell>
        </row>
        <row r="2229">
          <cell r="A2229">
            <v>41155</v>
          </cell>
          <cell r="B2229">
            <v>264.5</v>
          </cell>
          <cell r="D2229">
            <v>1.2007000000000001</v>
          </cell>
          <cell r="E2229">
            <v>317.58515</v>
          </cell>
        </row>
        <row r="2230">
          <cell r="A2230">
            <v>41156</v>
          </cell>
          <cell r="B2230">
            <v>262.75</v>
          </cell>
          <cell r="D2230">
            <v>1.2009000000000001</v>
          </cell>
          <cell r="E2230">
            <v>315.536475</v>
          </cell>
        </row>
        <row r="2231">
          <cell r="A2231">
            <v>41157</v>
          </cell>
          <cell r="B2231">
            <v>260</v>
          </cell>
          <cell r="D2231">
            <v>1.2039</v>
          </cell>
          <cell r="E2231">
            <v>313.01400000000001</v>
          </cell>
        </row>
        <row r="2232">
          <cell r="A2232">
            <v>41158</v>
          </cell>
          <cell r="B2232">
            <v>261.5</v>
          </cell>
          <cell r="D2232">
            <v>1.2043999999999999</v>
          </cell>
          <cell r="E2232">
            <v>314.95059999999995</v>
          </cell>
        </row>
        <row r="2233">
          <cell r="A2233">
            <v>41159</v>
          </cell>
          <cell r="B2233">
            <v>265</v>
          </cell>
          <cell r="D2233">
            <v>1.21</v>
          </cell>
          <cell r="E2233">
            <v>320.64999999999998</v>
          </cell>
        </row>
        <row r="2234">
          <cell r="A2234">
            <v>41162</v>
          </cell>
          <cell r="B2234">
            <v>265.25</v>
          </cell>
          <cell r="D2234">
            <v>1.2072000000000001</v>
          </cell>
          <cell r="E2234">
            <v>320.20980000000003</v>
          </cell>
        </row>
        <row r="2235">
          <cell r="A2235">
            <v>41163</v>
          </cell>
          <cell r="B2235">
            <v>263.5</v>
          </cell>
          <cell r="D2235">
            <v>1.2067000000000001</v>
          </cell>
          <cell r="E2235">
            <v>317.96545000000003</v>
          </cell>
        </row>
        <row r="2236">
          <cell r="A2236">
            <v>41164</v>
          </cell>
          <cell r="B2236">
            <v>260.75</v>
          </cell>
          <cell r="D2236">
            <v>1.2084999999999999</v>
          </cell>
          <cell r="E2236">
            <v>315.11637499999995</v>
          </cell>
        </row>
        <row r="2237">
          <cell r="A2237">
            <v>41165</v>
          </cell>
          <cell r="B2237">
            <v>264.25</v>
          </cell>
          <cell r="D2237">
            <v>1.2150000000000001</v>
          </cell>
          <cell r="E2237">
            <v>321.06375000000003</v>
          </cell>
        </row>
        <row r="2238">
          <cell r="A2238">
            <v>41166</v>
          </cell>
          <cell r="B2238">
            <v>266.5</v>
          </cell>
          <cell r="D2238">
            <v>1.2164999999999999</v>
          </cell>
          <cell r="E2238">
            <v>324.19725</v>
          </cell>
        </row>
        <row r="2239">
          <cell r="A2239">
            <v>41169</v>
          </cell>
          <cell r="B2239">
            <v>260.25</v>
          </cell>
          <cell r="D2239">
            <v>1.2161</v>
          </cell>
          <cell r="E2239">
            <v>316.490025</v>
          </cell>
        </row>
        <row r="2240">
          <cell r="A2240">
            <v>41170</v>
          </cell>
          <cell r="B2240">
            <v>259</v>
          </cell>
          <cell r="D2240">
            <v>1.2114</v>
          </cell>
          <cell r="E2240">
            <v>313.75260000000003</v>
          </cell>
        </row>
        <row r="2241">
          <cell r="A2241">
            <v>41171</v>
          </cell>
          <cell r="B2241">
            <v>261</v>
          </cell>
          <cell r="D2241">
            <v>1.2099</v>
          </cell>
          <cell r="E2241">
            <v>315.78390000000002</v>
          </cell>
        </row>
        <row r="2242">
          <cell r="A2242">
            <v>41172</v>
          </cell>
          <cell r="B2242">
            <v>261.25</v>
          </cell>
          <cell r="D2242">
            <v>1.2099</v>
          </cell>
          <cell r="E2242">
            <v>316.08637499999998</v>
          </cell>
        </row>
        <row r="2243">
          <cell r="A2243">
            <v>41173</v>
          </cell>
          <cell r="B2243">
            <v>263.75</v>
          </cell>
          <cell r="D2243">
            <v>1.2111000000000001</v>
          </cell>
          <cell r="E2243">
            <v>319.42762500000003</v>
          </cell>
        </row>
        <row r="2244">
          <cell r="A2244">
            <v>41176</v>
          </cell>
          <cell r="B2244">
            <v>260.5</v>
          </cell>
          <cell r="D2244">
            <v>1.2098</v>
          </cell>
          <cell r="E2244">
            <v>315.15289999999999</v>
          </cell>
        </row>
        <row r="2245">
          <cell r="A2245">
            <v>41177</v>
          </cell>
          <cell r="B2245">
            <v>261.25</v>
          </cell>
          <cell r="D2245">
            <v>1.2090000000000001</v>
          </cell>
          <cell r="E2245">
            <v>315.85124999999999</v>
          </cell>
        </row>
        <row r="2246">
          <cell r="A2246">
            <v>41178</v>
          </cell>
          <cell r="B2246">
            <v>261.25</v>
          </cell>
          <cell r="D2246">
            <v>1.2090000000000001</v>
          </cell>
          <cell r="E2246">
            <v>315.85124999999999</v>
          </cell>
        </row>
        <row r="2247">
          <cell r="A2247">
            <v>41179</v>
          </cell>
          <cell r="B2247">
            <v>258</v>
          </cell>
          <cell r="D2247">
            <v>1.2101</v>
          </cell>
          <cell r="E2247">
            <v>312.20580000000001</v>
          </cell>
        </row>
        <row r="2248">
          <cell r="A2248">
            <v>41180</v>
          </cell>
          <cell r="B2248">
            <v>265.75</v>
          </cell>
          <cell r="D2248">
            <v>1.2083999999999999</v>
          </cell>
          <cell r="E2248">
            <v>321.13229999999999</v>
          </cell>
        </row>
        <row r="2249">
          <cell r="A2249">
            <v>41183</v>
          </cell>
          <cell r="B2249">
            <v>262.5</v>
          </cell>
          <cell r="D2249">
            <v>1.2092000000000001</v>
          </cell>
          <cell r="E2249">
            <v>317.41500000000002</v>
          </cell>
        </row>
        <row r="2250">
          <cell r="A2250">
            <v>41184</v>
          </cell>
          <cell r="B2250">
            <v>259.25</v>
          </cell>
          <cell r="D2250">
            <v>1.2096</v>
          </cell>
          <cell r="E2250">
            <v>313.58879999999999</v>
          </cell>
        </row>
        <row r="2251">
          <cell r="A2251">
            <v>41185</v>
          </cell>
          <cell r="B2251">
            <v>258</v>
          </cell>
          <cell r="D2251">
            <v>1.2110000000000001</v>
          </cell>
          <cell r="E2251">
            <v>312.43800000000005</v>
          </cell>
        </row>
        <row r="2252">
          <cell r="A2252">
            <v>41186</v>
          </cell>
          <cell r="B2252">
            <v>260.25</v>
          </cell>
          <cell r="D2252">
            <v>1.2110000000000001</v>
          </cell>
          <cell r="E2252">
            <v>315.16275000000002</v>
          </cell>
        </row>
        <row r="2253">
          <cell r="A2253">
            <v>41187</v>
          </cell>
          <cell r="B2253">
            <v>259</v>
          </cell>
          <cell r="D2253">
            <v>1.2112000000000001</v>
          </cell>
          <cell r="E2253">
            <v>313.70080000000002</v>
          </cell>
        </row>
        <row r="2254">
          <cell r="A2254">
            <v>41190</v>
          </cell>
          <cell r="B2254">
            <v>259.75</v>
          </cell>
          <cell r="D2254">
            <v>1.2095</v>
          </cell>
          <cell r="E2254">
            <v>314.16762499999999</v>
          </cell>
        </row>
        <row r="2255">
          <cell r="A2255">
            <v>41191</v>
          </cell>
          <cell r="B2255">
            <v>261.25</v>
          </cell>
          <cell r="D2255">
            <v>1.2115</v>
          </cell>
          <cell r="E2255">
            <v>316.50437499999998</v>
          </cell>
        </row>
        <row r="2256">
          <cell r="A2256">
            <v>41192</v>
          </cell>
          <cell r="B2256">
            <v>261.25</v>
          </cell>
          <cell r="D2256">
            <v>1.2091000000000001</v>
          </cell>
          <cell r="E2256">
            <v>315.87737500000003</v>
          </cell>
        </row>
        <row r="2257">
          <cell r="A2257">
            <v>41193</v>
          </cell>
          <cell r="B2257">
            <v>263.5</v>
          </cell>
          <cell r="D2257">
            <v>1.2084999999999999</v>
          </cell>
          <cell r="E2257">
            <v>318.43975</v>
          </cell>
        </row>
        <row r="2258">
          <cell r="A2258">
            <v>41194</v>
          </cell>
          <cell r="B2258">
            <v>258.75</v>
          </cell>
          <cell r="D2258">
            <v>1.2089000000000001</v>
          </cell>
          <cell r="E2258">
            <v>312.80287500000003</v>
          </cell>
        </row>
        <row r="2259">
          <cell r="A2259">
            <v>41197</v>
          </cell>
          <cell r="B2259">
            <v>259</v>
          </cell>
          <cell r="D2259">
            <v>1.2081</v>
          </cell>
          <cell r="E2259">
            <v>312.89789999999999</v>
          </cell>
        </row>
        <row r="2260">
          <cell r="A2260">
            <v>41198</v>
          </cell>
          <cell r="B2260">
            <v>257.5</v>
          </cell>
          <cell r="D2260">
            <v>1.2087000000000001</v>
          </cell>
          <cell r="E2260">
            <v>311.24025</v>
          </cell>
        </row>
        <row r="2261">
          <cell r="A2261">
            <v>41199</v>
          </cell>
          <cell r="B2261">
            <v>256.5</v>
          </cell>
          <cell r="D2261">
            <v>1.2098</v>
          </cell>
          <cell r="E2261">
            <v>310.31369999999998</v>
          </cell>
        </row>
        <row r="2262">
          <cell r="A2262">
            <v>41200</v>
          </cell>
          <cell r="B2262">
            <v>259.75</v>
          </cell>
          <cell r="D2262">
            <v>1.2081999999999999</v>
          </cell>
          <cell r="E2262">
            <v>313.82995</v>
          </cell>
        </row>
        <row r="2263">
          <cell r="A2263">
            <v>41201</v>
          </cell>
          <cell r="B2263">
            <v>262.75</v>
          </cell>
          <cell r="D2263">
            <v>1.2089000000000001</v>
          </cell>
          <cell r="E2263">
            <v>317.63847500000003</v>
          </cell>
        </row>
        <row r="2264">
          <cell r="A2264">
            <v>41204</v>
          </cell>
          <cell r="B2264">
            <v>263</v>
          </cell>
          <cell r="D2264">
            <v>1.2101999999999999</v>
          </cell>
          <cell r="E2264">
            <v>318.2826</v>
          </cell>
        </row>
        <row r="2265">
          <cell r="A2265">
            <v>41205</v>
          </cell>
          <cell r="B2265">
            <v>263.25</v>
          </cell>
          <cell r="D2265">
            <v>1.2105999999999999</v>
          </cell>
          <cell r="E2265">
            <v>318.69045</v>
          </cell>
        </row>
        <row r="2266">
          <cell r="A2266">
            <v>41206</v>
          </cell>
          <cell r="B2266">
            <v>266.75</v>
          </cell>
          <cell r="D2266">
            <v>1.2097</v>
          </cell>
          <cell r="E2266">
            <v>322.68747500000001</v>
          </cell>
        </row>
        <row r="2267">
          <cell r="A2267">
            <v>41207</v>
          </cell>
          <cell r="B2267">
            <v>262.75</v>
          </cell>
          <cell r="D2267">
            <v>1.2095</v>
          </cell>
          <cell r="E2267">
            <v>317.79612500000002</v>
          </cell>
        </row>
        <row r="2268">
          <cell r="A2268">
            <v>41208</v>
          </cell>
          <cell r="B2268">
            <v>264.25</v>
          </cell>
          <cell r="D2268">
            <v>1.2093</v>
          </cell>
          <cell r="E2268">
            <v>319.557525</v>
          </cell>
        </row>
        <row r="2269">
          <cell r="A2269">
            <v>41211</v>
          </cell>
          <cell r="B2269">
            <v>263</v>
          </cell>
          <cell r="D2269">
            <v>1.2081999999999999</v>
          </cell>
          <cell r="E2269">
            <v>317.75659999999999</v>
          </cell>
        </row>
        <row r="2270">
          <cell r="A2270">
            <v>41212</v>
          </cell>
          <cell r="B2270">
            <v>262.25</v>
          </cell>
          <cell r="D2270">
            <v>1.2081</v>
          </cell>
          <cell r="E2270">
            <v>316.82422500000001</v>
          </cell>
        </row>
        <row r="2271">
          <cell r="A2271">
            <v>41213</v>
          </cell>
          <cell r="B2271">
            <v>265.25</v>
          </cell>
          <cell r="D2271">
            <v>1.2071000000000001</v>
          </cell>
          <cell r="E2271">
            <v>320.18327500000004</v>
          </cell>
        </row>
        <row r="2272">
          <cell r="A2272">
            <v>41214</v>
          </cell>
          <cell r="B2272">
            <v>267.75</v>
          </cell>
          <cell r="D2272">
            <v>1.206</v>
          </cell>
          <cell r="E2272">
            <v>322.90649999999999</v>
          </cell>
        </row>
        <row r="2273">
          <cell r="A2273">
            <v>41215</v>
          </cell>
          <cell r="B2273">
            <v>269.25</v>
          </cell>
          <cell r="D2273">
            <v>1.2070000000000001</v>
          </cell>
          <cell r="E2273">
            <v>324.98475000000002</v>
          </cell>
        </row>
        <row r="2274">
          <cell r="A2274">
            <v>41218</v>
          </cell>
          <cell r="B2274">
            <v>271</v>
          </cell>
          <cell r="D2274">
            <v>1.2070000000000001</v>
          </cell>
          <cell r="E2274">
            <v>327.09700000000004</v>
          </cell>
        </row>
        <row r="2275">
          <cell r="A2275">
            <v>41219</v>
          </cell>
          <cell r="B2275">
            <v>274</v>
          </cell>
          <cell r="D2275">
            <v>1.2079</v>
          </cell>
          <cell r="E2275">
            <v>330.96460000000002</v>
          </cell>
        </row>
        <row r="2276">
          <cell r="A2276">
            <v>41220</v>
          </cell>
          <cell r="B2276">
            <v>276</v>
          </cell>
          <cell r="D2276">
            <v>1.2062999999999999</v>
          </cell>
          <cell r="E2276">
            <v>332.93879999999996</v>
          </cell>
        </row>
        <row r="2277">
          <cell r="A2277">
            <v>41221</v>
          </cell>
          <cell r="B2277">
            <v>278.25</v>
          </cell>
          <cell r="D2277">
            <v>1.2056</v>
          </cell>
          <cell r="E2277">
            <v>335.45819999999998</v>
          </cell>
        </row>
        <row r="2278">
          <cell r="A2278">
            <v>41222</v>
          </cell>
          <cell r="B2278">
            <v>280.5</v>
          </cell>
          <cell r="D2278">
            <v>1.2055</v>
          </cell>
          <cell r="E2278">
            <v>338.14274999999998</v>
          </cell>
        </row>
        <row r="2279">
          <cell r="A2279">
            <v>41225</v>
          </cell>
          <cell r="B2279">
            <v>272.75</v>
          </cell>
          <cell r="D2279">
            <v>1.2048000000000001</v>
          </cell>
          <cell r="E2279">
            <v>328.60920000000004</v>
          </cell>
        </row>
        <row r="2280">
          <cell r="A2280">
            <v>41226</v>
          </cell>
          <cell r="B2280">
            <v>268</v>
          </cell>
          <cell r="D2280">
            <v>1.2035</v>
          </cell>
          <cell r="E2280">
            <v>322.53800000000001</v>
          </cell>
        </row>
        <row r="2281">
          <cell r="A2281">
            <v>41227</v>
          </cell>
          <cell r="B2281">
            <v>270.25</v>
          </cell>
          <cell r="D2281">
            <v>1.2034</v>
          </cell>
          <cell r="E2281">
            <v>325.21885000000003</v>
          </cell>
        </row>
        <row r="2282">
          <cell r="A2282">
            <v>41228</v>
          </cell>
          <cell r="B2282">
            <v>269.25</v>
          </cell>
          <cell r="D2282">
            <v>1.2039</v>
          </cell>
          <cell r="E2282">
            <v>324.15007500000002</v>
          </cell>
        </row>
        <row r="2283">
          <cell r="A2283">
            <v>41229</v>
          </cell>
          <cell r="B2283">
            <v>269.25</v>
          </cell>
          <cell r="D2283">
            <v>1.2044999999999999</v>
          </cell>
          <cell r="E2283">
            <v>324.31162499999999</v>
          </cell>
        </row>
        <row r="2284">
          <cell r="A2284">
            <v>41232</v>
          </cell>
          <cell r="B2284">
            <v>270.25</v>
          </cell>
          <cell r="D2284">
            <v>1.2040999999999999</v>
          </cell>
          <cell r="E2284">
            <v>325.40802500000001</v>
          </cell>
        </row>
        <row r="2285">
          <cell r="A2285">
            <v>41233</v>
          </cell>
          <cell r="B2285">
            <v>270.25</v>
          </cell>
          <cell r="D2285">
            <v>1.2047000000000001</v>
          </cell>
          <cell r="E2285">
            <v>325.57017500000001</v>
          </cell>
        </row>
        <row r="2286">
          <cell r="A2286">
            <v>41234</v>
          </cell>
          <cell r="B2286">
            <v>269.25</v>
          </cell>
          <cell r="D2286">
            <v>1.2042999999999999</v>
          </cell>
          <cell r="E2286">
            <v>324.25777499999998</v>
          </cell>
        </row>
        <row r="2287">
          <cell r="A2287">
            <v>41235</v>
          </cell>
          <cell r="B2287">
            <v>270.25</v>
          </cell>
          <cell r="D2287">
            <v>1.2047000000000001</v>
          </cell>
          <cell r="E2287">
            <v>325.57017500000001</v>
          </cell>
        </row>
        <row r="2288">
          <cell r="A2288">
            <v>41236</v>
          </cell>
          <cell r="B2288">
            <v>269.75</v>
          </cell>
          <cell r="D2288">
            <v>1.2039</v>
          </cell>
          <cell r="E2288">
            <v>324.752025</v>
          </cell>
        </row>
        <row r="2289">
          <cell r="A2289">
            <v>41239</v>
          </cell>
          <cell r="B2289">
            <v>269.75</v>
          </cell>
          <cell r="D2289">
            <v>1.2032</v>
          </cell>
          <cell r="E2289">
            <v>324.56319999999999</v>
          </cell>
        </row>
        <row r="2290">
          <cell r="A2290">
            <v>41240</v>
          </cell>
          <cell r="B2290">
            <v>273.25</v>
          </cell>
          <cell r="D2290">
            <v>1.2040999999999999</v>
          </cell>
          <cell r="E2290">
            <v>329.02032500000001</v>
          </cell>
        </row>
        <row r="2291">
          <cell r="A2291">
            <v>41241</v>
          </cell>
          <cell r="B2291">
            <v>276</v>
          </cell>
          <cell r="D2291">
            <v>1.2033</v>
          </cell>
          <cell r="E2291">
            <v>332.11079999999998</v>
          </cell>
        </row>
        <row r="2292">
          <cell r="A2292">
            <v>41242</v>
          </cell>
          <cell r="B2292">
            <v>273.75</v>
          </cell>
          <cell r="D2292">
            <v>1.2036</v>
          </cell>
          <cell r="E2292">
            <v>329.4855</v>
          </cell>
        </row>
        <row r="2293">
          <cell r="A2293">
            <v>41243</v>
          </cell>
          <cell r="B2293">
            <v>269.5</v>
          </cell>
          <cell r="D2293">
            <v>1.2049000000000001</v>
          </cell>
          <cell r="E2293">
            <v>324.72055</v>
          </cell>
        </row>
        <row r="2294">
          <cell r="A2294">
            <v>41246</v>
          </cell>
          <cell r="B2294">
            <v>269.25</v>
          </cell>
          <cell r="D2294">
            <v>1.2081</v>
          </cell>
          <cell r="E2294">
            <v>325.28092499999997</v>
          </cell>
        </row>
        <row r="2295">
          <cell r="A2295">
            <v>41247</v>
          </cell>
          <cell r="B2295">
            <v>266.75</v>
          </cell>
          <cell r="D2295">
            <v>1.2130000000000001</v>
          </cell>
          <cell r="E2295">
            <v>323.56775000000005</v>
          </cell>
        </row>
        <row r="2296">
          <cell r="A2296">
            <v>41248</v>
          </cell>
          <cell r="B2296">
            <v>268.75</v>
          </cell>
          <cell r="D2296">
            <v>1.2104999999999999</v>
          </cell>
          <cell r="E2296">
            <v>325.32187499999998</v>
          </cell>
        </row>
        <row r="2297">
          <cell r="A2297">
            <v>41249</v>
          </cell>
          <cell r="B2297">
            <v>267.75</v>
          </cell>
          <cell r="D2297">
            <v>1.2090000000000001</v>
          </cell>
          <cell r="E2297">
            <v>323.70975000000004</v>
          </cell>
        </row>
        <row r="2298">
          <cell r="A2298">
            <v>41250</v>
          </cell>
          <cell r="B2298">
            <v>268.75</v>
          </cell>
          <cell r="D2298">
            <v>1.2077</v>
          </cell>
          <cell r="E2298">
            <v>324.56937499999998</v>
          </cell>
        </row>
        <row r="2299">
          <cell r="A2299">
            <v>41253</v>
          </cell>
          <cell r="B2299">
            <v>266.5</v>
          </cell>
          <cell r="D2299">
            <v>1.2078</v>
          </cell>
          <cell r="E2299">
            <v>321.87869999999998</v>
          </cell>
        </row>
        <row r="2300">
          <cell r="A2300">
            <v>41254</v>
          </cell>
          <cell r="B2300">
            <v>261.75</v>
          </cell>
          <cell r="D2300">
            <v>1.2121999999999999</v>
          </cell>
          <cell r="E2300">
            <v>317.29334999999998</v>
          </cell>
        </row>
        <row r="2301">
          <cell r="A2301">
            <v>41255</v>
          </cell>
          <cell r="B2301">
            <v>261.25</v>
          </cell>
          <cell r="D2301">
            <v>1.2111000000000001</v>
          </cell>
          <cell r="E2301">
            <v>316.39987500000001</v>
          </cell>
        </row>
        <row r="2302">
          <cell r="A2302">
            <v>41256</v>
          </cell>
          <cell r="B2302">
            <v>255.75</v>
          </cell>
          <cell r="D2302">
            <v>1.2075</v>
          </cell>
          <cell r="E2302">
            <v>308.81812500000001</v>
          </cell>
        </row>
        <row r="2303">
          <cell r="A2303">
            <v>41257</v>
          </cell>
          <cell r="B2303">
            <v>260.25</v>
          </cell>
          <cell r="D2303">
            <v>1.2081999999999999</v>
          </cell>
          <cell r="E2303">
            <v>314.43404999999996</v>
          </cell>
        </row>
        <row r="2304">
          <cell r="A2304">
            <v>41260</v>
          </cell>
          <cell r="B2304">
            <v>257.75</v>
          </cell>
          <cell r="D2304">
            <v>1.2077</v>
          </cell>
          <cell r="E2304">
            <v>311.28467499999999</v>
          </cell>
        </row>
        <row r="2305">
          <cell r="A2305">
            <v>41261</v>
          </cell>
          <cell r="B2305">
            <v>255.75</v>
          </cell>
          <cell r="D2305">
            <v>1.2077</v>
          </cell>
          <cell r="E2305">
            <v>308.86927500000002</v>
          </cell>
        </row>
        <row r="2306">
          <cell r="A2306">
            <v>41262</v>
          </cell>
          <cell r="B2306">
            <v>254.75</v>
          </cell>
          <cell r="D2306">
            <v>1.2079</v>
          </cell>
          <cell r="E2306">
            <v>307.71252499999997</v>
          </cell>
        </row>
        <row r="2307">
          <cell r="A2307">
            <v>41263</v>
          </cell>
          <cell r="B2307">
            <v>249</v>
          </cell>
          <cell r="D2307">
            <v>1.2072000000000001</v>
          </cell>
          <cell r="E2307">
            <v>300.59280000000001</v>
          </cell>
        </row>
        <row r="2308">
          <cell r="A2308">
            <v>41264</v>
          </cell>
          <cell r="B2308">
            <v>254.5</v>
          </cell>
          <cell r="D2308">
            <v>1.2072000000000001</v>
          </cell>
          <cell r="E2308">
            <v>307.23240000000004</v>
          </cell>
        </row>
        <row r="2309">
          <cell r="A2309">
            <v>41267</v>
          </cell>
          <cell r="B2309">
            <v>255.5</v>
          </cell>
          <cell r="D2309">
            <v>1.2074</v>
          </cell>
          <cell r="E2309">
            <v>308.4907</v>
          </cell>
        </row>
        <row r="2310">
          <cell r="A2310">
            <v>41270</v>
          </cell>
          <cell r="B2310">
            <v>249.75</v>
          </cell>
          <cell r="D2310">
            <v>1.2088000000000001</v>
          </cell>
          <cell r="E2310">
            <v>301.89780000000002</v>
          </cell>
        </row>
        <row r="2311">
          <cell r="A2311">
            <v>41271</v>
          </cell>
          <cell r="B2311">
            <v>251.25</v>
          </cell>
          <cell r="D2311">
            <v>1.2073</v>
          </cell>
          <cell r="E2311">
            <v>303.33412500000003</v>
          </cell>
        </row>
        <row r="2312">
          <cell r="A2312">
            <v>41274</v>
          </cell>
          <cell r="B2312">
            <v>250.25</v>
          </cell>
          <cell r="D2312">
            <v>1.2075</v>
          </cell>
          <cell r="E2312">
            <v>302.176875</v>
          </cell>
        </row>
        <row r="2313">
          <cell r="A2313">
            <v>41276</v>
          </cell>
          <cell r="B2313">
            <v>251.25</v>
          </cell>
          <cell r="D2313">
            <v>1.2101</v>
          </cell>
          <cell r="E2313">
            <v>304.03762499999999</v>
          </cell>
        </row>
        <row r="2314">
          <cell r="A2314">
            <v>41277</v>
          </cell>
          <cell r="B2314">
            <v>253.5</v>
          </cell>
          <cell r="D2314">
            <v>1.2092000000000001</v>
          </cell>
          <cell r="E2314">
            <v>306.53219999999999</v>
          </cell>
        </row>
        <row r="2315">
          <cell r="A2315">
            <v>41278</v>
          </cell>
          <cell r="B2315">
            <v>251</v>
          </cell>
          <cell r="D2315">
            <v>1.2082999999999999</v>
          </cell>
          <cell r="E2315">
            <v>303.2833</v>
          </cell>
        </row>
        <row r="2316">
          <cell r="A2316">
            <v>41281</v>
          </cell>
          <cell r="B2316">
            <v>250.5</v>
          </cell>
          <cell r="D2316">
            <v>1.208</v>
          </cell>
          <cell r="E2316">
            <v>302.60399999999998</v>
          </cell>
        </row>
        <row r="2317">
          <cell r="A2317">
            <v>41282</v>
          </cell>
          <cell r="B2317">
            <v>254.75</v>
          </cell>
          <cell r="D2317">
            <v>1.2085999999999999</v>
          </cell>
          <cell r="E2317">
            <v>307.89085</v>
          </cell>
        </row>
        <row r="2318">
          <cell r="A2318">
            <v>41283</v>
          </cell>
          <cell r="B2318">
            <v>254.5</v>
          </cell>
          <cell r="D2318">
            <v>1.2085999999999999</v>
          </cell>
          <cell r="E2318">
            <v>307.58869999999996</v>
          </cell>
        </row>
        <row r="2319">
          <cell r="A2319">
            <v>41284</v>
          </cell>
          <cell r="B2319">
            <v>248.25</v>
          </cell>
          <cell r="D2319">
            <v>1.2130000000000001</v>
          </cell>
          <cell r="E2319">
            <v>301.12725</v>
          </cell>
        </row>
        <row r="2320">
          <cell r="A2320">
            <v>41285</v>
          </cell>
          <cell r="B2320">
            <v>244.75</v>
          </cell>
          <cell r="D2320">
            <v>1.2186999999999999</v>
          </cell>
          <cell r="E2320">
            <v>298.27682499999997</v>
          </cell>
        </row>
        <row r="2321">
          <cell r="A2321">
            <v>41288</v>
          </cell>
          <cell r="B2321">
            <v>249.5</v>
          </cell>
          <cell r="D2321">
            <v>1.2335</v>
          </cell>
          <cell r="E2321">
            <v>307.75825000000003</v>
          </cell>
        </row>
        <row r="2322">
          <cell r="A2322">
            <v>41289</v>
          </cell>
          <cell r="B2322">
            <v>252.5</v>
          </cell>
          <cell r="D2322">
            <v>1.2397</v>
          </cell>
          <cell r="E2322">
            <v>313.02424999999999</v>
          </cell>
        </row>
        <row r="2323">
          <cell r="A2323">
            <v>41290</v>
          </cell>
          <cell r="B2323">
            <v>250.5</v>
          </cell>
          <cell r="D2323">
            <v>1.2370000000000001</v>
          </cell>
          <cell r="E2323">
            <v>309.86850000000004</v>
          </cell>
        </row>
        <row r="2324">
          <cell r="A2324">
            <v>41291</v>
          </cell>
          <cell r="B2324">
            <v>248</v>
          </cell>
          <cell r="D2324">
            <v>1.2470000000000001</v>
          </cell>
          <cell r="E2324">
            <v>309.25600000000003</v>
          </cell>
        </row>
        <row r="2325">
          <cell r="A2325">
            <v>41292</v>
          </cell>
          <cell r="B2325">
            <v>248</v>
          </cell>
          <cell r="D2325">
            <v>1.2442</v>
          </cell>
          <cell r="E2325">
            <v>308.5616</v>
          </cell>
        </row>
        <row r="2326">
          <cell r="A2326">
            <v>41295</v>
          </cell>
          <cell r="B2326">
            <v>251.5</v>
          </cell>
          <cell r="D2326">
            <v>1.2413000000000001</v>
          </cell>
          <cell r="E2326">
            <v>312.18695000000002</v>
          </cell>
        </row>
        <row r="2327">
          <cell r="A2327">
            <v>41296</v>
          </cell>
          <cell r="B2327">
            <v>253</v>
          </cell>
          <cell r="D2327">
            <v>1.2378</v>
          </cell>
          <cell r="E2327">
            <v>313.16340000000002</v>
          </cell>
        </row>
        <row r="2328">
          <cell r="A2328">
            <v>41297</v>
          </cell>
          <cell r="B2328">
            <v>251.5</v>
          </cell>
          <cell r="D2328">
            <v>1.2378</v>
          </cell>
          <cell r="E2328">
            <v>311.30669999999998</v>
          </cell>
        </row>
        <row r="2329">
          <cell r="A2329">
            <v>41298</v>
          </cell>
          <cell r="B2329">
            <v>246.75</v>
          </cell>
          <cell r="D2329">
            <v>1.2424999999999999</v>
          </cell>
          <cell r="E2329">
            <v>306.58687499999996</v>
          </cell>
        </row>
        <row r="2330">
          <cell r="A2330">
            <v>41299</v>
          </cell>
          <cell r="B2330">
            <v>247.25</v>
          </cell>
          <cell r="D2330">
            <v>1.2467999999999999</v>
          </cell>
          <cell r="E2330">
            <v>308.2713</v>
          </cell>
        </row>
        <row r="2331">
          <cell r="A2331">
            <v>41302</v>
          </cell>
          <cell r="B2331">
            <v>247.25</v>
          </cell>
          <cell r="D2331">
            <v>1.246</v>
          </cell>
          <cell r="E2331">
            <v>308.07350000000002</v>
          </cell>
        </row>
        <row r="2332">
          <cell r="A2332">
            <v>41303</v>
          </cell>
          <cell r="B2332">
            <v>247.5</v>
          </cell>
          <cell r="D2332">
            <v>1.2430000000000001</v>
          </cell>
          <cell r="E2332">
            <v>307.64250000000004</v>
          </cell>
        </row>
        <row r="2333">
          <cell r="A2333">
            <v>41304</v>
          </cell>
          <cell r="B2333">
            <v>248</v>
          </cell>
          <cell r="D2333">
            <v>1.2356</v>
          </cell>
          <cell r="E2333">
            <v>306.42880000000002</v>
          </cell>
        </row>
        <row r="2334">
          <cell r="A2334">
            <v>41305</v>
          </cell>
          <cell r="B2334">
            <v>247.75</v>
          </cell>
          <cell r="D2334">
            <v>1.2354000000000001</v>
          </cell>
          <cell r="E2334">
            <v>306.07035000000002</v>
          </cell>
        </row>
        <row r="2335">
          <cell r="A2335">
            <v>41306</v>
          </cell>
          <cell r="B2335">
            <v>248.5</v>
          </cell>
          <cell r="D2335">
            <v>1.2381</v>
          </cell>
          <cell r="E2335">
            <v>307.66784999999999</v>
          </cell>
        </row>
        <row r="2336">
          <cell r="A2336">
            <v>41309</v>
          </cell>
          <cell r="B2336">
            <v>247.5</v>
          </cell>
          <cell r="D2336">
            <v>1.2273000000000001</v>
          </cell>
          <cell r="E2336">
            <v>303.75675000000001</v>
          </cell>
        </row>
        <row r="2337">
          <cell r="A2337">
            <v>41310</v>
          </cell>
          <cell r="B2337">
            <v>246.25</v>
          </cell>
          <cell r="D2337">
            <v>1.2335</v>
          </cell>
          <cell r="E2337">
            <v>303.74937499999999</v>
          </cell>
        </row>
        <row r="2338">
          <cell r="A2338">
            <v>41311</v>
          </cell>
          <cell r="B2338">
            <v>246</v>
          </cell>
          <cell r="D2338">
            <v>1.2307999999999999</v>
          </cell>
          <cell r="E2338">
            <v>302.77679999999998</v>
          </cell>
        </row>
        <row r="2339">
          <cell r="A2339">
            <v>41312</v>
          </cell>
          <cell r="B2339">
            <v>245</v>
          </cell>
          <cell r="D2339">
            <v>1.23</v>
          </cell>
          <cell r="E2339">
            <v>301.35000000000002</v>
          </cell>
        </row>
        <row r="2340">
          <cell r="A2340">
            <v>41313</v>
          </cell>
          <cell r="B2340">
            <v>245.75</v>
          </cell>
          <cell r="D2340">
            <v>1.2256</v>
          </cell>
          <cell r="E2340">
            <v>301.19119999999998</v>
          </cell>
        </row>
        <row r="2341">
          <cell r="A2341">
            <v>41316</v>
          </cell>
          <cell r="B2341">
            <v>246.25</v>
          </cell>
          <cell r="D2341">
            <v>1.2336</v>
          </cell>
          <cell r="E2341">
            <v>303.774</v>
          </cell>
        </row>
        <row r="2342">
          <cell r="A2342">
            <v>41317</v>
          </cell>
          <cell r="B2342">
            <v>241.75</v>
          </cell>
          <cell r="D2342">
            <v>1.2336</v>
          </cell>
          <cell r="E2342">
            <v>298.22280000000001</v>
          </cell>
        </row>
        <row r="2343">
          <cell r="A2343">
            <v>41318</v>
          </cell>
          <cell r="B2343">
            <v>242.25</v>
          </cell>
          <cell r="D2343">
            <v>1.2332000000000001</v>
          </cell>
          <cell r="E2343">
            <v>298.74270000000001</v>
          </cell>
        </row>
        <row r="2344">
          <cell r="A2344">
            <v>41319</v>
          </cell>
          <cell r="B2344">
            <v>242.5</v>
          </cell>
          <cell r="D2344">
            <v>1.2306999999999999</v>
          </cell>
          <cell r="E2344">
            <v>298.44475</v>
          </cell>
        </row>
        <row r="2345">
          <cell r="A2345">
            <v>41320</v>
          </cell>
          <cell r="B2345">
            <v>244.25</v>
          </cell>
          <cell r="D2345">
            <v>1.2314000000000001</v>
          </cell>
          <cell r="E2345">
            <v>300.76945000000001</v>
          </cell>
        </row>
        <row r="2346">
          <cell r="A2346">
            <v>41323</v>
          </cell>
          <cell r="B2346">
            <v>245.75</v>
          </cell>
          <cell r="D2346">
            <v>1.2327999999999999</v>
          </cell>
          <cell r="E2346">
            <v>302.9606</v>
          </cell>
        </row>
        <row r="2347">
          <cell r="A2347">
            <v>41324</v>
          </cell>
          <cell r="B2347">
            <v>245</v>
          </cell>
          <cell r="D2347">
            <v>1.2351000000000001</v>
          </cell>
          <cell r="E2347">
            <v>302.59950000000003</v>
          </cell>
        </row>
        <row r="2348">
          <cell r="A2348">
            <v>41325</v>
          </cell>
          <cell r="B2348">
            <v>243.75</v>
          </cell>
          <cell r="D2348">
            <v>1.2313000000000001</v>
          </cell>
          <cell r="E2348">
            <v>300.12937500000004</v>
          </cell>
        </row>
        <row r="2349">
          <cell r="A2349">
            <v>41326</v>
          </cell>
          <cell r="B2349">
            <v>242.5</v>
          </cell>
          <cell r="D2349">
            <v>1.2277</v>
          </cell>
          <cell r="E2349">
            <v>297.71724999999998</v>
          </cell>
        </row>
        <row r="2350">
          <cell r="A2350">
            <v>41327</v>
          </cell>
          <cell r="B2350">
            <v>243</v>
          </cell>
          <cell r="D2350">
            <v>1.2257</v>
          </cell>
          <cell r="E2350">
            <v>297.8451</v>
          </cell>
        </row>
        <row r="2351">
          <cell r="A2351">
            <v>41330</v>
          </cell>
          <cell r="B2351">
            <v>239.75</v>
          </cell>
          <cell r="D2351">
            <v>1.2176</v>
          </cell>
          <cell r="E2351">
            <v>291.9196</v>
          </cell>
        </row>
        <row r="2352">
          <cell r="A2352">
            <v>41331</v>
          </cell>
          <cell r="B2352">
            <v>242.75</v>
          </cell>
          <cell r="D2352">
            <v>1.2171000000000001</v>
          </cell>
          <cell r="E2352">
            <v>295.45102500000002</v>
          </cell>
        </row>
        <row r="2353">
          <cell r="A2353">
            <v>41332</v>
          </cell>
          <cell r="B2353">
            <v>246.5</v>
          </cell>
          <cell r="D2353">
            <v>1.2210000000000001</v>
          </cell>
          <cell r="E2353">
            <v>300.97650000000004</v>
          </cell>
        </row>
        <row r="2354">
          <cell r="A2354">
            <v>41333</v>
          </cell>
          <cell r="B2354">
            <v>248.25</v>
          </cell>
          <cell r="D2354">
            <v>1.2231000000000001</v>
          </cell>
          <cell r="E2354">
            <v>303.63457500000004</v>
          </cell>
        </row>
        <row r="2355">
          <cell r="A2355">
            <v>41334</v>
          </cell>
          <cell r="B2355">
            <v>250</v>
          </cell>
          <cell r="D2355">
            <v>1.2277</v>
          </cell>
          <cell r="E2355">
            <v>306.92500000000001</v>
          </cell>
        </row>
        <row r="2356">
          <cell r="A2356">
            <v>41337</v>
          </cell>
          <cell r="B2356">
            <v>247.25</v>
          </cell>
          <cell r="D2356">
            <v>1.2255</v>
          </cell>
          <cell r="E2356">
            <v>303.00487500000003</v>
          </cell>
        </row>
        <row r="2357">
          <cell r="A2357">
            <v>41338</v>
          </cell>
          <cell r="B2357">
            <v>246.25</v>
          </cell>
          <cell r="D2357">
            <v>1.2276</v>
          </cell>
          <cell r="E2357">
            <v>302.29649999999998</v>
          </cell>
        </row>
        <row r="2358">
          <cell r="A2358">
            <v>41339</v>
          </cell>
          <cell r="B2358">
            <v>241.25</v>
          </cell>
          <cell r="D2358">
            <v>1.2299</v>
          </cell>
          <cell r="E2358">
            <v>296.71337499999998</v>
          </cell>
        </row>
        <row r="2359">
          <cell r="A2359">
            <v>41340</v>
          </cell>
          <cell r="B2359">
            <v>238.25</v>
          </cell>
          <cell r="D2359">
            <v>1.2354000000000001</v>
          </cell>
          <cell r="E2359">
            <v>294.33404999999999</v>
          </cell>
        </row>
        <row r="2360">
          <cell r="A2360">
            <v>41341</v>
          </cell>
          <cell r="B2360">
            <v>234</v>
          </cell>
          <cell r="D2360">
            <v>1.2370000000000001</v>
          </cell>
          <cell r="E2360">
            <v>289.45800000000003</v>
          </cell>
        </row>
        <row r="2361">
          <cell r="A2361">
            <v>41344</v>
          </cell>
          <cell r="B2361">
            <v>237.5</v>
          </cell>
          <cell r="D2361">
            <v>1.2354000000000001</v>
          </cell>
          <cell r="E2361">
            <v>293.40750000000003</v>
          </cell>
        </row>
        <row r="2362">
          <cell r="A2362">
            <v>41345</v>
          </cell>
          <cell r="B2362">
            <v>232.5</v>
          </cell>
          <cell r="D2362">
            <v>1.2342</v>
          </cell>
          <cell r="E2362">
            <v>286.95150000000001</v>
          </cell>
        </row>
        <row r="2363">
          <cell r="A2363">
            <v>41346</v>
          </cell>
          <cell r="B2363">
            <v>233</v>
          </cell>
          <cell r="D2363">
            <v>1.2341</v>
          </cell>
          <cell r="E2363">
            <v>287.5453</v>
          </cell>
        </row>
        <row r="2364">
          <cell r="A2364">
            <v>41347</v>
          </cell>
          <cell r="B2364">
            <v>234.5</v>
          </cell>
          <cell r="D2364">
            <v>1.2313000000000001</v>
          </cell>
          <cell r="E2364">
            <v>288.73984999999999</v>
          </cell>
        </row>
        <row r="2365">
          <cell r="A2365">
            <v>41348</v>
          </cell>
          <cell r="B2365">
            <v>234.75</v>
          </cell>
          <cell r="D2365">
            <v>1.2275</v>
          </cell>
          <cell r="E2365">
            <v>288.15562499999999</v>
          </cell>
        </row>
        <row r="2366">
          <cell r="A2366">
            <v>41351</v>
          </cell>
          <cell r="B2366">
            <v>234.75</v>
          </cell>
          <cell r="D2366">
            <v>1.2255</v>
          </cell>
          <cell r="E2366">
            <v>287.686125</v>
          </cell>
        </row>
        <row r="2367">
          <cell r="A2367">
            <v>41352</v>
          </cell>
          <cell r="B2367">
            <v>238.5</v>
          </cell>
          <cell r="D2367">
            <v>1.2197</v>
          </cell>
          <cell r="E2367">
            <v>290.89845000000003</v>
          </cell>
        </row>
        <row r="2368">
          <cell r="A2368">
            <v>41353</v>
          </cell>
          <cell r="B2368">
            <v>243.25</v>
          </cell>
          <cell r="D2368">
            <v>1.2218</v>
          </cell>
          <cell r="E2368">
            <v>297.20285000000001</v>
          </cell>
        </row>
        <row r="2369">
          <cell r="A2369">
            <v>41354</v>
          </cell>
          <cell r="B2369">
            <v>241.5</v>
          </cell>
          <cell r="D2369">
            <v>1.2204999999999999</v>
          </cell>
          <cell r="E2369">
            <v>294.75074999999998</v>
          </cell>
        </row>
        <row r="2370">
          <cell r="A2370">
            <v>41355</v>
          </cell>
          <cell r="B2370">
            <v>241.25</v>
          </cell>
          <cell r="D2370">
            <v>1.2218</v>
          </cell>
          <cell r="E2370">
            <v>294.75925000000001</v>
          </cell>
        </row>
        <row r="2371">
          <cell r="A2371">
            <v>41358</v>
          </cell>
          <cell r="B2371">
            <v>243.25</v>
          </cell>
          <cell r="D2371">
            <v>1.2186999999999999</v>
          </cell>
          <cell r="E2371">
            <v>296.44877499999996</v>
          </cell>
        </row>
        <row r="2372">
          <cell r="A2372">
            <v>41359</v>
          </cell>
          <cell r="B2372">
            <v>245</v>
          </cell>
          <cell r="D2372">
            <v>1.2192000000000001</v>
          </cell>
          <cell r="E2372">
            <v>298.70400000000001</v>
          </cell>
        </row>
        <row r="2373">
          <cell r="A2373">
            <v>41360</v>
          </cell>
          <cell r="B2373">
            <v>246.75</v>
          </cell>
          <cell r="D2373">
            <v>1.2189000000000001</v>
          </cell>
          <cell r="E2373">
            <v>300.763575</v>
          </cell>
        </row>
        <row r="2374">
          <cell r="A2374">
            <v>41361</v>
          </cell>
          <cell r="B2374">
            <v>238.75</v>
          </cell>
          <cell r="D2374">
            <v>1.2170000000000001</v>
          </cell>
          <cell r="E2374">
            <v>290.55875000000003</v>
          </cell>
        </row>
        <row r="2375">
          <cell r="A2375">
            <v>41366</v>
          </cell>
          <cell r="B2375">
            <v>236.75</v>
          </cell>
          <cell r="D2375">
            <v>1.2162999999999999</v>
          </cell>
          <cell r="E2375">
            <v>287.959025</v>
          </cell>
        </row>
        <row r="2376">
          <cell r="A2376">
            <v>41367</v>
          </cell>
          <cell r="B2376">
            <v>240.5</v>
          </cell>
          <cell r="D2376">
            <v>1.2141999999999999</v>
          </cell>
          <cell r="E2376">
            <v>292.01509999999996</v>
          </cell>
        </row>
        <row r="2377">
          <cell r="A2377">
            <v>41368</v>
          </cell>
          <cell r="B2377">
            <v>244.25</v>
          </cell>
          <cell r="D2377">
            <v>1.2156</v>
          </cell>
          <cell r="E2377">
            <v>296.91030000000001</v>
          </cell>
        </row>
        <row r="2378">
          <cell r="A2378">
            <v>41369</v>
          </cell>
          <cell r="B2378">
            <v>243.75</v>
          </cell>
          <cell r="D2378">
            <v>1.2139</v>
          </cell>
          <cell r="E2378">
            <v>295.888125</v>
          </cell>
        </row>
        <row r="2379">
          <cell r="A2379">
            <v>41372</v>
          </cell>
          <cell r="B2379">
            <v>245.75</v>
          </cell>
          <cell r="D2379">
            <v>1.2161999999999999</v>
          </cell>
          <cell r="E2379">
            <v>298.88114999999999</v>
          </cell>
        </row>
        <row r="2380">
          <cell r="A2380">
            <v>41373</v>
          </cell>
          <cell r="B2380">
            <v>245</v>
          </cell>
          <cell r="D2380">
            <v>1.2198</v>
          </cell>
          <cell r="E2380">
            <v>298.851</v>
          </cell>
        </row>
        <row r="2381">
          <cell r="A2381">
            <v>41374</v>
          </cell>
          <cell r="B2381">
            <v>245.25</v>
          </cell>
          <cell r="D2381">
            <v>1.2188000000000001</v>
          </cell>
          <cell r="E2381">
            <v>298.91070000000002</v>
          </cell>
        </row>
        <row r="2382">
          <cell r="A2382">
            <v>41375</v>
          </cell>
          <cell r="B2382">
            <v>245.5</v>
          </cell>
          <cell r="D2382">
            <v>1.2192000000000001</v>
          </cell>
          <cell r="E2382">
            <v>299.31360000000001</v>
          </cell>
        </row>
        <row r="2383">
          <cell r="A2383">
            <v>41376</v>
          </cell>
          <cell r="B2383">
            <v>249.5</v>
          </cell>
          <cell r="D2383">
            <v>1.2161999999999999</v>
          </cell>
          <cell r="E2383">
            <v>303.44189999999998</v>
          </cell>
        </row>
        <row r="2384">
          <cell r="A2384">
            <v>41379</v>
          </cell>
          <cell r="B2384">
            <v>246</v>
          </cell>
          <cell r="D2384">
            <v>1.2139</v>
          </cell>
          <cell r="E2384">
            <v>298.61939999999998</v>
          </cell>
        </row>
        <row r="2385">
          <cell r="A2385">
            <v>41380</v>
          </cell>
          <cell r="B2385">
            <v>246.25</v>
          </cell>
          <cell r="D2385">
            <v>1.2152000000000001</v>
          </cell>
          <cell r="E2385">
            <v>299.24299999999999</v>
          </cell>
        </row>
        <row r="2386">
          <cell r="A2386">
            <v>41381</v>
          </cell>
          <cell r="B2386">
            <v>246.75</v>
          </cell>
          <cell r="D2386">
            <v>1.2154</v>
          </cell>
          <cell r="E2386">
            <v>299.89994999999999</v>
          </cell>
        </row>
        <row r="2387">
          <cell r="A2387">
            <v>41382</v>
          </cell>
          <cell r="B2387">
            <v>245</v>
          </cell>
          <cell r="D2387">
            <v>1.2169000000000001</v>
          </cell>
          <cell r="E2387">
            <v>298.14050000000003</v>
          </cell>
        </row>
        <row r="2388">
          <cell r="A2388">
            <v>41383</v>
          </cell>
          <cell r="B2388">
            <v>245.5</v>
          </cell>
          <cell r="D2388">
            <v>1.2183999999999999</v>
          </cell>
          <cell r="E2388">
            <v>299.11719999999997</v>
          </cell>
        </row>
        <row r="2389">
          <cell r="A2389">
            <v>41386</v>
          </cell>
          <cell r="B2389">
            <v>243.75</v>
          </cell>
          <cell r="D2389">
            <v>1.2203999999999999</v>
          </cell>
          <cell r="E2389">
            <v>297.47249999999997</v>
          </cell>
        </row>
        <row r="2390">
          <cell r="A2390">
            <v>41387</v>
          </cell>
          <cell r="B2390">
            <v>241</v>
          </cell>
          <cell r="D2390">
            <v>1.2289000000000001</v>
          </cell>
          <cell r="E2390">
            <v>296.16490000000005</v>
          </cell>
        </row>
        <row r="2391">
          <cell r="A2391">
            <v>41388</v>
          </cell>
          <cell r="B2391">
            <v>239.75</v>
          </cell>
          <cell r="D2391">
            <v>1.2323</v>
          </cell>
          <cell r="E2391">
            <v>295.44392499999998</v>
          </cell>
        </row>
        <row r="2392">
          <cell r="A2392">
            <v>41389</v>
          </cell>
          <cell r="B2392">
            <v>241.5</v>
          </cell>
          <cell r="D2392">
            <v>1.2289000000000001</v>
          </cell>
          <cell r="E2392">
            <v>296.77935000000002</v>
          </cell>
        </row>
        <row r="2393">
          <cell r="A2393">
            <v>41390</v>
          </cell>
          <cell r="B2393">
            <v>242.5</v>
          </cell>
          <cell r="D2393">
            <v>1.2279</v>
          </cell>
          <cell r="E2393">
            <v>297.76575000000003</v>
          </cell>
        </row>
        <row r="2394">
          <cell r="A2394">
            <v>41393</v>
          </cell>
          <cell r="B2394">
            <v>248.25</v>
          </cell>
          <cell r="D2394">
            <v>1.2264999999999999</v>
          </cell>
          <cell r="E2394">
            <v>304.47862499999997</v>
          </cell>
        </row>
        <row r="2395">
          <cell r="A2395">
            <v>41394</v>
          </cell>
          <cell r="B2395">
            <v>252.25</v>
          </cell>
          <cell r="D2395">
            <v>1.2239</v>
          </cell>
          <cell r="E2395">
            <v>308.72877499999998</v>
          </cell>
        </row>
        <row r="2396">
          <cell r="A2396">
            <v>41396</v>
          </cell>
          <cell r="B2396">
            <v>253</v>
          </cell>
          <cell r="D2396">
            <v>1.2214</v>
          </cell>
          <cell r="E2396">
            <v>309.01420000000002</v>
          </cell>
        </row>
        <row r="2397">
          <cell r="A2397">
            <v>41397</v>
          </cell>
          <cell r="B2397">
            <v>248.75</v>
          </cell>
          <cell r="D2397">
            <v>1.2261</v>
          </cell>
          <cell r="E2397">
            <v>304.99237499999998</v>
          </cell>
        </row>
        <row r="2398">
          <cell r="A2398">
            <v>41400</v>
          </cell>
          <cell r="B2398">
            <v>245.75</v>
          </cell>
          <cell r="D2398">
            <v>1.2267999999999999</v>
          </cell>
          <cell r="E2398">
            <v>301.48609999999996</v>
          </cell>
        </row>
        <row r="2399">
          <cell r="A2399">
            <v>41401</v>
          </cell>
          <cell r="B2399">
            <v>245.75</v>
          </cell>
          <cell r="D2399">
            <v>1.2296</v>
          </cell>
          <cell r="E2399">
            <v>302.17419999999998</v>
          </cell>
        </row>
        <row r="2400">
          <cell r="A2400">
            <v>41402</v>
          </cell>
          <cell r="B2400">
            <v>242.25</v>
          </cell>
          <cell r="D2400">
            <v>1.2304999999999999</v>
          </cell>
          <cell r="E2400">
            <v>298.08862499999998</v>
          </cell>
        </row>
        <row r="2401">
          <cell r="A2401">
            <v>41403</v>
          </cell>
          <cell r="B2401">
            <v>245.25</v>
          </cell>
          <cell r="D2401">
            <v>1.2364999999999999</v>
          </cell>
          <cell r="E2401">
            <v>303.25162499999999</v>
          </cell>
        </row>
        <row r="2402">
          <cell r="A2402">
            <v>41404</v>
          </cell>
          <cell r="B2402">
            <v>247</v>
          </cell>
          <cell r="D2402">
            <v>1.2427999999999999</v>
          </cell>
          <cell r="E2402">
            <v>306.97159999999997</v>
          </cell>
        </row>
        <row r="2403">
          <cell r="A2403">
            <v>41407</v>
          </cell>
          <cell r="B2403">
            <v>210.25</v>
          </cell>
          <cell r="D2403">
            <v>1.2423</v>
          </cell>
          <cell r="E2403">
            <v>261.19357500000001</v>
          </cell>
        </row>
        <row r="2404">
          <cell r="A2404">
            <v>41408</v>
          </cell>
          <cell r="B2404">
            <v>210</v>
          </cell>
          <cell r="D2404">
            <v>1.2490000000000001</v>
          </cell>
          <cell r="E2404">
            <v>262.29000000000002</v>
          </cell>
        </row>
        <row r="2405">
          <cell r="A2405">
            <v>41409</v>
          </cell>
          <cell r="B2405">
            <v>210.25</v>
          </cell>
          <cell r="D2405">
            <v>1.2430000000000001</v>
          </cell>
          <cell r="E2405">
            <v>261.34075000000001</v>
          </cell>
        </row>
        <row r="2406">
          <cell r="A2406">
            <v>41410</v>
          </cell>
          <cell r="B2406">
            <v>208.5</v>
          </cell>
          <cell r="D2406">
            <v>1.2425999999999999</v>
          </cell>
          <cell r="E2406">
            <v>259.08209999999997</v>
          </cell>
        </row>
        <row r="2407">
          <cell r="A2407">
            <v>41411</v>
          </cell>
          <cell r="B2407">
            <v>206.25</v>
          </cell>
          <cell r="D2407">
            <v>1.2479</v>
          </cell>
          <cell r="E2407">
            <v>257.37937499999998</v>
          </cell>
        </row>
        <row r="2408">
          <cell r="A2408">
            <v>41414</v>
          </cell>
          <cell r="B2408">
            <v>203.25</v>
          </cell>
          <cell r="D2408">
            <v>1.2457</v>
          </cell>
          <cell r="E2408">
            <v>253.188525</v>
          </cell>
        </row>
        <row r="2409">
          <cell r="A2409">
            <v>41415</v>
          </cell>
          <cell r="B2409">
            <v>204</v>
          </cell>
          <cell r="D2409">
            <v>1.252</v>
          </cell>
          <cell r="E2409">
            <v>255.40799999999999</v>
          </cell>
        </row>
        <row r="2410">
          <cell r="A2410">
            <v>41416</v>
          </cell>
          <cell r="B2410">
            <v>206</v>
          </cell>
          <cell r="D2410">
            <v>1.2579</v>
          </cell>
          <cell r="E2410">
            <v>259.12740000000002</v>
          </cell>
        </row>
        <row r="2411">
          <cell r="A2411">
            <v>41417</v>
          </cell>
          <cell r="B2411">
            <v>207.75</v>
          </cell>
          <cell r="D2411">
            <v>1.2525999999999999</v>
          </cell>
          <cell r="E2411">
            <v>260.22764999999998</v>
          </cell>
        </row>
        <row r="2412">
          <cell r="A2412">
            <v>41418</v>
          </cell>
          <cell r="B2412">
            <v>204.75</v>
          </cell>
          <cell r="D2412">
            <v>1.2431000000000001</v>
          </cell>
          <cell r="E2412">
            <v>254.52472500000002</v>
          </cell>
        </row>
        <row r="2413">
          <cell r="A2413">
            <v>41421</v>
          </cell>
          <cell r="B2413">
            <v>204</v>
          </cell>
          <cell r="D2413">
            <v>1.2455000000000001</v>
          </cell>
          <cell r="E2413">
            <v>254.08200000000002</v>
          </cell>
        </row>
        <row r="2414">
          <cell r="A2414">
            <v>41422</v>
          </cell>
          <cell r="B2414">
            <v>205</v>
          </cell>
          <cell r="D2414">
            <v>1.2556</v>
          </cell>
          <cell r="E2414">
            <v>257.39800000000002</v>
          </cell>
        </row>
        <row r="2415">
          <cell r="A2415">
            <v>41423</v>
          </cell>
          <cell r="B2415">
            <v>204.5</v>
          </cell>
          <cell r="D2415">
            <v>1.2444</v>
          </cell>
          <cell r="E2415">
            <v>254.47979999999998</v>
          </cell>
        </row>
        <row r="2416">
          <cell r="A2416">
            <v>41424</v>
          </cell>
          <cell r="B2416">
            <v>204.5</v>
          </cell>
          <cell r="D2416">
            <v>1.2435</v>
          </cell>
          <cell r="E2416">
            <v>254.29575</v>
          </cell>
        </row>
        <row r="2417">
          <cell r="A2417">
            <v>41425</v>
          </cell>
          <cell r="B2417">
            <v>206</v>
          </cell>
          <cell r="D2417">
            <v>1.2410000000000001</v>
          </cell>
          <cell r="E2417">
            <v>255.64600000000002</v>
          </cell>
        </row>
        <row r="2418">
          <cell r="A2418">
            <v>41428</v>
          </cell>
          <cell r="B2418">
            <v>207.75</v>
          </cell>
          <cell r="D2418">
            <v>1.2386999999999999</v>
          </cell>
          <cell r="E2418">
            <v>257.33992499999999</v>
          </cell>
        </row>
        <row r="2419">
          <cell r="A2419">
            <v>41429</v>
          </cell>
          <cell r="B2419">
            <v>207.5</v>
          </cell>
          <cell r="D2419">
            <v>1.2385999999999999</v>
          </cell>
          <cell r="E2419">
            <v>257.0095</v>
          </cell>
        </row>
        <row r="2420">
          <cell r="A2420">
            <v>41430</v>
          </cell>
          <cell r="B2420">
            <v>206</v>
          </cell>
          <cell r="D2420">
            <v>1.2331000000000001</v>
          </cell>
          <cell r="E2420">
            <v>254.01860000000002</v>
          </cell>
        </row>
        <row r="2421">
          <cell r="A2421">
            <v>41431</v>
          </cell>
          <cell r="B2421">
            <v>204.25</v>
          </cell>
          <cell r="D2421">
            <v>1.2310000000000001</v>
          </cell>
          <cell r="E2421">
            <v>251.43175000000002</v>
          </cell>
        </row>
        <row r="2422">
          <cell r="A2422">
            <v>41432</v>
          </cell>
          <cell r="B2422">
            <v>203.75</v>
          </cell>
          <cell r="D2422">
            <v>1.2369000000000001</v>
          </cell>
          <cell r="E2422">
            <v>252.01837500000002</v>
          </cell>
        </row>
        <row r="2423">
          <cell r="A2423">
            <v>41435</v>
          </cell>
          <cell r="B2423">
            <v>201.5</v>
          </cell>
          <cell r="D2423">
            <v>1.2374000000000001</v>
          </cell>
          <cell r="E2423">
            <v>249.33610000000002</v>
          </cell>
        </row>
        <row r="2424">
          <cell r="A2424">
            <v>41436</v>
          </cell>
          <cell r="B2424">
            <v>201.75</v>
          </cell>
          <cell r="D2424">
            <v>1.2309000000000001</v>
          </cell>
          <cell r="E2424">
            <v>248.33407500000001</v>
          </cell>
        </row>
        <row r="2425">
          <cell r="A2425">
            <v>41437</v>
          </cell>
          <cell r="B2425">
            <v>197.5</v>
          </cell>
          <cell r="D2425">
            <v>1.2278</v>
          </cell>
          <cell r="E2425">
            <v>242.4905</v>
          </cell>
        </row>
        <row r="2426">
          <cell r="A2426">
            <v>41438</v>
          </cell>
          <cell r="B2426">
            <v>197.75</v>
          </cell>
          <cell r="D2426">
            <v>1.2326999999999999</v>
          </cell>
          <cell r="E2426">
            <v>243.76642499999997</v>
          </cell>
        </row>
        <row r="2427">
          <cell r="A2427">
            <v>41439</v>
          </cell>
          <cell r="B2427">
            <v>196.25</v>
          </cell>
          <cell r="D2427">
            <v>1.2293000000000001</v>
          </cell>
          <cell r="E2427">
            <v>241.25012500000003</v>
          </cell>
        </row>
        <row r="2428">
          <cell r="A2428">
            <v>41442</v>
          </cell>
          <cell r="B2428">
            <v>195.75</v>
          </cell>
          <cell r="D2428">
            <v>1.2330000000000001</v>
          </cell>
          <cell r="E2428">
            <v>241.35975000000002</v>
          </cell>
        </row>
        <row r="2429">
          <cell r="A2429">
            <v>41443</v>
          </cell>
          <cell r="B2429">
            <v>196.75</v>
          </cell>
          <cell r="D2429">
            <v>1.2322</v>
          </cell>
          <cell r="E2429">
            <v>242.43535</v>
          </cell>
        </row>
        <row r="2430">
          <cell r="A2430">
            <v>41444</v>
          </cell>
          <cell r="B2430">
            <v>199.75</v>
          </cell>
          <cell r="D2430">
            <v>1.2338</v>
          </cell>
          <cell r="E2430">
            <v>246.45155</v>
          </cell>
        </row>
        <row r="2431">
          <cell r="A2431">
            <v>41445</v>
          </cell>
          <cell r="B2431">
            <v>200</v>
          </cell>
          <cell r="D2431">
            <v>1.2258</v>
          </cell>
          <cell r="E2431">
            <v>245.16</v>
          </cell>
        </row>
        <row r="2432">
          <cell r="A2432">
            <v>41446</v>
          </cell>
          <cell r="B2432">
            <v>200.5</v>
          </cell>
          <cell r="D2432">
            <v>1.2261</v>
          </cell>
          <cell r="E2432">
            <v>245.83304999999999</v>
          </cell>
        </row>
        <row r="2433">
          <cell r="A2433">
            <v>41449</v>
          </cell>
          <cell r="B2433">
            <v>196.5</v>
          </cell>
          <cell r="D2433">
            <v>1.2242</v>
          </cell>
          <cell r="E2433">
            <v>240.55529999999999</v>
          </cell>
        </row>
        <row r="2434">
          <cell r="A2434">
            <v>41450</v>
          </cell>
          <cell r="B2434">
            <v>196.75</v>
          </cell>
          <cell r="D2434">
            <v>1.2274</v>
          </cell>
          <cell r="E2434">
            <v>241.49095</v>
          </cell>
        </row>
        <row r="2435">
          <cell r="A2435">
            <v>41451</v>
          </cell>
          <cell r="B2435">
            <v>197.25</v>
          </cell>
          <cell r="D2435">
            <v>1.2269000000000001</v>
          </cell>
          <cell r="E2435">
            <v>242.00602500000002</v>
          </cell>
        </row>
        <row r="2436">
          <cell r="A2436">
            <v>41452</v>
          </cell>
          <cell r="B2436">
            <v>196.75</v>
          </cell>
          <cell r="D2436">
            <v>1.2323</v>
          </cell>
          <cell r="E2436">
            <v>242.45502499999998</v>
          </cell>
        </row>
        <row r="2437">
          <cell r="A2437">
            <v>41453</v>
          </cell>
          <cell r="B2437">
            <v>193.75</v>
          </cell>
          <cell r="D2437">
            <v>1.2293000000000001</v>
          </cell>
          <cell r="E2437">
            <v>238.17687500000002</v>
          </cell>
        </row>
        <row r="2438">
          <cell r="A2438">
            <v>41456</v>
          </cell>
          <cell r="B2438">
            <v>194</v>
          </cell>
          <cell r="D2438">
            <v>1.2349000000000001</v>
          </cell>
          <cell r="E2438">
            <v>239.57060000000001</v>
          </cell>
        </row>
        <row r="2439">
          <cell r="A2439">
            <v>41457</v>
          </cell>
          <cell r="B2439">
            <v>193.25</v>
          </cell>
          <cell r="D2439">
            <v>1.2335</v>
          </cell>
          <cell r="E2439">
            <v>238.373875</v>
          </cell>
        </row>
        <row r="2440">
          <cell r="A2440">
            <v>41458</v>
          </cell>
          <cell r="B2440">
            <v>194.75</v>
          </cell>
          <cell r="D2440">
            <v>1.2314000000000001</v>
          </cell>
          <cell r="E2440">
            <v>239.81515000000002</v>
          </cell>
        </row>
        <row r="2441">
          <cell r="A2441">
            <v>41459</v>
          </cell>
          <cell r="B2441">
            <v>196.75</v>
          </cell>
          <cell r="D2441">
            <v>1.2350000000000001</v>
          </cell>
          <cell r="E2441">
            <v>242.98625000000001</v>
          </cell>
        </row>
        <row r="2442">
          <cell r="A2442">
            <v>41460</v>
          </cell>
          <cell r="B2442">
            <v>194.75</v>
          </cell>
          <cell r="D2442">
            <v>1.2365999999999999</v>
          </cell>
          <cell r="E2442">
            <v>240.82784999999998</v>
          </cell>
        </row>
        <row r="2443">
          <cell r="A2443">
            <v>41463</v>
          </cell>
          <cell r="B2443">
            <v>193.5</v>
          </cell>
          <cell r="D2443">
            <v>1.24</v>
          </cell>
          <cell r="E2443">
            <v>239.94</v>
          </cell>
        </row>
        <row r="2444">
          <cell r="A2444">
            <v>41464</v>
          </cell>
          <cell r="B2444">
            <v>196.75</v>
          </cell>
          <cell r="D2444">
            <v>1.2436</v>
          </cell>
          <cell r="E2444">
            <v>244.67830000000001</v>
          </cell>
        </row>
        <row r="2445">
          <cell r="A2445">
            <v>41465</v>
          </cell>
          <cell r="B2445">
            <v>197.5</v>
          </cell>
          <cell r="D2445">
            <v>1.2433000000000001</v>
          </cell>
          <cell r="E2445">
            <v>245.55175000000003</v>
          </cell>
        </row>
        <row r="2446">
          <cell r="A2446">
            <v>41466</v>
          </cell>
          <cell r="B2446">
            <v>199.25</v>
          </cell>
          <cell r="D2446">
            <v>1.2397</v>
          </cell>
          <cell r="E2446">
            <v>247.01022499999999</v>
          </cell>
        </row>
        <row r="2447">
          <cell r="A2447">
            <v>41467</v>
          </cell>
          <cell r="B2447">
            <v>197.75</v>
          </cell>
          <cell r="D2447">
            <v>1.2365999999999999</v>
          </cell>
          <cell r="E2447">
            <v>244.53764999999999</v>
          </cell>
        </row>
        <row r="2448">
          <cell r="A2448">
            <v>41470</v>
          </cell>
          <cell r="B2448">
            <v>194</v>
          </cell>
          <cell r="D2448">
            <v>1.2390000000000001</v>
          </cell>
          <cell r="E2448">
            <v>240.36600000000001</v>
          </cell>
        </row>
        <row r="2449">
          <cell r="A2449">
            <v>41471</v>
          </cell>
          <cell r="B2449">
            <v>194</v>
          </cell>
          <cell r="D2449">
            <v>1.236</v>
          </cell>
          <cell r="E2449">
            <v>239.78399999999999</v>
          </cell>
        </row>
        <row r="2450">
          <cell r="A2450">
            <v>41472</v>
          </cell>
          <cell r="B2450">
            <v>194.5</v>
          </cell>
          <cell r="D2450">
            <v>1.2352000000000001</v>
          </cell>
          <cell r="E2450">
            <v>240.24640000000002</v>
          </cell>
        </row>
        <row r="2451">
          <cell r="A2451">
            <v>41473</v>
          </cell>
          <cell r="B2451">
            <v>194.25</v>
          </cell>
          <cell r="D2451">
            <v>1.2383</v>
          </cell>
          <cell r="E2451">
            <v>240.53977499999999</v>
          </cell>
        </row>
        <row r="2452">
          <cell r="A2452">
            <v>41474</v>
          </cell>
          <cell r="B2452">
            <v>194.25</v>
          </cell>
          <cell r="D2452">
            <v>1.2363999999999999</v>
          </cell>
          <cell r="E2452">
            <v>240.17069999999998</v>
          </cell>
        </row>
        <row r="2453">
          <cell r="A2453">
            <v>41477</v>
          </cell>
          <cell r="B2453">
            <v>192.5</v>
          </cell>
          <cell r="D2453">
            <v>1.2343</v>
          </cell>
          <cell r="E2453">
            <v>237.60274999999999</v>
          </cell>
        </row>
        <row r="2454">
          <cell r="A2454">
            <v>41478</v>
          </cell>
          <cell r="B2454">
            <v>190.25</v>
          </cell>
          <cell r="D2454">
            <v>1.2362</v>
          </cell>
          <cell r="E2454">
            <v>235.18705</v>
          </cell>
        </row>
        <row r="2455">
          <cell r="A2455">
            <v>41479</v>
          </cell>
          <cell r="B2455">
            <v>190.25</v>
          </cell>
          <cell r="D2455">
            <v>1.2373000000000001</v>
          </cell>
          <cell r="E2455">
            <v>235.39632500000002</v>
          </cell>
        </row>
        <row r="2456">
          <cell r="A2456">
            <v>41480</v>
          </cell>
          <cell r="B2456">
            <v>188.5</v>
          </cell>
          <cell r="D2456">
            <v>1.234</v>
          </cell>
          <cell r="E2456">
            <v>232.60900000000001</v>
          </cell>
        </row>
        <row r="2457">
          <cell r="A2457">
            <v>41481</v>
          </cell>
          <cell r="B2457">
            <v>187.75</v>
          </cell>
          <cell r="D2457">
            <v>1.2325999999999999</v>
          </cell>
          <cell r="E2457">
            <v>231.42064999999999</v>
          </cell>
        </row>
        <row r="2458">
          <cell r="A2458">
            <v>41484</v>
          </cell>
          <cell r="B2458">
            <v>186.25</v>
          </cell>
          <cell r="D2458">
            <v>1.2345999999999999</v>
          </cell>
          <cell r="E2458">
            <v>229.94424999999998</v>
          </cell>
        </row>
        <row r="2459">
          <cell r="A2459">
            <v>41485</v>
          </cell>
          <cell r="B2459">
            <v>187.5</v>
          </cell>
          <cell r="D2459">
            <v>1.2331000000000001</v>
          </cell>
          <cell r="E2459">
            <v>231.20625000000001</v>
          </cell>
        </row>
        <row r="2460">
          <cell r="A2460">
            <v>41486</v>
          </cell>
          <cell r="B2460">
            <v>189.75</v>
          </cell>
          <cell r="D2460">
            <v>1.2321</v>
          </cell>
          <cell r="E2460">
            <v>233.790975</v>
          </cell>
        </row>
        <row r="2461">
          <cell r="A2461">
            <v>41487</v>
          </cell>
          <cell r="B2461">
            <v>187.25</v>
          </cell>
          <cell r="D2461">
            <v>1.2370000000000001</v>
          </cell>
          <cell r="E2461">
            <v>231.62825000000001</v>
          </cell>
        </row>
        <row r="2462">
          <cell r="A2462">
            <v>41488</v>
          </cell>
          <cell r="B2462">
            <v>186.5</v>
          </cell>
          <cell r="D2462">
            <v>1.2338</v>
          </cell>
          <cell r="E2462">
            <v>230.1037</v>
          </cell>
        </row>
        <row r="2463">
          <cell r="A2463">
            <v>41491</v>
          </cell>
          <cell r="B2463">
            <v>184</v>
          </cell>
          <cell r="D2463">
            <v>1.2293000000000001</v>
          </cell>
          <cell r="E2463">
            <v>226.19120000000001</v>
          </cell>
        </row>
        <row r="2464">
          <cell r="A2464">
            <v>41492</v>
          </cell>
          <cell r="B2464">
            <v>184.25</v>
          </cell>
          <cell r="D2464">
            <v>1.2316</v>
          </cell>
          <cell r="E2464">
            <v>226.92230000000001</v>
          </cell>
        </row>
        <row r="2465">
          <cell r="A2465">
            <v>41493</v>
          </cell>
          <cell r="B2465">
            <v>183.25</v>
          </cell>
          <cell r="D2465">
            <v>1.2287999999999999</v>
          </cell>
          <cell r="E2465">
            <v>225.17759999999998</v>
          </cell>
        </row>
        <row r="2466">
          <cell r="A2466">
            <v>41494</v>
          </cell>
          <cell r="B2466">
            <v>183</v>
          </cell>
          <cell r="D2466">
            <v>1.2310000000000001</v>
          </cell>
          <cell r="E2466">
            <v>225.27300000000002</v>
          </cell>
        </row>
        <row r="2467">
          <cell r="A2467">
            <v>41495</v>
          </cell>
          <cell r="B2467">
            <v>183</v>
          </cell>
          <cell r="D2467">
            <v>1.2309000000000001</v>
          </cell>
          <cell r="E2467">
            <v>225.25470000000001</v>
          </cell>
        </row>
        <row r="2468">
          <cell r="A2468">
            <v>41498</v>
          </cell>
          <cell r="B2468">
            <v>183.25</v>
          </cell>
          <cell r="D2468">
            <v>1.2311000000000001</v>
          </cell>
          <cell r="E2468">
            <v>225.59907500000003</v>
          </cell>
        </row>
        <row r="2469">
          <cell r="A2469">
            <v>41499</v>
          </cell>
          <cell r="B2469">
            <v>183.75</v>
          </cell>
          <cell r="D2469">
            <v>1.2372000000000001</v>
          </cell>
          <cell r="E2469">
            <v>227.33550000000002</v>
          </cell>
        </row>
        <row r="2470">
          <cell r="A2470">
            <v>41500</v>
          </cell>
          <cell r="B2470">
            <v>182</v>
          </cell>
          <cell r="D2470">
            <v>1.2395</v>
          </cell>
          <cell r="E2470">
            <v>225.589</v>
          </cell>
        </row>
        <row r="2471">
          <cell r="A2471">
            <v>41501</v>
          </cell>
          <cell r="B2471">
            <v>185.75</v>
          </cell>
          <cell r="D2471">
            <v>1.2359</v>
          </cell>
          <cell r="E2471">
            <v>229.56842499999999</v>
          </cell>
        </row>
        <row r="2472">
          <cell r="A2472">
            <v>41502</v>
          </cell>
          <cell r="B2472">
            <v>183.75</v>
          </cell>
          <cell r="D2472">
            <v>1.2346999999999999</v>
          </cell>
          <cell r="E2472">
            <v>226.87612499999997</v>
          </cell>
        </row>
        <row r="2473">
          <cell r="A2473">
            <v>41505</v>
          </cell>
          <cell r="B2473">
            <v>184.5</v>
          </cell>
          <cell r="D2473">
            <v>1.2323</v>
          </cell>
          <cell r="E2473">
            <v>227.35934999999998</v>
          </cell>
        </row>
        <row r="2474">
          <cell r="A2474">
            <v>41506</v>
          </cell>
          <cell r="B2474">
            <v>184.5</v>
          </cell>
          <cell r="D2474">
            <v>1.2307999999999999</v>
          </cell>
          <cell r="E2474">
            <v>227.08259999999999</v>
          </cell>
        </row>
        <row r="2475">
          <cell r="A2475">
            <v>41507</v>
          </cell>
          <cell r="B2475">
            <v>185.5</v>
          </cell>
          <cell r="D2475">
            <v>1.2316</v>
          </cell>
          <cell r="E2475">
            <v>228.46180000000001</v>
          </cell>
        </row>
        <row r="2476">
          <cell r="A2476">
            <v>41508</v>
          </cell>
          <cell r="B2476">
            <v>185.25</v>
          </cell>
          <cell r="D2476">
            <v>1.2329000000000001</v>
          </cell>
          <cell r="E2476">
            <v>228.39472500000002</v>
          </cell>
        </row>
        <row r="2477">
          <cell r="A2477">
            <v>41509</v>
          </cell>
          <cell r="B2477">
            <v>185.5</v>
          </cell>
          <cell r="D2477">
            <v>1.2330000000000001</v>
          </cell>
          <cell r="E2477">
            <v>228.72150000000002</v>
          </cell>
        </row>
        <row r="2478">
          <cell r="A2478">
            <v>41512</v>
          </cell>
          <cell r="B2478">
            <v>191.75</v>
          </cell>
          <cell r="D2478">
            <v>1.2342</v>
          </cell>
          <cell r="E2478">
            <v>236.65785</v>
          </cell>
        </row>
        <row r="2479">
          <cell r="A2479">
            <v>41513</v>
          </cell>
          <cell r="B2479">
            <v>191.75</v>
          </cell>
          <cell r="D2479">
            <v>1.2286999999999999</v>
          </cell>
          <cell r="E2479">
            <v>235.60322499999998</v>
          </cell>
        </row>
        <row r="2480">
          <cell r="A2480">
            <v>41514</v>
          </cell>
          <cell r="B2480">
            <v>189.25</v>
          </cell>
          <cell r="D2480">
            <v>1.2297</v>
          </cell>
          <cell r="E2480">
            <v>232.72072500000002</v>
          </cell>
        </row>
        <row r="2481">
          <cell r="A2481">
            <v>41515</v>
          </cell>
          <cell r="B2481">
            <v>188.25</v>
          </cell>
          <cell r="D2481">
            <v>1.2321</v>
          </cell>
          <cell r="E2481">
            <v>231.942825</v>
          </cell>
        </row>
        <row r="2482">
          <cell r="A2482">
            <v>41516</v>
          </cell>
          <cell r="B2482">
            <v>187.25</v>
          </cell>
          <cell r="D2482">
            <v>1.2291000000000001</v>
          </cell>
          <cell r="E2482">
            <v>230.14897500000001</v>
          </cell>
        </row>
        <row r="2483">
          <cell r="A2483">
            <v>41519</v>
          </cell>
          <cell r="B2483">
            <v>190</v>
          </cell>
          <cell r="D2483">
            <v>1.2325999999999999</v>
          </cell>
          <cell r="E2483">
            <v>234.19399999999999</v>
          </cell>
        </row>
        <row r="2484">
          <cell r="A2484">
            <v>41520</v>
          </cell>
          <cell r="B2484">
            <v>188.75</v>
          </cell>
          <cell r="D2484">
            <v>1.2332000000000001</v>
          </cell>
          <cell r="E2484">
            <v>232.76650000000001</v>
          </cell>
        </row>
        <row r="2485">
          <cell r="A2485">
            <v>41521</v>
          </cell>
          <cell r="B2485">
            <v>187.75</v>
          </cell>
          <cell r="D2485">
            <v>1.2351000000000001</v>
          </cell>
          <cell r="E2485">
            <v>231.89002500000001</v>
          </cell>
        </row>
        <row r="2486">
          <cell r="A2486">
            <v>41522</v>
          </cell>
          <cell r="B2486">
            <v>187.5</v>
          </cell>
          <cell r="D2486">
            <v>1.2393000000000001</v>
          </cell>
          <cell r="E2486">
            <v>232.36875000000001</v>
          </cell>
        </row>
        <row r="2487">
          <cell r="A2487">
            <v>41523</v>
          </cell>
          <cell r="B2487">
            <v>188.75</v>
          </cell>
          <cell r="D2487">
            <v>1.2359</v>
          </cell>
          <cell r="E2487">
            <v>233.27612500000001</v>
          </cell>
        </row>
        <row r="2488">
          <cell r="A2488">
            <v>41526</v>
          </cell>
          <cell r="B2488">
            <v>187.25</v>
          </cell>
          <cell r="D2488">
            <v>1.2358</v>
          </cell>
          <cell r="E2488">
            <v>231.40355</v>
          </cell>
        </row>
        <row r="2489">
          <cell r="A2489">
            <v>41527</v>
          </cell>
          <cell r="B2489">
            <v>187.75</v>
          </cell>
          <cell r="D2489">
            <v>1.2398</v>
          </cell>
          <cell r="E2489">
            <v>232.77244999999999</v>
          </cell>
        </row>
        <row r="2490">
          <cell r="A2490">
            <v>41528</v>
          </cell>
          <cell r="B2490">
            <v>188</v>
          </cell>
          <cell r="D2490">
            <v>1.2383999999999999</v>
          </cell>
          <cell r="E2490">
            <v>232.8192</v>
          </cell>
        </row>
        <row r="2491">
          <cell r="A2491">
            <v>41529</v>
          </cell>
          <cell r="B2491">
            <v>186.75</v>
          </cell>
          <cell r="D2491">
            <v>1.2372000000000001</v>
          </cell>
          <cell r="E2491">
            <v>231.0471</v>
          </cell>
        </row>
        <row r="2492">
          <cell r="A2492">
            <v>41530</v>
          </cell>
          <cell r="B2492">
            <v>186.25</v>
          </cell>
          <cell r="D2492">
            <v>1.2361</v>
          </cell>
          <cell r="E2492">
            <v>230.223625</v>
          </cell>
        </row>
        <row r="2493">
          <cell r="A2493">
            <v>41533</v>
          </cell>
          <cell r="B2493">
            <v>185</v>
          </cell>
          <cell r="D2493">
            <v>1.2364999999999999</v>
          </cell>
          <cell r="E2493">
            <v>228.7525</v>
          </cell>
        </row>
        <row r="2494">
          <cell r="A2494">
            <v>41534</v>
          </cell>
          <cell r="B2494">
            <v>184.75</v>
          </cell>
          <cell r="D2494">
            <v>1.2366999999999999</v>
          </cell>
          <cell r="E2494">
            <v>228.48032499999999</v>
          </cell>
        </row>
        <row r="2495">
          <cell r="A2495">
            <v>41535</v>
          </cell>
          <cell r="B2495">
            <v>185</v>
          </cell>
          <cell r="D2495">
            <v>1.2331000000000001</v>
          </cell>
          <cell r="E2495">
            <v>228.12350000000001</v>
          </cell>
        </row>
        <row r="2496">
          <cell r="A2496">
            <v>41536</v>
          </cell>
          <cell r="B2496">
            <v>185.75</v>
          </cell>
          <cell r="D2496">
            <v>1.2317</v>
          </cell>
          <cell r="E2496">
            <v>228.788275</v>
          </cell>
        </row>
        <row r="2497">
          <cell r="A2497">
            <v>41537</v>
          </cell>
          <cell r="B2497">
            <v>185.75</v>
          </cell>
          <cell r="D2497">
            <v>1.2312000000000001</v>
          </cell>
          <cell r="E2497">
            <v>228.69540000000001</v>
          </cell>
        </row>
        <row r="2498">
          <cell r="A2498">
            <v>41540</v>
          </cell>
          <cell r="B2498">
            <v>187</v>
          </cell>
          <cell r="D2498">
            <v>1.2291000000000001</v>
          </cell>
          <cell r="E2498">
            <v>229.8417</v>
          </cell>
        </row>
        <row r="2499">
          <cell r="A2499">
            <v>41541</v>
          </cell>
          <cell r="B2499">
            <v>187.5</v>
          </cell>
          <cell r="D2499">
            <v>1.2298</v>
          </cell>
          <cell r="E2499">
            <v>230.58750000000001</v>
          </cell>
        </row>
        <row r="2500">
          <cell r="A2500">
            <v>41542</v>
          </cell>
          <cell r="B2500">
            <v>190.75</v>
          </cell>
          <cell r="D2500">
            <v>1.2296</v>
          </cell>
          <cell r="E2500">
            <v>234.5462</v>
          </cell>
        </row>
        <row r="2501">
          <cell r="A2501">
            <v>41543</v>
          </cell>
          <cell r="B2501">
            <v>191.25</v>
          </cell>
          <cell r="D2501">
            <v>1.2278</v>
          </cell>
          <cell r="E2501">
            <v>234.81675000000001</v>
          </cell>
        </row>
        <row r="2502">
          <cell r="A2502">
            <v>41544</v>
          </cell>
          <cell r="B2502">
            <v>193.5</v>
          </cell>
          <cell r="D2502">
            <v>1.2248000000000001</v>
          </cell>
          <cell r="E2502">
            <v>236.99880000000002</v>
          </cell>
        </row>
        <row r="2503">
          <cell r="A2503">
            <v>41547</v>
          </cell>
          <cell r="B2503">
            <v>193.25</v>
          </cell>
          <cell r="D2503">
            <v>1.224</v>
          </cell>
          <cell r="E2503">
            <v>236.53799999999998</v>
          </cell>
        </row>
        <row r="2504">
          <cell r="A2504">
            <v>41548</v>
          </cell>
          <cell r="B2504">
            <v>190.25</v>
          </cell>
          <cell r="D2504">
            <v>1.2243999999999999</v>
          </cell>
          <cell r="E2504">
            <v>232.94209999999998</v>
          </cell>
        </row>
        <row r="2505">
          <cell r="A2505">
            <v>41549</v>
          </cell>
          <cell r="B2505">
            <v>192.75</v>
          </cell>
          <cell r="D2505">
            <v>1.2258</v>
          </cell>
          <cell r="E2505">
            <v>236.27295000000001</v>
          </cell>
        </row>
        <row r="2506">
          <cell r="A2506">
            <v>41550</v>
          </cell>
          <cell r="B2506">
            <v>195</v>
          </cell>
          <cell r="D2506">
            <v>1.2245999999999999</v>
          </cell>
          <cell r="E2506">
            <v>238.79699999999997</v>
          </cell>
        </row>
        <row r="2507">
          <cell r="A2507">
            <v>41551</v>
          </cell>
          <cell r="B2507">
            <v>194.5</v>
          </cell>
          <cell r="D2507">
            <v>1.2295</v>
          </cell>
          <cell r="E2507">
            <v>239.13775000000001</v>
          </cell>
        </row>
        <row r="2508">
          <cell r="A2508">
            <v>41554</v>
          </cell>
          <cell r="B2508">
            <v>196.25</v>
          </cell>
          <cell r="D2508">
            <v>1.226</v>
          </cell>
          <cell r="E2508">
            <v>240.60249999999999</v>
          </cell>
        </row>
        <row r="2509">
          <cell r="A2509">
            <v>41555</v>
          </cell>
          <cell r="B2509">
            <v>196.25</v>
          </cell>
          <cell r="D2509">
            <v>1.2267999999999999</v>
          </cell>
          <cell r="E2509">
            <v>240.75949999999997</v>
          </cell>
        </row>
        <row r="2510">
          <cell r="A2510">
            <v>41556</v>
          </cell>
          <cell r="B2510">
            <v>197.5</v>
          </cell>
          <cell r="D2510">
            <v>1.2303999999999999</v>
          </cell>
          <cell r="E2510">
            <v>243.00399999999999</v>
          </cell>
        </row>
        <row r="2511">
          <cell r="A2511">
            <v>41557</v>
          </cell>
          <cell r="B2511">
            <v>198.75</v>
          </cell>
          <cell r="D2511">
            <v>1.2323</v>
          </cell>
          <cell r="E2511">
            <v>244.919625</v>
          </cell>
        </row>
        <row r="2512">
          <cell r="A2512">
            <v>41558</v>
          </cell>
          <cell r="B2512">
            <v>199.25</v>
          </cell>
          <cell r="D2512">
            <v>1.2346999999999999</v>
          </cell>
          <cell r="E2512">
            <v>246.01397499999999</v>
          </cell>
        </row>
        <row r="2513">
          <cell r="A2513">
            <v>41561</v>
          </cell>
          <cell r="B2513">
            <v>198.75</v>
          </cell>
          <cell r="D2513">
            <v>1.2343999999999999</v>
          </cell>
          <cell r="E2513">
            <v>245.33699999999999</v>
          </cell>
        </row>
        <row r="2514">
          <cell r="A2514">
            <v>41562</v>
          </cell>
          <cell r="B2514">
            <v>199.5</v>
          </cell>
          <cell r="D2514">
            <v>1.2339</v>
          </cell>
          <cell r="E2514">
            <v>246.16305</v>
          </cell>
        </row>
        <row r="2515">
          <cell r="A2515">
            <v>41563</v>
          </cell>
          <cell r="B2515">
            <v>198.25</v>
          </cell>
          <cell r="D2515">
            <v>1.2361</v>
          </cell>
          <cell r="E2515">
            <v>245.056825</v>
          </cell>
        </row>
        <row r="2516">
          <cell r="A2516">
            <v>41564</v>
          </cell>
          <cell r="B2516">
            <v>199.5</v>
          </cell>
          <cell r="D2516">
            <v>1.234</v>
          </cell>
          <cell r="E2516">
            <v>246.18299999999999</v>
          </cell>
        </row>
        <row r="2517">
          <cell r="A2517">
            <v>41565</v>
          </cell>
          <cell r="B2517">
            <v>204.5</v>
          </cell>
          <cell r="D2517">
            <v>1.234</v>
          </cell>
          <cell r="E2517">
            <v>252.35300000000001</v>
          </cell>
        </row>
        <row r="2518">
          <cell r="A2518">
            <v>41568</v>
          </cell>
          <cell r="B2518">
            <v>204.75</v>
          </cell>
          <cell r="D2518">
            <v>1.2337</v>
          </cell>
          <cell r="E2518">
            <v>252.600075</v>
          </cell>
        </row>
        <row r="2519">
          <cell r="A2519">
            <v>41569</v>
          </cell>
          <cell r="B2519">
            <v>205</v>
          </cell>
          <cell r="D2519">
            <v>1.2327999999999999</v>
          </cell>
          <cell r="E2519">
            <v>252.72399999999999</v>
          </cell>
        </row>
        <row r="2520">
          <cell r="A2520">
            <v>41570</v>
          </cell>
          <cell r="B2520">
            <v>207.5</v>
          </cell>
          <cell r="D2520">
            <v>1.2290000000000001</v>
          </cell>
          <cell r="E2520">
            <v>255.01750000000001</v>
          </cell>
        </row>
        <row r="2521">
          <cell r="A2521">
            <v>41571</v>
          </cell>
          <cell r="B2521">
            <v>204.75</v>
          </cell>
          <cell r="D2521">
            <v>1.2314000000000001</v>
          </cell>
          <cell r="E2521">
            <v>252.12915000000001</v>
          </cell>
        </row>
        <row r="2522">
          <cell r="A2522">
            <v>41572</v>
          </cell>
          <cell r="B2522">
            <v>205</v>
          </cell>
          <cell r="D2522">
            <v>1.2318</v>
          </cell>
          <cell r="E2522">
            <v>252.51900000000001</v>
          </cell>
        </row>
        <row r="2523">
          <cell r="A2523">
            <v>41575</v>
          </cell>
          <cell r="B2523">
            <v>202.5</v>
          </cell>
          <cell r="D2523">
            <v>1.2346999999999999</v>
          </cell>
          <cell r="E2523">
            <v>250.02674999999999</v>
          </cell>
        </row>
        <row r="2524">
          <cell r="A2524">
            <v>41576</v>
          </cell>
          <cell r="B2524">
            <v>202</v>
          </cell>
          <cell r="D2524">
            <v>1.2353000000000001</v>
          </cell>
          <cell r="E2524">
            <v>249.53060000000002</v>
          </cell>
        </row>
        <row r="2525">
          <cell r="A2525">
            <v>41577</v>
          </cell>
          <cell r="B2525">
            <v>201.75</v>
          </cell>
          <cell r="D2525">
            <v>1.2349000000000001</v>
          </cell>
          <cell r="E2525">
            <v>249.14107500000003</v>
          </cell>
        </row>
        <row r="2526">
          <cell r="A2526">
            <v>41578</v>
          </cell>
          <cell r="B2526">
            <v>204</v>
          </cell>
          <cell r="D2526">
            <v>1.2314000000000001</v>
          </cell>
          <cell r="E2526">
            <v>251.2056</v>
          </cell>
        </row>
        <row r="2527">
          <cell r="A2527">
            <v>41579</v>
          </cell>
          <cell r="B2527">
            <v>207.75</v>
          </cell>
          <cell r="D2527">
            <v>1.23</v>
          </cell>
          <cell r="E2527">
            <v>255.5325</v>
          </cell>
        </row>
        <row r="2528">
          <cell r="A2528">
            <v>41582</v>
          </cell>
          <cell r="B2528">
            <v>204.5</v>
          </cell>
          <cell r="D2528">
            <v>1.2293000000000001</v>
          </cell>
          <cell r="E2528">
            <v>251.39185000000001</v>
          </cell>
        </row>
        <row r="2529">
          <cell r="A2529">
            <v>41583</v>
          </cell>
          <cell r="B2529">
            <v>202</v>
          </cell>
          <cell r="D2529">
            <v>1.2309000000000001</v>
          </cell>
          <cell r="E2529">
            <v>248.64180000000002</v>
          </cell>
        </row>
        <row r="2530">
          <cell r="A2530">
            <v>41584</v>
          </cell>
          <cell r="B2530">
            <v>202</v>
          </cell>
          <cell r="D2530">
            <v>1.2324999999999999</v>
          </cell>
          <cell r="E2530">
            <v>248.96499999999997</v>
          </cell>
        </row>
        <row r="2531">
          <cell r="A2531">
            <v>41585</v>
          </cell>
          <cell r="B2531">
            <v>203</v>
          </cell>
          <cell r="D2531">
            <v>1.2287999999999999</v>
          </cell>
          <cell r="E2531">
            <v>249.44639999999998</v>
          </cell>
        </row>
        <row r="2532">
          <cell r="A2532">
            <v>41586</v>
          </cell>
          <cell r="B2532">
            <v>201.5</v>
          </cell>
          <cell r="D2532">
            <v>1.2314000000000001</v>
          </cell>
          <cell r="E2532">
            <v>248.12710000000001</v>
          </cell>
        </row>
        <row r="2533">
          <cell r="A2533">
            <v>41589</v>
          </cell>
          <cell r="B2533">
            <v>202.25</v>
          </cell>
          <cell r="D2533">
            <v>1.2324999999999999</v>
          </cell>
          <cell r="E2533">
            <v>249.27312499999999</v>
          </cell>
        </row>
        <row r="2534">
          <cell r="A2534">
            <v>41590</v>
          </cell>
          <cell r="B2534">
            <v>204</v>
          </cell>
          <cell r="D2534">
            <v>1.2323999999999999</v>
          </cell>
          <cell r="E2534">
            <v>251.40959999999998</v>
          </cell>
        </row>
        <row r="2535">
          <cell r="A2535">
            <v>41591</v>
          </cell>
          <cell r="B2535">
            <v>203.25</v>
          </cell>
          <cell r="D2535">
            <v>1.2317</v>
          </cell>
          <cell r="E2535">
            <v>250.34302500000001</v>
          </cell>
        </row>
        <row r="2536">
          <cell r="A2536">
            <v>41592</v>
          </cell>
          <cell r="B2536">
            <v>205.25</v>
          </cell>
          <cell r="D2536">
            <v>1.2333000000000001</v>
          </cell>
          <cell r="E2536">
            <v>253.13482500000001</v>
          </cell>
        </row>
        <row r="2537">
          <cell r="A2537">
            <v>41593</v>
          </cell>
          <cell r="B2537">
            <v>204.5</v>
          </cell>
          <cell r="D2537">
            <v>1.2345999999999999</v>
          </cell>
          <cell r="E2537">
            <v>252.47569999999999</v>
          </cell>
        </row>
        <row r="2538">
          <cell r="A2538">
            <v>41596</v>
          </cell>
          <cell r="B2538">
            <v>204</v>
          </cell>
          <cell r="D2538">
            <v>1.2327999999999999</v>
          </cell>
          <cell r="E2538">
            <v>251.49119999999999</v>
          </cell>
        </row>
        <row r="2539">
          <cell r="A2539">
            <v>41597</v>
          </cell>
          <cell r="B2539">
            <v>203.75</v>
          </cell>
          <cell r="D2539">
            <v>1.2329000000000001</v>
          </cell>
          <cell r="E2539">
            <v>251.20337500000002</v>
          </cell>
        </row>
        <row r="2540">
          <cell r="A2540">
            <v>41598</v>
          </cell>
          <cell r="B2540">
            <v>205.5</v>
          </cell>
          <cell r="D2540">
            <v>1.2312000000000001</v>
          </cell>
          <cell r="E2540">
            <v>253.01160000000002</v>
          </cell>
        </row>
        <row r="2541">
          <cell r="A2541">
            <v>41599</v>
          </cell>
          <cell r="B2541">
            <v>206.75</v>
          </cell>
          <cell r="D2541">
            <v>1.2305999999999999</v>
          </cell>
          <cell r="E2541">
            <v>254.42654999999999</v>
          </cell>
        </row>
        <row r="2542">
          <cell r="A2542">
            <v>41600</v>
          </cell>
          <cell r="B2542">
            <v>206.5</v>
          </cell>
          <cell r="D2542">
            <v>1.2290000000000001</v>
          </cell>
          <cell r="E2542">
            <v>253.78850000000003</v>
          </cell>
        </row>
        <row r="2543">
          <cell r="A2543">
            <v>41603</v>
          </cell>
          <cell r="B2543">
            <v>207.25</v>
          </cell>
          <cell r="D2543">
            <v>1.2323999999999999</v>
          </cell>
          <cell r="E2543">
            <v>255.41489999999999</v>
          </cell>
        </row>
        <row r="2544">
          <cell r="A2544">
            <v>41604</v>
          </cell>
          <cell r="B2544">
            <v>206</v>
          </cell>
          <cell r="D2544">
            <v>1.2302999999999999</v>
          </cell>
          <cell r="E2544">
            <v>253.4418</v>
          </cell>
        </row>
        <row r="2545">
          <cell r="A2545">
            <v>41605</v>
          </cell>
          <cell r="B2545">
            <v>207.5</v>
          </cell>
          <cell r="D2545">
            <v>1.2323</v>
          </cell>
          <cell r="E2545">
            <v>255.70224999999999</v>
          </cell>
        </row>
        <row r="2546">
          <cell r="A2546">
            <v>41606</v>
          </cell>
          <cell r="B2546">
            <v>208.75</v>
          </cell>
          <cell r="D2546">
            <v>1.2319</v>
          </cell>
          <cell r="E2546">
            <v>257.15912500000002</v>
          </cell>
        </row>
        <row r="2547">
          <cell r="A2547">
            <v>41607</v>
          </cell>
          <cell r="B2547">
            <v>209.75</v>
          </cell>
          <cell r="D2547">
            <v>1.2314000000000001</v>
          </cell>
          <cell r="E2547">
            <v>258.28615000000002</v>
          </cell>
        </row>
        <row r="2548">
          <cell r="A2548">
            <v>41610</v>
          </cell>
          <cell r="B2548">
            <v>210</v>
          </cell>
          <cell r="D2548">
            <v>1.2303999999999999</v>
          </cell>
          <cell r="E2548">
            <v>258.38400000000001</v>
          </cell>
        </row>
        <row r="2549">
          <cell r="A2549">
            <v>41611</v>
          </cell>
          <cell r="B2549">
            <v>211.5</v>
          </cell>
          <cell r="D2549">
            <v>1.2287999999999999</v>
          </cell>
          <cell r="E2549">
            <v>259.89119999999997</v>
          </cell>
        </row>
        <row r="2550">
          <cell r="A2550">
            <v>41612</v>
          </cell>
          <cell r="B2550">
            <v>213</v>
          </cell>
          <cell r="D2550">
            <v>1.2265999999999999</v>
          </cell>
          <cell r="E2550">
            <v>261.26579999999996</v>
          </cell>
        </row>
        <row r="2551">
          <cell r="A2551">
            <v>41613</v>
          </cell>
          <cell r="B2551">
            <v>211.75</v>
          </cell>
          <cell r="D2551">
            <v>1.2253000000000001</v>
          </cell>
          <cell r="E2551">
            <v>259.45727500000004</v>
          </cell>
        </row>
        <row r="2552">
          <cell r="A2552">
            <v>41614</v>
          </cell>
          <cell r="B2552">
            <v>210</v>
          </cell>
          <cell r="D2552">
            <v>1.2221</v>
          </cell>
          <cell r="E2552">
            <v>256.64100000000002</v>
          </cell>
        </row>
        <row r="2553">
          <cell r="A2553">
            <v>41617</v>
          </cell>
          <cell r="B2553">
            <v>209</v>
          </cell>
          <cell r="D2553">
            <v>1.2231000000000001</v>
          </cell>
          <cell r="E2553">
            <v>255.62790000000001</v>
          </cell>
        </row>
        <row r="2554">
          <cell r="A2554">
            <v>41618</v>
          </cell>
          <cell r="B2554">
            <v>205.75</v>
          </cell>
          <cell r="D2554">
            <v>1.2211000000000001</v>
          </cell>
          <cell r="E2554">
            <v>251.24132500000002</v>
          </cell>
        </row>
        <row r="2555">
          <cell r="A2555">
            <v>41619</v>
          </cell>
          <cell r="B2555">
            <v>206.5</v>
          </cell>
          <cell r="D2555">
            <v>1.2221</v>
          </cell>
          <cell r="E2555">
            <v>252.36364999999998</v>
          </cell>
        </row>
        <row r="2556">
          <cell r="A2556">
            <v>41620</v>
          </cell>
          <cell r="B2556">
            <v>205.75</v>
          </cell>
          <cell r="D2556">
            <v>1.2225999999999999</v>
          </cell>
          <cell r="E2556">
            <v>251.54994999999997</v>
          </cell>
        </row>
        <row r="2557">
          <cell r="A2557">
            <v>41621</v>
          </cell>
          <cell r="B2557">
            <v>208.5</v>
          </cell>
          <cell r="D2557">
            <v>1.222</v>
          </cell>
          <cell r="E2557">
            <v>254.78700000000001</v>
          </cell>
        </row>
        <row r="2558">
          <cell r="A2558">
            <v>41624</v>
          </cell>
          <cell r="B2558">
            <v>208</v>
          </cell>
          <cell r="D2558">
            <v>1.2210000000000001</v>
          </cell>
          <cell r="E2558">
            <v>253.96800000000002</v>
          </cell>
        </row>
        <row r="2559">
          <cell r="A2559">
            <v>41625</v>
          </cell>
          <cell r="B2559">
            <v>208</v>
          </cell>
          <cell r="D2559">
            <v>1.2181999999999999</v>
          </cell>
          <cell r="E2559">
            <v>253.38559999999998</v>
          </cell>
        </row>
        <row r="2560">
          <cell r="A2560">
            <v>41626</v>
          </cell>
          <cell r="B2560">
            <v>207.5</v>
          </cell>
          <cell r="D2560">
            <v>1.2228000000000001</v>
          </cell>
          <cell r="E2560">
            <v>253.73100000000002</v>
          </cell>
        </row>
        <row r="2561">
          <cell r="A2561">
            <v>41627</v>
          </cell>
          <cell r="B2561">
            <v>208.5</v>
          </cell>
          <cell r="D2561">
            <v>1.2266999999999999</v>
          </cell>
          <cell r="E2561">
            <v>255.76694999999998</v>
          </cell>
        </row>
        <row r="2562">
          <cell r="A2562">
            <v>41628</v>
          </cell>
          <cell r="B2562">
            <v>210.75</v>
          </cell>
          <cell r="D2562">
            <v>1.2249000000000001</v>
          </cell>
          <cell r="E2562">
            <v>258.14767500000005</v>
          </cell>
        </row>
        <row r="2563">
          <cell r="A2563">
            <v>41631</v>
          </cell>
          <cell r="B2563">
            <v>211.25</v>
          </cell>
          <cell r="D2563">
            <v>1.224</v>
          </cell>
          <cell r="E2563">
            <v>258.57</v>
          </cell>
        </row>
        <row r="2564">
          <cell r="A2564">
            <v>41632</v>
          </cell>
          <cell r="B2564">
            <v>211</v>
          </cell>
          <cell r="D2564">
            <v>1.2250000000000001</v>
          </cell>
          <cell r="E2564">
            <v>258.47500000000002</v>
          </cell>
        </row>
        <row r="2565">
          <cell r="A2565">
            <v>41635</v>
          </cell>
          <cell r="B2565">
            <v>208.75</v>
          </cell>
          <cell r="D2565">
            <v>1.2248000000000001</v>
          </cell>
          <cell r="E2565">
            <v>255.67700000000002</v>
          </cell>
        </row>
        <row r="2566">
          <cell r="A2566">
            <v>41638</v>
          </cell>
          <cell r="B2566">
            <v>209.25</v>
          </cell>
          <cell r="D2566">
            <v>1.2252000000000001</v>
          </cell>
          <cell r="E2566">
            <v>256.37310000000002</v>
          </cell>
        </row>
        <row r="2567">
          <cell r="A2567">
            <v>41639</v>
          </cell>
          <cell r="B2567">
            <v>209</v>
          </cell>
          <cell r="D2567">
            <v>1.2271000000000001</v>
          </cell>
          <cell r="E2567">
            <v>256.46390000000002</v>
          </cell>
        </row>
        <row r="2568">
          <cell r="A2568">
            <v>41641</v>
          </cell>
          <cell r="B2568">
            <v>208</v>
          </cell>
          <cell r="D2568">
            <v>1.2290000000000001</v>
          </cell>
          <cell r="E2568">
            <v>255.63200000000001</v>
          </cell>
        </row>
        <row r="2569">
          <cell r="A2569">
            <v>41642</v>
          </cell>
          <cell r="B2569">
            <v>208</v>
          </cell>
          <cell r="D2569">
            <v>1.23</v>
          </cell>
          <cell r="E2569">
            <v>255.84</v>
          </cell>
        </row>
        <row r="2570">
          <cell r="A2570">
            <v>41645</v>
          </cell>
          <cell r="B2570">
            <v>208.75</v>
          </cell>
          <cell r="D2570">
            <v>1.2318</v>
          </cell>
          <cell r="E2570">
            <v>257.13825000000003</v>
          </cell>
        </row>
        <row r="2571">
          <cell r="A2571">
            <v>41646</v>
          </cell>
          <cell r="B2571">
            <v>206.25</v>
          </cell>
          <cell r="D2571">
            <v>1.2377</v>
          </cell>
          <cell r="E2571">
            <v>255.27562499999999</v>
          </cell>
        </row>
        <row r="2572">
          <cell r="A2572">
            <v>41647</v>
          </cell>
          <cell r="B2572">
            <v>204</v>
          </cell>
          <cell r="D2572">
            <v>1.2370000000000001</v>
          </cell>
          <cell r="E2572">
            <v>252.34800000000001</v>
          </cell>
        </row>
        <row r="2573">
          <cell r="A2573">
            <v>41648</v>
          </cell>
          <cell r="B2573">
            <v>199.25</v>
          </cell>
          <cell r="D2573">
            <v>1.234</v>
          </cell>
          <cell r="E2573">
            <v>245.87449999999998</v>
          </cell>
        </row>
        <row r="2574">
          <cell r="A2574">
            <v>41649</v>
          </cell>
          <cell r="B2574">
            <v>194.75</v>
          </cell>
          <cell r="D2574">
            <v>1.2335</v>
          </cell>
          <cell r="E2574">
            <v>240.22412500000002</v>
          </cell>
        </row>
        <row r="2575">
          <cell r="A2575">
            <v>41652</v>
          </cell>
          <cell r="B2575">
            <v>195</v>
          </cell>
          <cell r="D2575">
            <v>1.2289000000000001</v>
          </cell>
          <cell r="E2575">
            <v>239.63550000000001</v>
          </cell>
        </row>
        <row r="2576">
          <cell r="A2576">
            <v>41653</v>
          </cell>
          <cell r="B2576">
            <v>195</v>
          </cell>
          <cell r="D2576">
            <v>1.2343</v>
          </cell>
          <cell r="E2576">
            <v>240.6885</v>
          </cell>
        </row>
        <row r="2577">
          <cell r="A2577">
            <v>41654</v>
          </cell>
          <cell r="B2577">
            <v>193</v>
          </cell>
          <cell r="D2577">
            <v>1.236</v>
          </cell>
          <cell r="E2577">
            <v>238.548</v>
          </cell>
        </row>
        <row r="2578">
          <cell r="A2578">
            <v>41655</v>
          </cell>
          <cell r="B2578">
            <v>192.5</v>
          </cell>
          <cell r="D2578">
            <v>1.232</v>
          </cell>
          <cell r="E2578">
            <v>237.16</v>
          </cell>
        </row>
        <row r="2579">
          <cell r="A2579">
            <v>41656</v>
          </cell>
          <cell r="B2579">
            <v>191.75</v>
          </cell>
          <cell r="D2579">
            <v>1.2322</v>
          </cell>
          <cell r="E2579">
            <v>236.27435</v>
          </cell>
        </row>
        <row r="2580">
          <cell r="A2580">
            <v>41659</v>
          </cell>
          <cell r="B2580">
            <v>190.75</v>
          </cell>
          <cell r="D2580">
            <v>1.2333000000000001</v>
          </cell>
          <cell r="E2580">
            <v>235.25197500000002</v>
          </cell>
        </row>
        <row r="2581">
          <cell r="A2581">
            <v>41660</v>
          </cell>
          <cell r="B2581">
            <v>192.25</v>
          </cell>
          <cell r="D2581">
            <v>1.2339</v>
          </cell>
          <cell r="E2581">
            <v>237.217275</v>
          </cell>
        </row>
        <row r="2582">
          <cell r="A2582">
            <v>41661</v>
          </cell>
          <cell r="B2582">
            <v>193</v>
          </cell>
          <cell r="D2582">
            <v>1.2344999999999999</v>
          </cell>
          <cell r="E2582">
            <v>238.2585</v>
          </cell>
        </row>
        <row r="2583">
          <cell r="A2583">
            <v>41662</v>
          </cell>
          <cell r="B2583">
            <v>193.75</v>
          </cell>
          <cell r="D2583">
            <v>1.2286999999999999</v>
          </cell>
          <cell r="E2583">
            <v>238.06062499999999</v>
          </cell>
        </row>
        <row r="2584">
          <cell r="A2584">
            <v>41663</v>
          </cell>
          <cell r="B2584">
            <v>192.75</v>
          </cell>
          <cell r="D2584">
            <v>1.2229000000000001</v>
          </cell>
          <cell r="E2584">
            <v>235.713975</v>
          </cell>
        </row>
        <row r="2585">
          <cell r="A2585">
            <v>41666</v>
          </cell>
          <cell r="B2585">
            <v>194.25</v>
          </cell>
          <cell r="D2585">
            <v>1.2255</v>
          </cell>
          <cell r="E2585">
            <v>238.05337500000002</v>
          </cell>
        </row>
        <row r="2586">
          <cell r="A2586">
            <v>41667</v>
          </cell>
          <cell r="B2586">
            <v>192.75</v>
          </cell>
          <cell r="D2586">
            <v>1.2264999999999999</v>
          </cell>
          <cell r="E2586">
            <v>236.40787499999999</v>
          </cell>
        </row>
        <row r="2587">
          <cell r="A2587">
            <v>41668</v>
          </cell>
          <cell r="B2587">
            <v>190</v>
          </cell>
          <cell r="D2587">
            <v>1.2222</v>
          </cell>
          <cell r="E2587">
            <v>232.21799999999999</v>
          </cell>
        </row>
        <row r="2588">
          <cell r="A2588">
            <v>41669</v>
          </cell>
          <cell r="B2588">
            <v>190.25</v>
          </cell>
          <cell r="D2588">
            <v>1.2237</v>
          </cell>
          <cell r="E2588">
            <v>232.80892499999999</v>
          </cell>
        </row>
        <row r="2589">
          <cell r="A2589">
            <v>41670</v>
          </cell>
          <cell r="B2589">
            <v>192.5</v>
          </cell>
          <cell r="D2589">
            <v>1.222</v>
          </cell>
          <cell r="E2589">
            <v>235.23499999999999</v>
          </cell>
        </row>
        <row r="2590">
          <cell r="A2590">
            <v>41673</v>
          </cell>
          <cell r="B2590">
            <v>192</v>
          </cell>
          <cell r="D2590">
            <v>1.2181</v>
          </cell>
          <cell r="E2590">
            <v>233.87520000000001</v>
          </cell>
        </row>
        <row r="2591">
          <cell r="A2591">
            <v>41674</v>
          </cell>
          <cell r="B2591">
            <v>194.25</v>
          </cell>
          <cell r="D2591">
            <v>1.2216</v>
          </cell>
          <cell r="E2591">
            <v>237.29580000000001</v>
          </cell>
        </row>
        <row r="2592">
          <cell r="A2592">
            <v>41675</v>
          </cell>
          <cell r="B2592">
            <v>194</v>
          </cell>
          <cell r="D2592">
            <v>1.2230000000000001</v>
          </cell>
          <cell r="E2592">
            <v>237.26200000000003</v>
          </cell>
        </row>
        <row r="2593">
          <cell r="A2593">
            <v>41676</v>
          </cell>
          <cell r="B2593">
            <v>194</v>
          </cell>
          <cell r="D2593">
            <v>1.2243999999999999</v>
          </cell>
          <cell r="E2593">
            <v>237.53359999999998</v>
          </cell>
        </row>
        <row r="2594">
          <cell r="A2594">
            <v>41677</v>
          </cell>
          <cell r="B2594">
            <v>194.75</v>
          </cell>
          <cell r="D2594">
            <v>1.2242999999999999</v>
          </cell>
          <cell r="E2594">
            <v>238.43242499999999</v>
          </cell>
        </row>
        <row r="2595">
          <cell r="A2595">
            <v>41680</v>
          </cell>
          <cell r="B2595">
            <v>194.75</v>
          </cell>
          <cell r="D2595">
            <v>1.2237</v>
          </cell>
          <cell r="E2595">
            <v>238.315575</v>
          </cell>
        </row>
        <row r="2596">
          <cell r="A2596">
            <v>41681</v>
          </cell>
          <cell r="B2596">
            <v>195.75</v>
          </cell>
          <cell r="D2596">
            <v>1.2248000000000001</v>
          </cell>
          <cell r="E2596">
            <v>239.75460000000001</v>
          </cell>
        </row>
        <row r="2597">
          <cell r="A2597">
            <v>41682</v>
          </cell>
          <cell r="B2597">
            <v>195.75</v>
          </cell>
          <cell r="D2597">
            <v>1.2241</v>
          </cell>
          <cell r="E2597">
            <v>239.61757499999999</v>
          </cell>
        </row>
        <row r="2598">
          <cell r="A2598">
            <v>41683</v>
          </cell>
          <cell r="B2598">
            <v>196.5</v>
          </cell>
          <cell r="D2598">
            <v>1.2219</v>
          </cell>
          <cell r="E2598">
            <v>240.10335000000001</v>
          </cell>
        </row>
        <row r="2599">
          <cell r="A2599">
            <v>41684</v>
          </cell>
          <cell r="B2599">
            <v>198.5</v>
          </cell>
          <cell r="D2599">
            <v>1.2221</v>
          </cell>
          <cell r="E2599">
            <v>242.58685</v>
          </cell>
        </row>
        <row r="2600">
          <cell r="A2600">
            <v>41687</v>
          </cell>
          <cell r="B2600">
            <v>198.25</v>
          </cell>
          <cell r="D2600">
            <v>1.2218</v>
          </cell>
          <cell r="E2600">
            <v>242.22184999999999</v>
          </cell>
        </row>
        <row r="2601">
          <cell r="A2601">
            <v>41688</v>
          </cell>
          <cell r="B2601">
            <v>199</v>
          </cell>
          <cell r="D2601">
            <v>1.222</v>
          </cell>
          <cell r="E2601">
            <v>243.178</v>
          </cell>
        </row>
        <row r="2602">
          <cell r="A2602">
            <v>41689</v>
          </cell>
          <cell r="B2602">
            <v>199</v>
          </cell>
          <cell r="D2602">
            <v>1.2202999999999999</v>
          </cell>
          <cell r="E2602">
            <v>242.83969999999999</v>
          </cell>
        </row>
        <row r="2603">
          <cell r="A2603">
            <v>41690</v>
          </cell>
          <cell r="B2603">
            <v>198.75</v>
          </cell>
          <cell r="D2603">
            <v>1.2201</v>
          </cell>
          <cell r="E2603">
            <v>242.49487499999998</v>
          </cell>
        </row>
        <row r="2604">
          <cell r="A2604">
            <v>41691</v>
          </cell>
          <cell r="B2604">
            <v>198.25</v>
          </cell>
          <cell r="D2604">
            <v>1.2190000000000001</v>
          </cell>
          <cell r="E2604">
            <v>241.66675000000001</v>
          </cell>
        </row>
        <row r="2605">
          <cell r="A2605">
            <v>41694</v>
          </cell>
          <cell r="B2605">
            <v>198.5</v>
          </cell>
          <cell r="D2605">
            <v>1.2206999999999999</v>
          </cell>
          <cell r="E2605">
            <v>242.30894999999998</v>
          </cell>
        </row>
        <row r="2606">
          <cell r="A2606">
            <v>41695</v>
          </cell>
          <cell r="B2606">
            <v>199</v>
          </cell>
          <cell r="D2606">
            <v>1.2189000000000001</v>
          </cell>
          <cell r="E2606">
            <v>242.56110000000001</v>
          </cell>
        </row>
        <row r="2607">
          <cell r="A2607">
            <v>41696</v>
          </cell>
          <cell r="B2607">
            <v>200.25</v>
          </cell>
          <cell r="D2607">
            <v>1.2190000000000001</v>
          </cell>
          <cell r="E2607">
            <v>244.10475000000002</v>
          </cell>
        </row>
        <row r="2608">
          <cell r="A2608">
            <v>41697</v>
          </cell>
          <cell r="B2608">
            <v>201.75</v>
          </cell>
          <cell r="D2608">
            <v>1.2176</v>
          </cell>
          <cell r="E2608">
            <v>245.6508</v>
          </cell>
        </row>
        <row r="2609">
          <cell r="A2609">
            <v>41698</v>
          </cell>
          <cell r="B2609">
            <v>201.25</v>
          </cell>
          <cell r="D2609">
            <v>1.2141</v>
          </cell>
          <cell r="E2609">
            <v>244.337625</v>
          </cell>
        </row>
        <row r="2610">
          <cell r="A2610">
            <v>41701</v>
          </cell>
          <cell r="B2610">
            <v>208.5</v>
          </cell>
          <cell r="D2610">
            <v>1.2125999999999999</v>
          </cell>
          <cell r="E2610">
            <v>252.82709999999997</v>
          </cell>
        </row>
        <row r="2611">
          <cell r="A2611">
            <v>41702</v>
          </cell>
          <cell r="B2611">
            <v>207.25</v>
          </cell>
          <cell r="D2611">
            <v>1.2192000000000001</v>
          </cell>
          <cell r="E2611">
            <v>252.67920000000001</v>
          </cell>
        </row>
        <row r="2612">
          <cell r="A2612">
            <v>41703</v>
          </cell>
          <cell r="B2612">
            <v>207.75</v>
          </cell>
          <cell r="D2612">
            <v>1.218</v>
          </cell>
          <cell r="E2612">
            <v>253.0395</v>
          </cell>
        </row>
        <row r="2613">
          <cell r="A2613">
            <v>41704</v>
          </cell>
          <cell r="B2613">
            <v>208.25</v>
          </cell>
          <cell r="D2613">
            <v>1.2202999999999999</v>
          </cell>
          <cell r="E2613">
            <v>254.12747499999998</v>
          </cell>
        </row>
        <row r="2614">
          <cell r="A2614">
            <v>41705</v>
          </cell>
          <cell r="B2614">
            <v>215.25</v>
          </cell>
          <cell r="D2614">
            <v>1.2179</v>
          </cell>
          <cell r="E2614">
            <v>262.15297499999997</v>
          </cell>
        </row>
        <row r="2615">
          <cell r="A2615">
            <v>41708</v>
          </cell>
          <cell r="B2615">
            <v>208.5</v>
          </cell>
          <cell r="D2615">
            <v>1.2178</v>
          </cell>
          <cell r="E2615">
            <v>253.91130000000001</v>
          </cell>
        </row>
        <row r="2616">
          <cell r="A2616">
            <v>41709</v>
          </cell>
          <cell r="B2616">
            <v>210.25</v>
          </cell>
          <cell r="D2616">
            <v>1.2172000000000001</v>
          </cell>
          <cell r="E2616">
            <v>255.91630000000001</v>
          </cell>
        </row>
        <row r="2617">
          <cell r="A2617">
            <v>41710</v>
          </cell>
          <cell r="B2617">
            <v>213.5</v>
          </cell>
          <cell r="D2617">
            <v>1.2151000000000001</v>
          </cell>
          <cell r="E2617">
            <v>259.42385000000002</v>
          </cell>
        </row>
        <row r="2618">
          <cell r="A2618">
            <v>41711</v>
          </cell>
          <cell r="B2618">
            <v>211.5</v>
          </cell>
          <cell r="D2618">
            <v>1.2131000000000001</v>
          </cell>
          <cell r="E2618">
            <v>256.57065</v>
          </cell>
        </row>
        <row r="2619">
          <cell r="A2619">
            <v>41712</v>
          </cell>
          <cell r="B2619">
            <v>211.5</v>
          </cell>
          <cell r="D2619">
            <v>1.2134</v>
          </cell>
          <cell r="E2619">
            <v>256.63409999999999</v>
          </cell>
        </row>
        <row r="2620">
          <cell r="A2620">
            <v>41715</v>
          </cell>
          <cell r="B2620">
            <v>207.75</v>
          </cell>
          <cell r="D2620">
            <v>1.2154</v>
          </cell>
          <cell r="E2620">
            <v>252.49935000000002</v>
          </cell>
        </row>
        <row r="2621">
          <cell r="A2621">
            <v>41716</v>
          </cell>
          <cell r="B2621">
            <v>208.75</v>
          </cell>
          <cell r="D2621">
            <v>1.2163999999999999</v>
          </cell>
          <cell r="E2621">
            <v>253.92349999999999</v>
          </cell>
        </row>
        <row r="2622">
          <cell r="A2622">
            <v>41717</v>
          </cell>
          <cell r="B2622">
            <v>213.25</v>
          </cell>
          <cell r="D2622">
            <v>1.2181999999999999</v>
          </cell>
          <cell r="E2622">
            <v>259.78114999999997</v>
          </cell>
        </row>
        <row r="2623">
          <cell r="A2623">
            <v>41718</v>
          </cell>
          <cell r="B2623">
            <v>211.25</v>
          </cell>
          <cell r="D2623">
            <v>1.2176</v>
          </cell>
          <cell r="E2623">
            <v>257.21800000000002</v>
          </cell>
        </row>
        <row r="2624">
          <cell r="A2624">
            <v>41719</v>
          </cell>
          <cell r="B2624">
            <v>210.75</v>
          </cell>
          <cell r="D2624">
            <v>1.2173</v>
          </cell>
          <cell r="E2624">
            <v>256.545975</v>
          </cell>
        </row>
        <row r="2625">
          <cell r="A2625">
            <v>41722</v>
          </cell>
          <cell r="B2625">
            <v>213.75</v>
          </cell>
          <cell r="D2625">
            <v>1.2188000000000001</v>
          </cell>
          <cell r="E2625">
            <v>260.51850000000002</v>
          </cell>
        </row>
        <row r="2626">
          <cell r="A2626">
            <v>41723</v>
          </cell>
          <cell r="B2626">
            <v>213</v>
          </cell>
          <cell r="D2626">
            <v>1.2202999999999999</v>
          </cell>
          <cell r="E2626">
            <v>259.9239</v>
          </cell>
        </row>
        <row r="2627">
          <cell r="A2627">
            <v>41724</v>
          </cell>
          <cell r="B2627">
            <v>210.5</v>
          </cell>
          <cell r="D2627">
            <v>1.2198</v>
          </cell>
          <cell r="E2627">
            <v>256.7679</v>
          </cell>
        </row>
        <row r="2628">
          <cell r="A2628">
            <v>41725</v>
          </cell>
          <cell r="B2628">
            <v>211.5</v>
          </cell>
          <cell r="D2628">
            <v>1.2181</v>
          </cell>
          <cell r="E2628">
            <v>257.62815000000001</v>
          </cell>
        </row>
        <row r="2629">
          <cell r="A2629">
            <v>41726</v>
          </cell>
          <cell r="B2629">
            <v>209.75</v>
          </cell>
          <cell r="D2629">
            <v>1.2194</v>
          </cell>
          <cell r="E2629">
            <v>255.76915</v>
          </cell>
        </row>
        <row r="2630">
          <cell r="A2630">
            <v>41729</v>
          </cell>
          <cell r="B2630">
            <v>207.75</v>
          </cell>
          <cell r="D2630">
            <v>1.2178</v>
          </cell>
          <cell r="E2630">
            <v>252.99795</v>
          </cell>
        </row>
        <row r="2631">
          <cell r="A2631">
            <v>41730</v>
          </cell>
          <cell r="B2631">
            <v>208</v>
          </cell>
          <cell r="D2631">
            <v>1.2181</v>
          </cell>
          <cell r="E2631">
            <v>253.3648</v>
          </cell>
        </row>
        <row r="2632">
          <cell r="A2632">
            <v>41731</v>
          </cell>
          <cell r="B2632">
            <v>206.5</v>
          </cell>
          <cell r="D2632">
            <v>1.2204999999999999</v>
          </cell>
          <cell r="E2632">
            <v>252.03324999999998</v>
          </cell>
        </row>
        <row r="2633">
          <cell r="A2633">
            <v>41732</v>
          </cell>
          <cell r="B2633">
            <v>206.75</v>
          </cell>
          <cell r="D2633">
            <v>1.222</v>
          </cell>
          <cell r="E2633">
            <v>252.64849999999998</v>
          </cell>
        </row>
        <row r="2634">
          <cell r="A2634">
            <v>41733</v>
          </cell>
          <cell r="B2634">
            <v>206.5</v>
          </cell>
          <cell r="D2634">
            <v>1.2222</v>
          </cell>
          <cell r="E2634">
            <v>252.3843</v>
          </cell>
        </row>
        <row r="2635">
          <cell r="A2635">
            <v>41736</v>
          </cell>
          <cell r="B2635">
            <v>207.25</v>
          </cell>
          <cell r="D2635">
            <v>1.2199</v>
          </cell>
          <cell r="E2635">
            <v>252.824275</v>
          </cell>
        </row>
        <row r="2636">
          <cell r="A2636">
            <v>41737</v>
          </cell>
          <cell r="B2636">
            <v>208.25</v>
          </cell>
          <cell r="D2636">
            <v>1.2184999999999999</v>
          </cell>
          <cell r="E2636">
            <v>253.75262499999999</v>
          </cell>
        </row>
        <row r="2637">
          <cell r="A2637">
            <v>41738</v>
          </cell>
          <cell r="B2637">
            <v>209</v>
          </cell>
          <cell r="D2637">
            <v>1.2185999999999999</v>
          </cell>
          <cell r="E2637">
            <v>254.68739999999997</v>
          </cell>
        </row>
        <row r="2638">
          <cell r="A2638">
            <v>41739</v>
          </cell>
          <cell r="B2638">
            <v>208.25</v>
          </cell>
          <cell r="D2638">
            <v>1.2168000000000001</v>
          </cell>
          <cell r="E2638">
            <v>253.39860000000002</v>
          </cell>
        </row>
        <row r="2639">
          <cell r="A2639">
            <v>41740</v>
          </cell>
          <cell r="B2639">
            <v>209.75</v>
          </cell>
          <cell r="D2639">
            <v>1.2163999999999999</v>
          </cell>
          <cell r="E2639">
            <v>255.13989999999998</v>
          </cell>
        </row>
        <row r="2640">
          <cell r="A2640">
            <v>41743</v>
          </cell>
          <cell r="B2640">
            <v>214</v>
          </cell>
          <cell r="D2640">
            <v>1.2155</v>
          </cell>
          <cell r="E2640">
            <v>260.11700000000002</v>
          </cell>
        </row>
        <row r="2641">
          <cell r="A2641">
            <v>41744</v>
          </cell>
          <cell r="B2641">
            <v>221.25</v>
          </cell>
          <cell r="D2641">
            <v>1.2157</v>
          </cell>
          <cell r="E2641">
            <v>268.97362500000003</v>
          </cell>
        </row>
        <row r="2642">
          <cell r="A2642">
            <v>41745</v>
          </cell>
          <cell r="B2642">
            <v>218.5</v>
          </cell>
          <cell r="D2642">
            <v>1.2181</v>
          </cell>
          <cell r="E2642">
            <v>266.15485000000001</v>
          </cell>
        </row>
        <row r="2643">
          <cell r="A2643">
            <v>41746</v>
          </cell>
          <cell r="B2643">
            <v>217.5</v>
          </cell>
          <cell r="D2643">
            <v>1.22</v>
          </cell>
          <cell r="E2643">
            <v>265.34999999999997</v>
          </cell>
        </row>
        <row r="2644">
          <cell r="A2644">
            <v>41751</v>
          </cell>
          <cell r="B2644">
            <v>214.75</v>
          </cell>
          <cell r="D2644">
            <v>1.2216</v>
          </cell>
          <cell r="E2644">
            <v>262.33859999999999</v>
          </cell>
        </row>
        <row r="2645">
          <cell r="A2645">
            <v>41752</v>
          </cell>
          <cell r="B2645">
            <v>214.75</v>
          </cell>
          <cell r="D2645">
            <v>1.22</v>
          </cell>
          <cell r="E2645">
            <v>261.995</v>
          </cell>
        </row>
        <row r="2646">
          <cell r="A2646">
            <v>41753</v>
          </cell>
          <cell r="B2646">
            <v>216</v>
          </cell>
          <cell r="D2646">
            <v>1.2194</v>
          </cell>
          <cell r="E2646">
            <v>263.3904</v>
          </cell>
        </row>
        <row r="2647">
          <cell r="A2647">
            <v>41754</v>
          </cell>
          <cell r="B2647">
            <v>217.25</v>
          </cell>
          <cell r="D2647">
            <v>1.2194</v>
          </cell>
          <cell r="E2647">
            <v>264.91464999999999</v>
          </cell>
        </row>
        <row r="2648">
          <cell r="A2648">
            <v>41757</v>
          </cell>
          <cell r="B2648">
            <v>215</v>
          </cell>
          <cell r="D2648">
            <v>1.2192000000000001</v>
          </cell>
          <cell r="E2648">
            <v>262.12799999999999</v>
          </cell>
        </row>
        <row r="2649">
          <cell r="A2649">
            <v>41758</v>
          </cell>
          <cell r="B2649">
            <v>214.75</v>
          </cell>
          <cell r="D2649">
            <v>1.2201</v>
          </cell>
          <cell r="E2649">
            <v>262.01647500000001</v>
          </cell>
        </row>
        <row r="2650">
          <cell r="A2650">
            <v>41759</v>
          </cell>
          <cell r="B2650">
            <v>215.25</v>
          </cell>
          <cell r="D2650">
            <v>1.2209000000000001</v>
          </cell>
          <cell r="E2650">
            <v>262.79872500000005</v>
          </cell>
        </row>
        <row r="2651">
          <cell r="A2651">
            <v>41761</v>
          </cell>
          <cell r="B2651">
            <v>215.25</v>
          </cell>
          <cell r="D2651">
            <v>1.2194</v>
          </cell>
          <cell r="E2651">
            <v>262.47585000000004</v>
          </cell>
        </row>
        <row r="2652">
          <cell r="A2652">
            <v>41764</v>
          </cell>
          <cell r="B2652">
            <v>216.75</v>
          </cell>
          <cell r="D2652">
            <v>1.2178</v>
          </cell>
          <cell r="E2652">
            <v>263.95814999999999</v>
          </cell>
        </row>
        <row r="2653">
          <cell r="A2653">
            <v>41765</v>
          </cell>
          <cell r="B2653">
            <v>215.5</v>
          </cell>
          <cell r="D2653">
            <v>1.2176</v>
          </cell>
          <cell r="E2653">
            <v>262.39280000000002</v>
          </cell>
        </row>
        <row r="2654">
          <cell r="A2654">
            <v>41766</v>
          </cell>
          <cell r="B2654">
            <v>211</v>
          </cell>
          <cell r="D2654">
            <v>1.2185999999999999</v>
          </cell>
          <cell r="E2654">
            <v>257.12459999999999</v>
          </cell>
        </row>
        <row r="2655">
          <cell r="A2655">
            <v>41767</v>
          </cell>
          <cell r="B2655">
            <v>208</v>
          </cell>
          <cell r="D2655">
            <v>1.2179</v>
          </cell>
          <cell r="E2655">
            <v>253.32319999999999</v>
          </cell>
        </row>
        <row r="2656">
          <cell r="A2656">
            <v>41768</v>
          </cell>
          <cell r="B2656">
            <v>207.25</v>
          </cell>
          <cell r="D2656">
            <v>1.2198</v>
          </cell>
          <cell r="E2656">
            <v>252.80355</v>
          </cell>
        </row>
        <row r="2657">
          <cell r="A2657">
            <v>41771</v>
          </cell>
          <cell r="B2657">
            <v>202.25</v>
          </cell>
          <cell r="D2657">
            <v>1.2212000000000001</v>
          </cell>
          <cell r="E2657">
            <v>246.98770000000002</v>
          </cell>
        </row>
        <row r="2658">
          <cell r="A2658">
            <v>41772</v>
          </cell>
          <cell r="B2658">
            <v>203.5</v>
          </cell>
          <cell r="D2658">
            <v>1.2197</v>
          </cell>
          <cell r="E2658">
            <v>248.20894999999999</v>
          </cell>
        </row>
        <row r="2659">
          <cell r="A2659">
            <v>41773</v>
          </cell>
          <cell r="B2659">
            <v>201</v>
          </cell>
          <cell r="D2659">
            <v>1.2201</v>
          </cell>
          <cell r="E2659">
            <v>245.24009999999998</v>
          </cell>
        </row>
        <row r="2660">
          <cell r="A2660">
            <v>41774</v>
          </cell>
          <cell r="B2660">
            <v>199</v>
          </cell>
          <cell r="D2660">
            <v>1.2211000000000001</v>
          </cell>
          <cell r="E2660">
            <v>242.99890000000002</v>
          </cell>
        </row>
        <row r="2661">
          <cell r="A2661">
            <v>41775</v>
          </cell>
          <cell r="B2661">
            <v>199.25</v>
          </cell>
          <cell r="D2661">
            <v>1.2222</v>
          </cell>
          <cell r="E2661">
            <v>243.52334999999999</v>
          </cell>
        </row>
        <row r="2662">
          <cell r="A2662">
            <v>41778</v>
          </cell>
          <cell r="B2662">
            <v>197.25</v>
          </cell>
          <cell r="D2662">
            <v>1.2231000000000001</v>
          </cell>
          <cell r="E2662">
            <v>241.25647500000002</v>
          </cell>
        </row>
        <row r="2663">
          <cell r="A2663">
            <v>41779</v>
          </cell>
          <cell r="B2663">
            <v>199.75</v>
          </cell>
          <cell r="D2663">
            <v>1.2219</v>
          </cell>
          <cell r="E2663">
            <v>244.07452499999999</v>
          </cell>
        </row>
        <row r="2664">
          <cell r="A2664">
            <v>41780</v>
          </cell>
          <cell r="B2664">
            <v>198.75</v>
          </cell>
          <cell r="D2664">
            <v>1.2222999999999999</v>
          </cell>
          <cell r="E2664">
            <v>242.93212499999998</v>
          </cell>
        </row>
        <row r="2665">
          <cell r="A2665">
            <v>41781</v>
          </cell>
          <cell r="B2665">
            <v>197.25</v>
          </cell>
          <cell r="D2665">
            <v>1.2208000000000001</v>
          </cell>
          <cell r="E2665">
            <v>240.80280000000002</v>
          </cell>
        </row>
        <row r="2666">
          <cell r="A2666">
            <v>41782</v>
          </cell>
          <cell r="B2666">
            <v>195.25</v>
          </cell>
          <cell r="D2666">
            <v>1.2205999999999999</v>
          </cell>
          <cell r="E2666">
            <v>238.32214999999999</v>
          </cell>
        </row>
        <row r="2667">
          <cell r="A2667">
            <v>41785</v>
          </cell>
          <cell r="B2667">
            <v>192.75</v>
          </cell>
          <cell r="D2667">
            <v>1.2206999999999999</v>
          </cell>
          <cell r="E2667">
            <v>235.28992499999998</v>
          </cell>
        </row>
        <row r="2668">
          <cell r="A2668">
            <v>41786</v>
          </cell>
          <cell r="B2668">
            <v>193</v>
          </cell>
          <cell r="D2668">
            <v>1.2223999999999999</v>
          </cell>
          <cell r="E2668">
            <v>235.92319999999998</v>
          </cell>
        </row>
        <row r="2669">
          <cell r="A2669">
            <v>41787</v>
          </cell>
          <cell r="B2669">
            <v>192.5</v>
          </cell>
          <cell r="D2669">
            <v>1.2208000000000001</v>
          </cell>
          <cell r="E2669">
            <v>235.00400000000002</v>
          </cell>
        </row>
        <row r="2670">
          <cell r="A2670">
            <v>41788</v>
          </cell>
          <cell r="B2670">
            <v>191.5</v>
          </cell>
          <cell r="D2670">
            <v>1.2212000000000001</v>
          </cell>
          <cell r="E2670">
            <v>233.85980000000001</v>
          </cell>
        </row>
        <row r="2671">
          <cell r="A2671">
            <v>41789</v>
          </cell>
          <cell r="B2671">
            <v>191.5</v>
          </cell>
          <cell r="D2671">
            <v>1.2202</v>
          </cell>
          <cell r="E2671">
            <v>233.66829999999999</v>
          </cell>
        </row>
        <row r="2672">
          <cell r="A2672">
            <v>41792</v>
          </cell>
          <cell r="B2672">
            <v>190.5</v>
          </cell>
          <cell r="D2672">
            <v>1.2216</v>
          </cell>
          <cell r="E2672">
            <v>232.7148</v>
          </cell>
        </row>
        <row r="2673">
          <cell r="A2673">
            <v>41793</v>
          </cell>
          <cell r="B2673">
            <v>189.75</v>
          </cell>
          <cell r="D2673">
            <v>1.2214</v>
          </cell>
          <cell r="E2673">
            <v>231.76065</v>
          </cell>
        </row>
        <row r="2674">
          <cell r="A2674">
            <v>41794</v>
          </cell>
          <cell r="B2674">
            <v>191.25</v>
          </cell>
          <cell r="D2674">
            <v>1.2201</v>
          </cell>
          <cell r="E2674">
            <v>233.34412499999999</v>
          </cell>
        </row>
        <row r="2675">
          <cell r="A2675">
            <v>41795</v>
          </cell>
          <cell r="B2675">
            <v>191</v>
          </cell>
          <cell r="D2675">
            <v>1.2174</v>
          </cell>
          <cell r="E2675">
            <v>232.52340000000001</v>
          </cell>
        </row>
        <row r="2676">
          <cell r="A2676">
            <v>41796</v>
          </cell>
          <cell r="B2676">
            <v>193</v>
          </cell>
          <cell r="D2676">
            <v>1.2193000000000001</v>
          </cell>
          <cell r="E2676">
            <v>235.32490000000001</v>
          </cell>
        </row>
        <row r="2677">
          <cell r="A2677">
            <v>41799</v>
          </cell>
          <cell r="B2677">
            <v>190.75</v>
          </cell>
          <cell r="D2677">
            <v>1.2192000000000001</v>
          </cell>
          <cell r="E2677">
            <v>232.56240000000003</v>
          </cell>
        </row>
        <row r="2678">
          <cell r="A2678">
            <v>41800</v>
          </cell>
          <cell r="B2678">
            <v>190.25</v>
          </cell>
          <cell r="D2678">
            <v>1.2179</v>
          </cell>
          <cell r="E2678">
            <v>231.70547500000001</v>
          </cell>
        </row>
        <row r="2679">
          <cell r="A2679">
            <v>41801</v>
          </cell>
          <cell r="B2679">
            <v>189.25</v>
          </cell>
          <cell r="D2679">
            <v>1.2176</v>
          </cell>
          <cell r="E2679">
            <v>230.4308</v>
          </cell>
        </row>
        <row r="2680">
          <cell r="A2680">
            <v>41802</v>
          </cell>
          <cell r="B2680">
            <v>187.75</v>
          </cell>
          <cell r="D2680">
            <v>1.2175</v>
          </cell>
          <cell r="E2680">
            <v>228.58562499999999</v>
          </cell>
        </row>
        <row r="2681">
          <cell r="A2681">
            <v>41803</v>
          </cell>
          <cell r="B2681">
            <v>187.25</v>
          </cell>
          <cell r="D2681">
            <v>1.2185999999999999</v>
          </cell>
          <cell r="E2681">
            <v>228.18284999999997</v>
          </cell>
        </row>
        <row r="2682">
          <cell r="A2682">
            <v>41806</v>
          </cell>
          <cell r="B2682">
            <v>187.75</v>
          </cell>
          <cell r="D2682">
            <v>1.2177</v>
          </cell>
          <cell r="E2682">
            <v>228.623175</v>
          </cell>
        </row>
        <row r="2683">
          <cell r="A2683">
            <v>41807</v>
          </cell>
          <cell r="B2683">
            <v>186.75</v>
          </cell>
          <cell r="D2683">
            <v>1.2182999999999999</v>
          </cell>
          <cell r="E2683">
            <v>227.51752499999998</v>
          </cell>
        </row>
        <row r="2684">
          <cell r="A2684">
            <v>41808</v>
          </cell>
          <cell r="B2684">
            <v>188.5</v>
          </cell>
          <cell r="D2684">
            <v>1.2176</v>
          </cell>
          <cell r="E2684">
            <v>229.51760000000002</v>
          </cell>
        </row>
        <row r="2685">
          <cell r="A2685">
            <v>41809</v>
          </cell>
          <cell r="B2685">
            <v>188.25</v>
          </cell>
          <cell r="D2685">
            <v>1.2162999999999999</v>
          </cell>
          <cell r="E2685">
            <v>228.96847499999998</v>
          </cell>
        </row>
        <row r="2686">
          <cell r="A2686">
            <v>41810</v>
          </cell>
          <cell r="B2686">
            <v>188.25</v>
          </cell>
          <cell r="D2686">
            <v>1.2173</v>
          </cell>
          <cell r="E2686">
            <v>229.15672500000002</v>
          </cell>
        </row>
        <row r="2687">
          <cell r="A2687">
            <v>41813</v>
          </cell>
          <cell r="B2687">
            <v>188.5</v>
          </cell>
          <cell r="D2687">
            <v>1.2163999999999999</v>
          </cell>
          <cell r="E2687">
            <v>229.29139999999998</v>
          </cell>
        </row>
        <row r="2688">
          <cell r="A2688">
            <v>41814</v>
          </cell>
          <cell r="B2688">
            <v>186.5</v>
          </cell>
          <cell r="D2688">
            <v>1.2159</v>
          </cell>
          <cell r="E2688">
            <v>226.76534999999998</v>
          </cell>
        </row>
        <row r="2689">
          <cell r="A2689">
            <v>41815</v>
          </cell>
          <cell r="B2689">
            <v>185.5</v>
          </cell>
          <cell r="D2689">
            <v>1.2168000000000001</v>
          </cell>
          <cell r="E2689">
            <v>225.71640000000002</v>
          </cell>
        </row>
        <row r="2690">
          <cell r="A2690">
            <v>41816</v>
          </cell>
          <cell r="B2690">
            <v>186.75</v>
          </cell>
          <cell r="D2690">
            <v>1.2161</v>
          </cell>
          <cell r="E2690">
            <v>227.106675</v>
          </cell>
        </row>
        <row r="2691">
          <cell r="A2691">
            <v>41817</v>
          </cell>
          <cell r="B2691">
            <v>187.75</v>
          </cell>
          <cell r="D2691">
            <v>1.2159</v>
          </cell>
          <cell r="E2691">
            <v>228.285225</v>
          </cell>
        </row>
        <row r="2692">
          <cell r="A2692">
            <v>41820</v>
          </cell>
          <cell r="B2692">
            <v>185.75</v>
          </cell>
          <cell r="D2692">
            <v>1.2141</v>
          </cell>
          <cell r="E2692">
            <v>225.51907499999999</v>
          </cell>
        </row>
        <row r="2693">
          <cell r="A2693">
            <v>41821</v>
          </cell>
          <cell r="B2693">
            <v>184.25</v>
          </cell>
          <cell r="D2693">
            <v>1.2139</v>
          </cell>
          <cell r="E2693">
            <v>223.66107499999998</v>
          </cell>
        </row>
        <row r="2694">
          <cell r="A2694">
            <v>41822</v>
          </cell>
          <cell r="B2694">
            <v>184.25</v>
          </cell>
          <cell r="D2694">
            <v>1.2139</v>
          </cell>
          <cell r="E2694">
            <v>223.66107499999998</v>
          </cell>
        </row>
        <row r="2695">
          <cell r="A2695">
            <v>41823</v>
          </cell>
          <cell r="B2695">
            <v>184.25</v>
          </cell>
          <cell r="D2695">
            <v>1.2155</v>
          </cell>
          <cell r="E2695">
            <v>223.95587499999999</v>
          </cell>
        </row>
        <row r="2696">
          <cell r="A2696">
            <v>41824</v>
          </cell>
          <cell r="B2696">
            <v>184.5</v>
          </cell>
          <cell r="D2696">
            <v>1.2161999999999999</v>
          </cell>
          <cell r="E2696">
            <v>224.38889999999998</v>
          </cell>
        </row>
        <row r="2697">
          <cell r="A2697">
            <v>41827</v>
          </cell>
          <cell r="B2697">
            <v>182.5</v>
          </cell>
          <cell r="D2697">
            <v>1.2154</v>
          </cell>
          <cell r="E2697">
            <v>221.81050000000002</v>
          </cell>
        </row>
        <row r="2698">
          <cell r="A2698">
            <v>41828</v>
          </cell>
          <cell r="B2698">
            <v>183.25</v>
          </cell>
          <cell r="D2698">
            <v>1.2152000000000001</v>
          </cell>
          <cell r="E2698">
            <v>222.68540000000002</v>
          </cell>
        </row>
        <row r="2699">
          <cell r="A2699">
            <v>41829</v>
          </cell>
          <cell r="B2699">
            <v>181.75</v>
          </cell>
          <cell r="D2699">
            <v>1.2151000000000001</v>
          </cell>
          <cell r="E2699">
            <v>220.844425</v>
          </cell>
        </row>
        <row r="2700">
          <cell r="A2700">
            <v>41830</v>
          </cell>
          <cell r="B2700">
            <v>181.75</v>
          </cell>
          <cell r="D2700">
            <v>1.2141999999999999</v>
          </cell>
          <cell r="E2700">
            <v>220.68084999999999</v>
          </cell>
        </row>
        <row r="2701">
          <cell r="A2701">
            <v>41831</v>
          </cell>
          <cell r="B2701">
            <v>180.5</v>
          </cell>
          <cell r="D2701">
            <v>1.214</v>
          </cell>
          <cell r="E2701">
            <v>219.12699999999998</v>
          </cell>
        </row>
        <row r="2702">
          <cell r="A2702">
            <v>41834</v>
          </cell>
          <cell r="B2702">
            <v>178.75</v>
          </cell>
          <cell r="D2702">
            <v>1.2145999999999999</v>
          </cell>
          <cell r="E2702">
            <v>217.10974999999999</v>
          </cell>
        </row>
        <row r="2703">
          <cell r="A2703">
            <v>41835</v>
          </cell>
          <cell r="B2703">
            <v>177</v>
          </cell>
          <cell r="D2703">
            <v>1.2153</v>
          </cell>
          <cell r="E2703">
            <v>215.10810000000001</v>
          </cell>
        </row>
        <row r="2704">
          <cell r="A2704">
            <v>41836</v>
          </cell>
          <cell r="B2704">
            <v>179</v>
          </cell>
          <cell r="D2704">
            <v>1.2150000000000001</v>
          </cell>
          <cell r="E2704">
            <v>217.48500000000001</v>
          </cell>
        </row>
        <row r="2705">
          <cell r="A2705">
            <v>41837</v>
          </cell>
          <cell r="B2705">
            <v>183</v>
          </cell>
          <cell r="D2705">
            <v>1.2138</v>
          </cell>
          <cell r="E2705">
            <v>222.12539999999998</v>
          </cell>
        </row>
        <row r="2706">
          <cell r="A2706">
            <v>41838</v>
          </cell>
          <cell r="B2706">
            <v>179.25</v>
          </cell>
          <cell r="D2706">
            <v>1.2150000000000001</v>
          </cell>
          <cell r="E2706">
            <v>217.78875000000002</v>
          </cell>
        </row>
        <row r="2707">
          <cell r="A2707">
            <v>41841</v>
          </cell>
          <cell r="B2707">
            <v>176.25</v>
          </cell>
          <cell r="D2707">
            <v>1.2141999999999999</v>
          </cell>
          <cell r="E2707">
            <v>214.00274999999999</v>
          </cell>
        </row>
        <row r="2708">
          <cell r="A2708">
            <v>41842</v>
          </cell>
          <cell r="B2708">
            <v>178</v>
          </cell>
          <cell r="D2708">
            <v>1.2149000000000001</v>
          </cell>
          <cell r="E2708">
            <v>216.25220000000002</v>
          </cell>
        </row>
        <row r="2709">
          <cell r="A2709">
            <v>41843</v>
          </cell>
          <cell r="B2709">
            <v>179.5</v>
          </cell>
          <cell r="D2709">
            <v>1.2145999999999999</v>
          </cell>
          <cell r="E2709">
            <v>218.02069999999998</v>
          </cell>
        </row>
        <row r="2710">
          <cell r="A2710">
            <v>41844</v>
          </cell>
          <cell r="B2710">
            <v>181</v>
          </cell>
          <cell r="D2710">
            <v>1.2148000000000001</v>
          </cell>
          <cell r="E2710">
            <v>219.87880000000001</v>
          </cell>
        </row>
        <row r="2711">
          <cell r="A2711">
            <v>41845</v>
          </cell>
          <cell r="B2711">
            <v>179.75</v>
          </cell>
          <cell r="D2711">
            <v>1.2149000000000001</v>
          </cell>
          <cell r="E2711">
            <v>218.37827500000003</v>
          </cell>
        </row>
        <row r="2712">
          <cell r="A2712">
            <v>41848</v>
          </cell>
          <cell r="B2712">
            <v>178.25</v>
          </cell>
          <cell r="D2712">
            <v>1.2148000000000001</v>
          </cell>
          <cell r="E2712">
            <v>216.53810000000001</v>
          </cell>
        </row>
        <row r="2713">
          <cell r="A2713">
            <v>41849</v>
          </cell>
          <cell r="B2713">
            <v>175</v>
          </cell>
          <cell r="D2713">
            <v>1.216</v>
          </cell>
          <cell r="E2713">
            <v>212.79999999999998</v>
          </cell>
        </row>
        <row r="2714">
          <cell r="A2714">
            <v>41850</v>
          </cell>
          <cell r="B2714">
            <v>175.5</v>
          </cell>
          <cell r="D2714">
            <v>1.2176</v>
          </cell>
          <cell r="E2714">
            <v>213.68880000000001</v>
          </cell>
        </row>
        <row r="2715">
          <cell r="A2715">
            <v>41851</v>
          </cell>
          <cell r="B2715">
            <v>170.5</v>
          </cell>
          <cell r="D2715">
            <v>1.2166999999999999</v>
          </cell>
          <cell r="E2715">
            <v>207.44734999999997</v>
          </cell>
        </row>
        <row r="2716">
          <cell r="A2716">
            <v>41852</v>
          </cell>
          <cell r="B2716">
            <v>171.75</v>
          </cell>
          <cell r="D2716">
            <v>1.2161</v>
          </cell>
          <cell r="E2716">
            <v>208.86517499999999</v>
          </cell>
        </row>
        <row r="2717">
          <cell r="A2717">
            <v>41855</v>
          </cell>
          <cell r="B2717">
            <v>173.25</v>
          </cell>
          <cell r="D2717">
            <v>1.2168000000000001</v>
          </cell>
          <cell r="E2717">
            <v>210.81060000000002</v>
          </cell>
        </row>
        <row r="2718">
          <cell r="A2718">
            <v>41856</v>
          </cell>
          <cell r="B2718">
            <v>174.75</v>
          </cell>
          <cell r="D2718">
            <v>1.2158</v>
          </cell>
          <cell r="E2718">
            <v>212.46105</v>
          </cell>
        </row>
        <row r="2719">
          <cell r="A2719">
            <v>41857</v>
          </cell>
          <cell r="B2719">
            <v>178.25</v>
          </cell>
          <cell r="D2719">
            <v>1.2143999999999999</v>
          </cell>
          <cell r="E2719">
            <v>216.46679999999998</v>
          </cell>
        </row>
        <row r="2720">
          <cell r="A2720">
            <v>41858</v>
          </cell>
          <cell r="B2720">
            <v>176.25</v>
          </cell>
          <cell r="D2720">
            <v>1.2141999999999999</v>
          </cell>
          <cell r="E2720">
            <v>214.00274999999999</v>
          </cell>
        </row>
        <row r="2721">
          <cell r="A2721">
            <v>41859</v>
          </cell>
          <cell r="B2721">
            <v>174.25</v>
          </cell>
          <cell r="D2721">
            <v>1.2142999999999999</v>
          </cell>
          <cell r="E2721">
            <v>211.59177499999998</v>
          </cell>
        </row>
        <row r="2722">
          <cell r="A2722">
            <v>41862</v>
          </cell>
          <cell r="B2722">
            <v>172.25</v>
          </cell>
          <cell r="D2722">
            <v>1.2134</v>
          </cell>
          <cell r="E2722">
            <v>209.00815</v>
          </cell>
        </row>
        <row r="2723">
          <cell r="A2723">
            <v>41863</v>
          </cell>
          <cell r="B2723">
            <v>172</v>
          </cell>
          <cell r="D2723">
            <v>1.2132000000000001</v>
          </cell>
          <cell r="E2723">
            <v>208.6704</v>
          </cell>
        </row>
        <row r="2724">
          <cell r="A2724">
            <v>41864</v>
          </cell>
          <cell r="B2724">
            <v>171.25</v>
          </cell>
          <cell r="D2724">
            <v>1.2126999999999999</v>
          </cell>
          <cell r="E2724">
            <v>207.67487499999999</v>
          </cell>
        </row>
        <row r="2725">
          <cell r="A2725">
            <v>41865</v>
          </cell>
          <cell r="B2725">
            <v>170.75</v>
          </cell>
          <cell r="D2725">
            <v>1.2116</v>
          </cell>
          <cell r="E2725">
            <v>206.88069999999999</v>
          </cell>
        </row>
        <row r="2726">
          <cell r="A2726">
            <v>41866</v>
          </cell>
          <cell r="B2726">
            <v>173.75</v>
          </cell>
          <cell r="D2726">
            <v>1.2098</v>
          </cell>
          <cell r="E2726">
            <v>210.20275000000001</v>
          </cell>
        </row>
        <row r="2727">
          <cell r="A2727">
            <v>41869</v>
          </cell>
          <cell r="B2727">
            <v>171.75</v>
          </cell>
          <cell r="D2727">
            <v>1.2114</v>
          </cell>
          <cell r="E2727">
            <v>208.05795000000001</v>
          </cell>
        </row>
        <row r="2728">
          <cell r="A2728">
            <v>41870</v>
          </cell>
          <cell r="B2728">
            <v>172.5</v>
          </cell>
          <cell r="D2728">
            <v>1.2109000000000001</v>
          </cell>
          <cell r="E2728">
            <v>208.88025000000002</v>
          </cell>
        </row>
        <row r="2729">
          <cell r="A2729">
            <v>41871</v>
          </cell>
          <cell r="B2729">
            <v>171.25</v>
          </cell>
          <cell r="D2729">
            <v>1.2113</v>
          </cell>
          <cell r="E2729">
            <v>207.435125</v>
          </cell>
        </row>
        <row r="2730">
          <cell r="A2730">
            <v>41872</v>
          </cell>
          <cell r="B2730">
            <v>171.5</v>
          </cell>
          <cell r="D2730">
            <v>1.2103999999999999</v>
          </cell>
          <cell r="E2730">
            <v>207.58359999999999</v>
          </cell>
        </row>
        <row r="2731">
          <cell r="A2731">
            <v>41873</v>
          </cell>
          <cell r="B2731">
            <v>173.75</v>
          </cell>
          <cell r="D2731">
            <v>1.2102999999999999</v>
          </cell>
          <cell r="E2731">
            <v>210.289625</v>
          </cell>
        </row>
        <row r="2732">
          <cell r="A2732">
            <v>41876</v>
          </cell>
          <cell r="B2732">
            <v>173.5</v>
          </cell>
          <cell r="D2732">
            <v>1.2075</v>
          </cell>
          <cell r="E2732">
            <v>209.50125</v>
          </cell>
        </row>
        <row r="2733">
          <cell r="A2733">
            <v>41877</v>
          </cell>
          <cell r="B2733">
            <v>172.75</v>
          </cell>
          <cell r="D2733">
            <v>1.2079</v>
          </cell>
          <cell r="E2733">
            <v>208.664725</v>
          </cell>
        </row>
        <row r="2734">
          <cell r="A2734">
            <v>41878</v>
          </cell>
          <cell r="B2734">
            <v>173.5</v>
          </cell>
          <cell r="D2734">
            <v>1.2069000000000001</v>
          </cell>
          <cell r="E2734">
            <v>209.39715000000001</v>
          </cell>
        </row>
        <row r="2735">
          <cell r="A2735">
            <v>41879</v>
          </cell>
          <cell r="B2735">
            <v>175</v>
          </cell>
          <cell r="D2735">
            <v>1.2060999999999999</v>
          </cell>
          <cell r="E2735">
            <v>211.0675</v>
          </cell>
        </row>
        <row r="2736">
          <cell r="A2736">
            <v>41880</v>
          </cell>
          <cell r="B2736">
            <v>174.25</v>
          </cell>
          <cell r="D2736">
            <v>1.2059</v>
          </cell>
          <cell r="E2736">
            <v>210.128075</v>
          </cell>
        </row>
        <row r="2737">
          <cell r="A2737">
            <v>41883</v>
          </cell>
          <cell r="B2737">
            <v>173.75</v>
          </cell>
          <cell r="D2737">
            <v>1.2071000000000001</v>
          </cell>
          <cell r="E2737">
            <v>209.73362500000002</v>
          </cell>
        </row>
        <row r="2738">
          <cell r="A2738">
            <v>41884</v>
          </cell>
          <cell r="B2738">
            <v>173.5</v>
          </cell>
          <cell r="D2738">
            <v>1.2067000000000001</v>
          </cell>
          <cell r="E2738">
            <v>209.36245000000002</v>
          </cell>
        </row>
        <row r="2739">
          <cell r="A2739">
            <v>41885</v>
          </cell>
          <cell r="B2739">
            <v>171</v>
          </cell>
          <cell r="D2739">
            <v>1.2067000000000001</v>
          </cell>
          <cell r="E2739">
            <v>206.34570000000002</v>
          </cell>
        </row>
        <row r="2740">
          <cell r="A2740">
            <v>41886</v>
          </cell>
          <cell r="B2740">
            <v>170.75</v>
          </cell>
          <cell r="D2740">
            <v>1.2060999999999999</v>
          </cell>
          <cell r="E2740">
            <v>205.941575</v>
          </cell>
        </row>
        <row r="2741">
          <cell r="A2741">
            <v>41887</v>
          </cell>
          <cell r="B2741">
            <v>172</v>
          </cell>
          <cell r="D2741">
            <v>1.2059</v>
          </cell>
          <cell r="E2741">
            <v>207.41479999999999</v>
          </cell>
        </row>
        <row r="2742">
          <cell r="A2742">
            <v>41890</v>
          </cell>
          <cell r="B2742">
            <v>170.25</v>
          </cell>
          <cell r="D2742">
            <v>1.2060999999999999</v>
          </cell>
          <cell r="E2742">
            <v>205.338525</v>
          </cell>
        </row>
        <row r="2743">
          <cell r="A2743">
            <v>41891</v>
          </cell>
          <cell r="B2743">
            <v>169.25</v>
          </cell>
          <cell r="D2743">
            <v>1.2069000000000001</v>
          </cell>
          <cell r="E2743">
            <v>204.26782500000002</v>
          </cell>
        </row>
        <row r="2744">
          <cell r="A2744">
            <v>41892</v>
          </cell>
          <cell r="B2744">
            <v>167.25</v>
          </cell>
          <cell r="D2744">
            <v>1.2096</v>
          </cell>
          <cell r="E2744">
            <v>202.3056</v>
          </cell>
        </row>
        <row r="2745">
          <cell r="A2745">
            <v>41893</v>
          </cell>
          <cell r="B2745">
            <v>164</v>
          </cell>
          <cell r="D2745">
            <v>1.2092000000000001</v>
          </cell>
          <cell r="E2745">
            <v>198.30880000000002</v>
          </cell>
        </row>
        <row r="2746">
          <cell r="A2746">
            <v>41894</v>
          </cell>
          <cell r="B2746">
            <v>162.75</v>
          </cell>
          <cell r="D2746">
            <v>1.2098</v>
          </cell>
          <cell r="E2746">
            <v>196.89494999999999</v>
          </cell>
        </row>
        <row r="2747">
          <cell r="A2747">
            <v>41897</v>
          </cell>
          <cell r="B2747">
            <v>161.5</v>
          </cell>
          <cell r="D2747">
            <v>1.21</v>
          </cell>
          <cell r="E2747">
            <v>195.41499999999999</v>
          </cell>
        </row>
        <row r="2748">
          <cell r="A2748">
            <v>41898</v>
          </cell>
          <cell r="B2748">
            <v>162</v>
          </cell>
          <cell r="D2748">
            <v>1.2082999999999999</v>
          </cell>
          <cell r="E2748">
            <v>195.74459999999999</v>
          </cell>
        </row>
        <row r="2749">
          <cell r="A2749">
            <v>41899</v>
          </cell>
          <cell r="B2749">
            <v>161.5</v>
          </cell>
          <cell r="D2749">
            <v>1.2105999999999999</v>
          </cell>
          <cell r="E2749">
            <v>195.5119</v>
          </cell>
        </row>
        <row r="2750">
          <cell r="A2750">
            <v>41900</v>
          </cell>
          <cell r="B2750">
            <v>159</v>
          </cell>
          <cell r="D2750">
            <v>1.2068000000000001</v>
          </cell>
          <cell r="E2750">
            <v>191.88120000000001</v>
          </cell>
        </row>
        <row r="2751">
          <cell r="A2751">
            <v>41901</v>
          </cell>
          <cell r="B2751">
            <v>153.5</v>
          </cell>
          <cell r="D2751">
            <v>1.2069000000000001</v>
          </cell>
          <cell r="E2751">
            <v>185.25915000000001</v>
          </cell>
        </row>
        <row r="2752">
          <cell r="A2752">
            <v>41904</v>
          </cell>
          <cell r="B2752">
            <v>151.25</v>
          </cell>
          <cell r="D2752">
            <v>1.2073</v>
          </cell>
          <cell r="E2752">
            <v>182.60412500000001</v>
          </cell>
        </row>
        <row r="2753">
          <cell r="A2753">
            <v>41905</v>
          </cell>
          <cell r="B2753">
            <v>150.25</v>
          </cell>
          <cell r="D2753">
            <v>1.2071000000000001</v>
          </cell>
          <cell r="E2753">
            <v>181.36677500000002</v>
          </cell>
        </row>
        <row r="2754">
          <cell r="A2754">
            <v>41906</v>
          </cell>
          <cell r="B2754">
            <v>152.75</v>
          </cell>
          <cell r="D2754">
            <v>1.2082999999999999</v>
          </cell>
          <cell r="E2754">
            <v>184.567825</v>
          </cell>
        </row>
        <row r="2755">
          <cell r="A2755">
            <v>41907</v>
          </cell>
          <cell r="B2755">
            <v>150.75</v>
          </cell>
          <cell r="D2755">
            <v>1.2069000000000001</v>
          </cell>
          <cell r="E2755">
            <v>181.94017500000001</v>
          </cell>
        </row>
        <row r="2756">
          <cell r="A2756">
            <v>41908</v>
          </cell>
          <cell r="B2756">
            <v>152</v>
          </cell>
          <cell r="D2756">
            <v>1.2067000000000001</v>
          </cell>
          <cell r="E2756">
            <v>183.41840000000002</v>
          </cell>
        </row>
        <row r="2757">
          <cell r="A2757">
            <v>41911</v>
          </cell>
          <cell r="B2757">
            <v>153.75</v>
          </cell>
          <cell r="D2757">
            <v>1.2067000000000001</v>
          </cell>
          <cell r="E2757">
            <v>185.53012500000003</v>
          </cell>
        </row>
        <row r="2758">
          <cell r="A2758">
            <v>41912</v>
          </cell>
          <cell r="B2758">
            <v>152.75</v>
          </cell>
          <cell r="D2758">
            <v>1.2061999999999999</v>
          </cell>
          <cell r="E2758">
            <v>184.24705</v>
          </cell>
        </row>
        <row r="2759">
          <cell r="A2759">
            <v>41913</v>
          </cell>
          <cell r="B2759">
            <v>154.75</v>
          </cell>
          <cell r="D2759">
            <v>1.2063999999999999</v>
          </cell>
          <cell r="E2759">
            <v>186.69039999999998</v>
          </cell>
        </row>
        <row r="2760">
          <cell r="A2760">
            <v>41914</v>
          </cell>
          <cell r="B2760">
            <v>158</v>
          </cell>
          <cell r="D2760">
            <v>1.2084999999999999</v>
          </cell>
          <cell r="E2760">
            <v>190.94299999999998</v>
          </cell>
        </row>
        <row r="2761">
          <cell r="A2761">
            <v>41915</v>
          </cell>
          <cell r="B2761">
            <v>158.5</v>
          </cell>
          <cell r="D2761">
            <v>1.2104999999999999</v>
          </cell>
          <cell r="E2761">
            <v>191.86425</v>
          </cell>
        </row>
        <row r="2762">
          <cell r="A2762">
            <v>41918</v>
          </cell>
          <cell r="B2762">
            <v>160.25</v>
          </cell>
          <cell r="D2762">
            <v>1.2126999999999999</v>
          </cell>
          <cell r="E2762">
            <v>194.33517499999999</v>
          </cell>
        </row>
        <row r="2763">
          <cell r="A2763">
            <v>41919</v>
          </cell>
          <cell r="B2763">
            <v>162.75</v>
          </cell>
          <cell r="D2763">
            <v>1.2119</v>
          </cell>
          <cell r="E2763">
            <v>197.23672500000001</v>
          </cell>
        </row>
        <row r="2764">
          <cell r="A2764">
            <v>41920</v>
          </cell>
          <cell r="B2764">
            <v>160.25</v>
          </cell>
          <cell r="D2764">
            <v>1.2118</v>
          </cell>
          <cell r="E2764">
            <v>194.19094999999999</v>
          </cell>
        </row>
        <row r="2765">
          <cell r="A2765">
            <v>41921</v>
          </cell>
          <cell r="B2765">
            <v>157.25</v>
          </cell>
          <cell r="D2765">
            <v>1.2110000000000001</v>
          </cell>
          <cell r="E2765">
            <v>190.42975000000001</v>
          </cell>
        </row>
        <row r="2766">
          <cell r="A2766">
            <v>41922</v>
          </cell>
          <cell r="B2766">
            <v>158.75</v>
          </cell>
          <cell r="D2766">
            <v>1.2085999999999999</v>
          </cell>
          <cell r="E2766">
            <v>191.86524999999997</v>
          </cell>
        </row>
        <row r="2767">
          <cell r="A2767">
            <v>41925</v>
          </cell>
          <cell r="B2767">
            <v>157.5</v>
          </cell>
          <cell r="D2767">
            <v>1.2083999999999999</v>
          </cell>
          <cell r="E2767">
            <v>190.32299999999998</v>
          </cell>
        </row>
        <row r="2768">
          <cell r="A2768">
            <v>41926</v>
          </cell>
          <cell r="B2768">
            <v>158.5</v>
          </cell>
          <cell r="D2768">
            <v>1.2072000000000001</v>
          </cell>
          <cell r="E2768">
            <v>191.34120000000001</v>
          </cell>
        </row>
        <row r="2769">
          <cell r="A2769">
            <v>41927</v>
          </cell>
          <cell r="B2769">
            <v>158</v>
          </cell>
          <cell r="D2769">
            <v>1.2068000000000001</v>
          </cell>
          <cell r="E2769">
            <v>190.67440000000002</v>
          </cell>
        </row>
        <row r="2770">
          <cell r="A2770">
            <v>41928</v>
          </cell>
          <cell r="B2770">
            <v>159.5</v>
          </cell>
          <cell r="D2770">
            <v>1.2072000000000001</v>
          </cell>
          <cell r="E2770">
            <v>192.54840000000002</v>
          </cell>
        </row>
        <row r="2771">
          <cell r="A2771">
            <v>41929</v>
          </cell>
          <cell r="B2771">
            <v>160</v>
          </cell>
          <cell r="D2771">
            <v>1.2074</v>
          </cell>
          <cell r="E2771">
            <v>193.184</v>
          </cell>
        </row>
        <row r="2772">
          <cell r="A2772">
            <v>41932</v>
          </cell>
          <cell r="B2772">
            <v>159.75</v>
          </cell>
          <cell r="D2772">
            <v>1.2064999999999999</v>
          </cell>
          <cell r="E2772">
            <v>192.73837499999999</v>
          </cell>
        </row>
        <row r="2773">
          <cell r="A2773">
            <v>41933</v>
          </cell>
          <cell r="B2773">
            <v>164</v>
          </cell>
          <cell r="D2773">
            <v>1.2065999999999999</v>
          </cell>
          <cell r="E2773">
            <v>197.88239999999999</v>
          </cell>
        </row>
        <row r="2774">
          <cell r="A2774">
            <v>41934</v>
          </cell>
          <cell r="B2774">
            <v>167.75</v>
          </cell>
          <cell r="D2774">
            <v>1.2060999999999999</v>
          </cell>
          <cell r="E2774">
            <v>202.323275</v>
          </cell>
        </row>
        <row r="2775">
          <cell r="A2775">
            <v>41935</v>
          </cell>
          <cell r="B2775">
            <v>170.25</v>
          </cell>
          <cell r="D2775">
            <v>1.2062999999999999</v>
          </cell>
          <cell r="E2775">
            <v>205.37257499999998</v>
          </cell>
        </row>
        <row r="2776">
          <cell r="A2776">
            <v>41936</v>
          </cell>
          <cell r="B2776">
            <v>165.75</v>
          </cell>
          <cell r="D2776">
            <v>1.2061999999999999</v>
          </cell>
          <cell r="E2776">
            <v>199.92765</v>
          </cell>
        </row>
        <row r="2777">
          <cell r="A2777">
            <v>41939</v>
          </cell>
          <cell r="B2777">
            <v>165</v>
          </cell>
          <cell r="D2777">
            <v>1.2056</v>
          </cell>
          <cell r="E2777">
            <v>198.92400000000001</v>
          </cell>
        </row>
        <row r="2778">
          <cell r="A2778">
            <v>41940</v>
          </cell>
          <cell r="B2778">
            <v>169.5</v>
          </cell>
          <cell r="D2778">
            <v>1.2060999999999999</v>
          </cell>
          <cell r="E2778">
            <v>204.43394999999998</v>
          </cell>
        </row>
        <row r="2779">
          <cell r="A2779">
            <v>41941</v>
          </cell>
          <cell r="B2779">
            <v>173.5</v>
          </cell>
          <cell r="D2779">
            <v>1.206</v>
          </cell>
          <cell r="E2779">
            <v>209.24099999999999</v>
          </cell>
        </row>
        <row r="2780">
          <cell r="A2780">
            <v>41942</v>
          </cell>
          <cell r="B2780">
            <v>172</v>
          </cell>
          <cell r="D2780">
            <v>1.2056</v>
          </cell>
          <cell r="E2780">
            <v>207.36320000000001</v>
          </cell>
        </row>
        <row r="2781">
          <cell r="A2781">
            <v>41943</v>
          </cell>
          <cell r="B2781">
            <v>172.25</v>
          </cell>
          <cell r="D2781">
            <v>1.2053</v>
          </cell>
          <cell r="E2781">
            <v>207.61292500000002</v>
          </cell>
        </row>
        <row r="2782">
          <cell r="A2782">
            <v>41946</v>
          </cell>
          <cell r="B2782">
            <v>172</v>
          </cell>
          <cell r="D2782">
            <v>1.2053</v>
          </cell>
          <cell r="E2782">
            <v>207.3116</v>
          </cell>
        </row>
        <row r="2783">
          <cell r="A2783">
            <v>41947</v>
          </cell>
          <cell r="B2783">
            <v>169</v>
          </cell>
          <cell r="D2783">
            <v>1.2038</v>
          </cell>
          <cell r="E2783">
            <v>203.44219999999999</v>
          </cell>
        </row>
        <row r="2784">
          <cell r="A2784">
            <v>41948</v>
          </cell>
          <cell r="B2784">
            <v>167.75</v>
          </cell>
          <cell r="D2784">
            <v>1.2036</v>
          </cell>
          <cell r="E2784">
            <v>201.90389999999999</v>
          </cell>
        </row>
        <row r="2785">
          <cell r="A2785">
            <v>41949</v>
          </cell>
          <cell r="B2785">
            <v>165.75</v>
          </cell>
          <cell r="D2785">
            <v>1.2040999999999999</v>
          </cell>
          <cell r="E2785">
            <v>199.57957500000001</v>
          </cell>
        </row>
        <row r="2786">
          <cell r="A2786">
            <v>41950</v>
          </cell>
          <cell r="B2786">
            <v>162.75</v>
          </cell>
          <cell r="D2786">
            <v>1.2033</v>
          </cell>
          <cell r="E2786">
            <v>195.837075</v>
          </cell>
        </row>
        <row r="2787">
          <cell r="A2787">
            <v>41953</v>
          </cell>
          <cell r="B2787">
            <v>158.5</v>
          </cell>
          <cell r="D2787">
            <v>1.2024999999999999</v>
          </cell>
          <cell r="E2787">
            <v>190.59625</v>
          </cell>
        </row>
        <row r="2788">
          <cell r="A2788">
            <v>41954</v>
          </cell>
          <cell r="B2788">
            <v>171</v>
          </cell>
          <cell r="D2788">
            <v>1.2032</v>
          </cell>
          <cell r="E2788">
            <v>205.74720000000002</v>
          </cell>
        </row>
        <row r="2789">
          <cell r="A2789">
            <v>41955</v>
          </cell>
          <cell r="B2789">
            <v>174.75</v>
          </cell>
          <cell r="D2789">
            <v>1.2017</v>
          </cell>
          <cell r="E2789">
            <v>209.997075</v>
          </cell>
        </row>
        <row r="2790">
          <cell r="A2790">
            <v>41956</v>
          </cell>
          <cell r="B2790">
            <v>176</v>
          </cell>
          <cell r="D2790">
            <v>1.202</v>
          </cell>
          <cell r="E2790">
            <v>211.55199999999999</v>
          </cell>
        </row>
        <row r="2791">
          <cell r="A2791">
            <v>41957</v>
          </cell>
          <cell r="B2791">
            <v>176.5</v>
          </cell>
          <cell r="D2791">
            <v>1.2011000000000001</v>
          </cell>
          <cell r="E2791">
            <v>211.99415000000002</v>
          </cell>
        </row>
        <row r="2792">
          <cell r="A2792">
            <v>41960</v>
          </cell>
          <cell r="B2792">
            <v>173.5</v>
          </cell>
          <cell r="D2792">
            <v>1.2012</v>
          </cell>
          <cell r="E2792">
            <v>208.40820000000002</v>
          </cell>
        </row>
        <row r="2793">
          <cell r="A2793">
            <v>41961</v>
          </cell>
          <cell r="B2793">
            <v>173.25</v>
          </cell>
          <cell r="D2793">
            <v>1.2010000000000001</v>
          </cell>
          <cell r="E2793">
            <v>208.07325</v>
          </cell>
        </row>
        <row r="2794">
          <cell r="A2794">
            <v>41962</v>
          </cell>
          <cell r="B2794">
            <v>172.5</v>
          </cell>
          <cell r="D2794">
            <v>1.2011000000000001</v>
          </cell>
          <cell r="E2794">
            <v>207.18975</v>
          </cell>
        </row>
        <row r="2795">
          <cell r="A2795">
            <v>41963</v>
          </cell>
          <cell r="B2795">
            <v>174.75</v>
          </cell>
          <cell r="D2795">
            <v>1.2015</v>
          </cell>
          <cell r="E2795">
            <v>209.96212500000001</v>
          </cell>
        </row>
        <row r="2796">
          <cell r="A2796">
            <v>41964</v>
          </cell>
          <cell r="B2796">
            <v>177.75</v>
          </cell>
          <cell r="D2796">
            <v>1.2013</v>
          </cell>
          <cell r="E2796">
            <v>213.53107500000002</v>
          </cell>
        </row>
        <row r="2797">
          <cell r="A2797">
            <v>41967</v>
          </cell>
          <cell r="B2797">
            <v>178.75</v>
          </cell>
          <cell r="D2797">
            <v>1.2020999999999999</v>
          </cell>
          <cell r="E2797">
            <v>214.87537499999999</v>
          </cell>
        </row>
        <row r="2798">
          <cell r="A2798">
            <v>41968</v>
          </cell>
          <cell r="B2798">
            <v>180.5</v>
          </cell>
          <cell r="D2798">
            <v>1.2024999999999999</v>
          </cell>
          <cell r="E2798">
            <v>217.05124999999998</v>
          </cell>
        </row>
        <row r="2799">
          <cell r="A2799">
            <v>41969</v>
          </cell>
          <cell r="B2799">
            <v>182.25</v>
          </cell>
          <cell r="D2799">
            <v>1.2017</v>
          </cell>
          <cell r="E2799">
            <v>219.00982500000001</v>
          </cell>
        </row>
        <row r="2800">
          <cell r="A2800">
            <v>41970</v>
          </cell>
          <cell r="B2800">
            <v>180.5</v>
          </cell>
          <cell r="D2800">
            <v>1.2017</v>
          </cell>
          <cell r="E2800">
            <v>216.90684999999999</v>
          </cell>
        </row>
        <row r="2801">
          <cell r="A2801">
            <v>41971</v>
          </cell>
          <cell r="B2801">
            <v>184.25</v>
          </cell>
          <cell r="D2801">
            <v>1.2020999999999999</v>
          </cell>
          <cell r="E2801">
            <v>221.48692499999999</v>
          </cell>
        </row>
        <row r="2802">
          <cell r="A2802">
            <v>41974</v>
          </cell>
          <cell r="B2802">
            <v>188.25</v>
          </cell>
          <cell r="D2802">
            <v>1.2028000000000001</v>
          </cell>
          <cell r="E2802">
            <v>226.42710000000002</v>
          </cell>
        </row>
        <row r="2803">
          <cell r="A2803">
            <v>41975</v>
          </cell>
          <cell r="B2803">
            <v>190</v>
          </cell>
          <cell r="D2803">
            <v>1.2036</v>
          </cell>
          <cell r="E2803">
            <v>228.684</v>
          </cell>
        </row>
        <row r="2804">
          <cell r="A2804">
            <v>41976</v>
          </cell>
          <cell r="B2804">
            <v>187</v>
          </cell>
          <cell r="D2804">
            <v>1.2032</v>
          </cell>
          <cell r="E2804">
            <v>224.9984</v>
          </cell>
        </row>
        <row r="2805">
          <cell r="A2805">
            <v>41977</v>
          </cell>
          <cell r="B2805">
            <v>186.25</v>
          </cell>
          <cell r="D2805">
            <v>1.2022999999999999</v>
          </cell>
          <cell r="E2805">
            <v>223.92837499999999</v>
          </cell>
        </row>
        <row r="2806">
          <cell r="A2806">
            <v>41978</v>
          </cell>
          <cell r="B2806">
            <v>188</v>
          </cell>
          <cell r="D2806">
            <v>1.2020999999999999</v>
          </cell>
          <cell r="E2806">
            <v>225.9948</v>
          </cell>
        </row>
        <row r="2807">
          <cell r="A2807">
            <v>41981</v>
          </cell>
          <cell r="B2807">
            <v>189</v>
          </cell>
          <cell r="D2807">
            <v>1.2020999999999999</v>
          </cell>
          <cell r="E2807">
            <v>227.1969</v>
          </cell>
        </row>
        <row r="2808">
          <cell r="A2808">
            <v>41982</v>
          </cell>
          <cell r="B2808">
            <v>186.5</v>
          </cell>
          <cell r="D2808">
            <v>1.2019</v>
          </cell>
          <cell r="E2808">
            <v>224.15434999999999</v>
          </cell>
        </row>
        <row r="2809">
          <cell r="A2809">
            <v>41983</v>
          </cell>
          <cell r="B2809">
            <v>184.25</v>
          </cell>
          <cell r="D2809">
            <v>1.2025999999999999</v>
          </cell>
          <cell r="E2809">
            <v>221.57904999999997</v>
          </cell>
        </row>
        <row r="2810">
          <cell r="A2810">
            <v>41984</v>
          </cell>
          <cell r="B2810">
            <v>184.25</v>
          </cell>
          <cell r="D2810">
            <v>1.2009000000000001</v>
          </cell>
          <cell r="E2810">
            <v>221.26582500000001</v>
          </cell>
        </row>
        <row r="2811">
          <cell r="A2811">
            <v>41985</v>
          </cell>
          <cell r="B2811">
            <v>188.75</v>
          </cell>
          <cell r="D2811">
            <v>1.2008000000000001</v>
          </cell>
          <cell r="E2811">
            <v>226.65100000000001</v>
          </cell>
        </row>
        <row r="2812">
          <cell r="A2812">
            <v>41988</v>
          </cell>
          <cell r="B2812">
            <v>190</v>
          </cell>
          <cell r="D2812">
            <v>1.2008000000000001</v>
          </cell>
          <cell r="E2812">
            <v>228.15200000000002</v>
          </cell>
        </row>
        <row r="2813">
          <cell r="A2813">
            <v>41989</v>
          </cell>
          <cell r="B2813">
            <v>195</v>
          </cell>
          <cell r="D2813">
            <v>1.2008000000000001</v>
          </cell>
          <cell r="E2813">
            <v>234.15600000000001</v>
          </cell>
        </row>
        <row r="2814">
          <cell r="A2814">
            <v>41990</v>
          </cell>
          <cell r="B2814">
            <v>198.75</v>
          </cell>
          <cell r="D2814">
            <v>1.2008000000000001</v>
          </cell>
          <cell r="E2814">
            <v>238.65900000000002</v>
          </cell>
        </row>
        <row r="2815">
          <cell r="A2815">
            <v>41991</v>
          </cell>
          <cell r="B2815">
            <v>200.25</v>
          </cell>
          <cell r="D2815">
            <v>1.2037</v>
          </cell>
          <cell r="E2815">
            <v>241.04092499999999</v>
          </cell>
        </row>
        <row r="2816">
          <cell r="A2816">
            <v>41992</v>
          </cell>
          <cell r="B2816">
            <v>196</v>
          </cell>
          <cell r="D2816">
            <v>1.2031000000000001</v>
          </cell>
          <cell r="E2816">
            <v>235.80760000000001</v>
          </cell>
        </row>
        <row r="2817">
          <cell r="A2817">
            <v>41995</v>
          </cell>
          <cell r="B2817">
            <v>198.5</v>
          </cell>
          <cell r="D2817">
            <v>1.2028000000000001</v>
          </cell>
          <cell r="E2817">
            <v>238.75580000000002</v>
          </cell>
        </row>
        <row r="2818">
          <cell r="A2818">
            <v>41996</v>
          </cell>
          <cell r="B2818">
            <v>200.25</v>
          </cell>
          <cell r="D2818">
            <v>1.2020999999999999</v>
          </cell>
          <cell r="E2818">
            <v>240.72052499999998</v>
          </cell>
        </row>
        <row r="2819">
          <cell r="A2819">
            <v>41997</v>
          </cell>
          <cell r="B2819">
            <v>201</v>
          </cell>
          <cell r="D2819">
            <v>1.2023999999999999</v>
          </cell>
          <cell r="E2819">
            <v>241.68239999999997</v>
          </cell>
        </row>
        <row r="2820">
          <cell r="A2820">
            <v>42002</v>
          </cell>
          <cell r="B2820">
            <v>200</v>
          </cell>
          <cell r="D2820">
            <v>1.2028000000000001</v>
          </cell>
          <cell r="E2820">
            <v>240.56000000000003</v>
          </cell>
        </row>
        <row r="2821">
          <cell r="A2821">
            <v>42003</v>
          </cell>
          <cell r="B2821">
            <v>200.25</v>
          </cell>
          <cell r="D2821">
            <v>1.2021999999999999</v>
          </cell>
          <cell r="E2821">
            <v>240.74054999999998</v>
          </cell>
        </row>
        <row r="2822">
          <cell r="A2822">
            <v>42004</v>
          </cell>
          <cell r="B2822">
            <v>200</v>
          </cell>
          <cell r="D2822">
            <v>1.2025999999999999</v>
          </cell>
          <cell r="E2822">
            <v>240.51999999999998</v>
          </cell>
        </row>
        <row r="2823">
          <cell r="A2823">
            <v>42006</v>
          </cell>
          <cell r="B2823">
            <v>198</v>
          </cell>
          <cell r="D2823">
            <v>1.2016</v>
          </cell>
          <cell r="E2823">
            <v>237.91679999999999</v>
          </cell>
        </row>
        <row r="2824">
          <cell r="A2824">
            <v>42009</v>
          </cell>
          <cell r="B2824">
            <v>198.75</v>
          </cell>
          <cell r="D2824">
            <v>1.2014</v>
          </cell>
          <cell r="E2824">
            <v>238.77825000000001</v>
          </cell>
        </row>
        <row r="2825">
          <cell r="A2825">
            <v>42010</v>
          </cell>
          <cell r="B2825">
            <v>197</v>
          </cell>
          <cell r="D2825">
            <v>1.2008000000000001</v>
          </cell>
          <cell r="E2825">
            <v>236.55760000000001</v>
          </cell>
        </row>
        <row r="2826">
          <cell r="A2826">
            <v>42011</v>
          </cell>
          <cell r="B2826">
            <v>195.75</v>
          </cell>
          <cell r="D2826">
            <v>1.2009000000000001</v>
          </cell>
          <cell r="E2826">
            <v>235.07617500000001</v>
          </cell>
        </row>
        <row r="2827">
          <cell r="A2827">
            <v>42012</v>
          </cell>
          <cell r="B2827">
            <v>190.75</v>
          </cell>
          <cell r="D2827">
            <v>1.2009000000000001</v>
          </cell>
          <cell r="E2827">
            <v>229.07167500000003</v>
          </cell>
        </row>
        <row r="2828">
          <cell r="A2828">
            <v>42013</v>
          </cell>
          <cell r="B2828">
            <v>194.75</v>
          </cell>
          <cell r="D2828">
            <v>1.2009000000000001</v>
          </cell>
          <cell r="E2828">
            <v>233.87527500000002</v>
          </cell>
        </row>
        <row r="2829">
          <cell r="A2829">
            <v>42016</v>
          </cell>
          <cell r="B2829">
            <v>192.25</v>
          </cell>
          <cell r="D2829">
            <v>1.2008000000000001</v>
          </cell>
          <cell r="E2829">
            <v>230.85380000000001</v>
          </cell>
        </row>
        <row r="2830">
          <cell r="A2830">
            <v>42017</v>
          </cell>
          <cell r="B2830">
            <v>195.5</v>
          </cell>
          <cell r="D2830">
            <v>1.2010000000000001</v>
          </cell>
          <cell r="E2830">
            <v>234.7955</v>
          </cell>
        </row>
        <row r="2831">
          <cell r="A2831">
            <v>42018</v>
          </cell>
          <cell r="B2831">
            <v>192</v>
          </cell>
          <cell r="D2831">
            <v>1.2008000000000001</v>
          </cell>
          <cell r="E2831">
            <v>230.55360000000002</v>
          </cell>
        </row>
        <row r="2832">
          <cell r="A2832">
            <v>42019</v>
          </cell>
          <cell r="B2832">
            <v>194.25</v>
          </cell>
          <cell r="D2832">
            <v>0.99099999999999999</v>
          </cell>
          <cell r="E2832">
            <v>192.50174999999999</v>
          </cell>
        </row>
        <row r="2833">
          <cell r="A2833">
            <v>42020</v>
          </cell>
          <cell r="B2833">
            <v>197.5</v>
          </cell>
          <cell r="D2833">
            <v>0.99119999999999997</v>
          </cell>
          <cell r="E2833">
            <v>195.762</v>
          </cell>
        </row>
        <row r="2834">
          <cell r="A2834">
            <v>42023</v>
          </cell>
          <cell r="B2834">
            <v>196</v>
          </cell>
          <cell r="D2834">
            <v>1.0205</v>
          </cell>
          <cell r="E2834">
            <v>200.018</v>
          </cell>
        </row>
        <row r="2835">
          <cell r="A2835">
            <v>42024</v>
          </cell>
          <cell r="B2835">
            <v>196.5</v>
          </cell>
          <cell r="D2835">
            <v>1.0113000000000001</v>
          </cell>
          <cell r="E2835">
            <v>198.72045000000003</v>
          </cell>
        </row>
        <row r="2836">
          <cell r="A2836">
            <v>42025</v>
          </cell>
          <cell r="B2836">
            <v>197.75</v>
          </cell>
          <cell r="D2836">
            <v>0.99809999999999999</v>
          </cell>
          <cell r="E2836">
            <v>197.37427500000001</v>
          </cell>
        </row>
        <row r="2837">
          <cell r="A2837">
            <v>42026</v>
          </cell>
          <cell r="B2837">
            <v>198</v>
          </cell>
          <cell r="D2837">
            <v>0.99009999999999998</v>
          </cell>
          <cell r="E2837">
            <v>196.03979999999999</v>
          </cell>
        </row>
        <row r="2838">
          <cell r="A2838">
            <v>42027</v>
          </cell>
          <cell r="B2838">
            <v>198.5</v>
          </cell>
          <cell r="D2838">
            <v>0.98629999999999995</v>
          </cell>
          <cell r="E2838">
            <v>195.78055000000001</v>
          </cell>
        </row>
        <row r="2839">
          <cell r="A2839">
            <v>42030</v>
          </cell>
          <cell r="B2839">
            <v>196.5</v>
          </cell>
          <cell r="D2839">
            <v>1.0145</v>
          </cell>
          <cell r="E2839">
            <v>199.34924999999998</v>
          </cell>
        </row>
        <row r="2840">
          <cell r="A2840">
            <v>42031</v>
          </cell>
          <cell r="B2840">
            <v>193.25</v>
          </cell>
          <cell r="D2840">
            <v>1.0271999999999999</v>
          </cell>
          <cell r="E2840">
            <v>198.50639999999999</v>
          </cell>
        </row>
        <row r="2841">
          <cell r="A2841">
            <v>42032</v>
          </cell>
          <cell r="B2841">
            <v>187.5</v>
          </cell>
          <cell r="D2841">
            <v>1.0219</v>
          </cell>
          <cell r="E2841">
            <v>191.60625000000002</v>
          </cell>
        </row>
        <row r="2842">
          <cell r="A2842">
            <v>42033</v>
          </cell>
          <cell r="B2842">
            <v>187.75</v>
          </cell>
          <cell r="D2842">
            <v>1.0454000000000001</v>
          </cell>
          <cell r="E2842">
            <v>196.27385000000001</v>
          </cell>
        </row>
        <row r="2843">
          <cell r="A2843">
            <v>42034</v>
          </cell>
          <cell r="B2843">
            <v>185.5</v>
          </cell>
          <cell r="D2843">
            <v>1.0374000000000001</v>
          </cell>
          <cell r="E2843">
            <v>192.43770000000001</v>
          </cell>
        </row>
        <row r="2844">
          <cell r="A2844">
            <v>42037</v>
          </cell>
          <cell r="B2844">
            <v>183</v>
          </cell>
          <cell r="D2844">
            <v>1.0523</v>
          </cell>
          <cell r="E2844">
            <v>192.57089999999999</v>
          </cell>
        </row>
        <row r="2845">
          <cell r="A2845">
            <v>42038</v>
          </cell>
          <cell r="B2845">
            <v>186.5</v>
          </cell>
          <cell r="D2845">
            <v>1.0606</v>
          </cell>
          <cell r="E2845">
            <v>197.80189999999999</v>
          </cell>
        </row>
        <row r="2846">
          <cell r="A2846">
            <v>42039</v>
          </cell>
          <cell r="B2846">
            <v>186.5</v>
          </cell>
          <cell r="D2846">
            <v>1.0504</v>
          </cell>
          <cell r="E2846">
            <v>195.89959999999999</v>
          </cell>
        </row>
        <row r="2847">
          <cell r="A2847">
            <v>42040</v>
          </cell>
          <cell r="B2847">
            <v>187</v>
          </cell>
          <cell r="D2847">
            <v>1.0569999999999999</v>
          </cell>
          <cell r="E2847">
            <v>197.65899999999999</v>
          </cell>
        </row>
        <row r="2848">
          <cell r="A2848">
            <v>42041</v>
          </cell>
          <cell r="B2848">
            <v>188.25</v>
          </cell>
          <cell r="D2848">
            <v>1.0477000000000001</v>
          </cell>
          <cell r="E2848">
            <v>197.22952500000002</v>
          </cell>
        </row>
        <row r="2849">
          <cell r="A2849">
            <v>42044</v>
          </cell>
          <cell r="B2849">
            <v>187.25</v>
          </cell>
          <cell r="D2849">
            <v>1.0458000000000001</v>
          </cell>
          <cell r="E2849">
            <v>195.82605000000001</v>
          </cell>
        </row>
        <row r="2850">
          <cell r="A2850">
            <v>42045</v>
          </cell>
          <cell r="B2850">
            <v>185</v>
          </cell>
          <cell r="D2850">
            <v>1.0484</v>
          </cell>
          <cell r="E2850">
            <v>193.95400000000001</v>
          </cell>
        </row>
        <row r="2851">
          <cell r="A2851">
            <v>42046</v>
          </cell>
          <cell r="B2851">
            <v>185.75</v>
          </cell>
          <cell r="D2851">
            <v>1.0522</v>
          </cell>
          <cell r="E2851">
            <v>195.44615000000002</v>
          </cell>
        </row>
        <row r="2852">
          <cell r="A2852">
            <v>42047</v>
          </cell>
          <cell r="B2852">
            <v>184.5</v>
          </cell>
          <cell r="D2852">
            <v>1.0615000000000001</v>
          </cell>
          <cell r="E2852">
            <v>195.84675000000001</v>
          </cell>
        </row>
        <row r="2853">
          <cell r="A2853">
            <v>42048</v>
          </cell>
          <cell r="B2853">
            <v>187</v>
          </cell>
          <cell r="D2853">
            <v>1.0622</v>
          </cell>
          <cell r="E2853">
            <v>198.63140000000001</v>
          </cell>
        </row>
        <row r="2854">
          <cell r="A2854">
            <v>42051</v>
          </cell>
          <cell r="B2854">
            <v>188.75</v>
          </cell>
          <cell r="D2854">
            <v>1.0578000000000001</v>
          </cell>
          <cell r="E2854">
            <v>199.65975</v>
          </cell>
        </row>
        <row r="2855">
          <cell r="A2855">
            <v>42052</v>
          </cell>
          <cell r="B2855">
            <v>188</v>
          </cell>
          <cell r="D2855">
            <v>1.0690999999999999</v>
          </cell>
          <cell r="E2855">
            <v>200.99079999999998</v>
          </cell>
        </row>
        <row r="2856">
          <cell r="A2856">
            <v>42053</v>
          </cell>
          <cell r="B2856">
            <v>185.75</v>
          </cell>
          <cell r="D2856">
            <v>1.0736000000000001</v>
          </cell>
          <cell r="E2856">
            <v>199.42120000000003</v>
          </cell>
        </row>
        <row r="2857">
          <cell r="A2857">
            <v>42054</v>
          </cell>
          <cell r="B2857">
            <v>187.25</v>
          </cell>
          <cell r="D2857">
            <v>1.0790999999999999</v>
          </cell>
          <cell r="E2857">
            <v>202.061475</v>
          </cell>
        </row>
        <row r="2858">
          <cell r="A2858">
            <v>42055</v>
          </cell>
          <cell r="B2858">
            <v>185.75</v>
          </cell>
          <cell r="D2858">
            <v>1.0686</v>
          </cell>
          <cell r="E2858">
            <v>198.49244999999999</v>
          </cell>
        </row>
        <row r="2859">
          <cell r="A2859">
            <v>42058</v>
          </cell>
          <cell r="B2859">
            <v>184.75</v>
          </cell>
          <cell r="D2859">
            <v>1.0762</v>
          </cell>
          <cell r="E2859">
            <v>198.82795000000002</v>
          </cell>
        </row>
        <row r="2860">
          <cell r="A2860">
            <v>42059</v>
          </cell>
          <cell r="B2860">
            <v>185.75</v>
          </cell>
          <cell r="D2860">
            <v>1.0775999999999999</v>
          </cell>
          <cell r="E2860">
            <v>200.16419999999999</v>
          </cell>
        </row>
        <row r="2861">
          <cell r="A2861">
            <v>42060</v>
          </cell>
          <cell r="B2861">
            <v>184.5</v>
          </cell>
          <cell r="D2861">
            <v>1.0772999999999999</v>
          </cell>
          <cell r="E2861">
            <v>198.76184999999998</v>
          </cell>
        </row>
        <row r="2862">
          <cell r="A2862">
            <v>42061</v>
          </cell>
          <cell r="B2862">
            <v>185.5</v>
          </cell>
          <cell r="D2862">
            <v>1.0664</v>
          </cell>
          <cell r="E2862">
            <v>197.81720000000001</v>
          </cell>
        </row>
        <row r="2863">
          <cell r="A2863">
            <v>42062</v>
          </cell>
          <cell r="B2863">
            <v>187.5</v>
          </cell>
          <cell r="D2863">
            <v>1.0667</v>
          </cell>
          <cell r="E2863">
            <v>200.00624999999999</v>
          </cell>
        </row>
        <row r="2864">
          <cell r="A2864">
            <v>42065</v>
          </cell>
          <cell r="B2864">
            <v>184.75</v>
          </cell>
          <cell r="D2864">
            <v>1.0717000000000001</v>
          </cell>
          <cell r="E2864">
            <v>197.99657500000001</v>
          </cell>
        </row>
        <row r="2865">
          <cell r="A2865">
            <v>42066</v>
          </cell>
          <cell r="B2865">
            <v>185.25</v>
          </cell>
          <cell r="D2865">
            <v>1.0738000000000001</v>
          </cell>
          <cell r="E2865">
            <v>198.92145000000002</v>
          </cell>
        </row>
        <row r="2866">
          <cell r="A2866">
            <v>42067</v>
          </cell>
          <cell r="B2866">
            <v>184.5</v>
          </cell>
          <cell r="D2866">
            <v>1.0669</v>
          </cell>
          <cell r="E2866">
            <v>196.84305000000001</v>
          </cell>
        </row>
        <row r="2867">
          <cell r="A2867">
            <v>42068</v>
          </cell>
          <cell r="B2867">
            <v>182.75</v>
          </cell>
          <cell r="D2867">
            <v>1.0744</v>
          </cell>
          <cell r="E2867">
            <v>196.3466</v>
          </cell>
        </row>
        <row r="2868">
          <cell r="A2868">
            <v>42069</v>
          </cell>
          <cell r="B2868">
            <v>181</v>
          </cell>
          <cell r="D2868">
            <v>1.0692999999999999</v>
          </cell>
          <cell r="E2868">
            <v>193.54329999999999</v>
          </cell>
        </row>
        <row r="2869">
          <cell r="A2869">
            <v>42072</v>
          </cell>
          <cell r="B2869">
            <v>184.25</v>
          </cell>
          <cell r="D2869">
            <v>1.0694999999999999</v>
          </cell>
          <cell r="E2869">
            <v>197.05537499999997</v>
          </cell>
        </row>
        <row r="2870">
          <cell r="A2870">
            <v>42073</v>
          </cell>
          <cell r="B2870">
            <v>178.25</v>
          </cell>
          <cell r="D2870">
            <v>1.0692999999999999</v>
          </cell>
          <cell r="E2870">
            <v>190.60272499999999</v>
          </cell>
        </row>
        <row r="2871">
          <cell r="A2871">
            <v>42074</v>
          </cell>
          <cell r="B2871">
            <v>188</v>
          </cell>
          <cell r="D2871">
            <v>1.0642</v>
          </cell>
          <cell r="E2871">
            <v>200.06960000000001</v>
          </cell>
        </row>
        <row r="2872">
          <cell r="A2872">
            <v>42075</v>
          </cell>
          <cell r="B2872">
            <v>190</v>
          </cell>
          <cell r="D2872">
            <v>1.0662</v>
          </cell>
          <cell r="E2872">
            <v>202.578</v>
          </cell>
        </row>
        <row r="2873">
          <cell r="A2873">
            <v>42076</v>
          </cell>
          <cell r="B2873">
            <v>190.25</v>
          </cell>
          <cell r="D2873">
            <v>1.0548999999999999</v>
          </cell>
          <cell r="E2873">
            <v>200.69472499999998</v>
          </cell>
        </row>
        <row r="2874">
          <cell r="A2874">
            <v>42079</v>
          </cell>
          <cell r="B2874">
            <v>192.75</v>
          </cell>
          <cell r="D2874">
            <v>1.0648</v>
          </cell>
          <cell r="E2874">
            <v>205.24019999999999</v>
          </cell>
        </row>
        <row r="2875">
          <cell r="A2875">
            <v>42080</v>
          </cell>
          <cell r="B2875">
            <v>193</v>
          </cell>
          <cell r="D2875">
            <v>1.0661</v>
          </cell>
          <cell r="E2875">
            <v>205.75730000000001</v>
          </cell>
        </row>
        <row r="2876">
          <cell r="A2876">
            <v>42081</v>
          </cell>
          <cell r="B2876">
            <v>192.25</v>
          </cell>
          <cell r="D2876">
            <v>1.0625</v>
          </cell>
          <cell r="E2876">
            <v>204.265625</v>
          </cell>
        </row>
        <row r="2877">
          <cell r="A2877">
            <v>42082</v>
          </cell>
          <cell r="B2877">
            <v>194.5</v>
          </cell>
          <cell r="D2877">
            <v>1.0549999999999999</v>
          </cell>
          <cell r="E2877">
            <v>205.19749999999999</v>
          </cell>
        </row>
        <row r="2878">
          <cell r="A2878">
            <v>42083</v>
          </cell>
          <cell r="B2878">
            <v>196.75</v>
          </cell>
          <cell r="D2878">
            <v>1.0550999999999999</v>
          </cell>
          <cell r="E2878">
            <v>207.590925</v>
          </cell>
        </row>
        <row r="2879">
          <cell r="A2879">
            <v>42086</v>
          </cell>
          <cell r="B2879">
            <v>195.5</v>
          </cell>
          <cell r="D2879">
            <v>1.0572999999999999</v>
          </cell>
          <cell r="E2879">
            <v>206.70214999999999</v>
          </cell>
        </row>
        <row r="2880">
          <cell r="A2880">
            <v>42087</v>
          </cell>
          <cell r="B2880">
            <v>192.5</v>
          </cell>
          <cell r="D2880">
            <v>1.0466</v>
          </cell>
          <cell r="E2880">
            <v>201.47049999999999</v>
          </cell>
        </row>
        <row r="2881">
          <cell r="A2881">
            <v>42088</v>
          </cell>
          <cell r="B2881">
            <v>191.25</v>
          </cell>
          <cell r="D2881">
            <v>1.0525</v>
          </cell>
          <cell r="E2881">
            <v>201.29062500000001</v>
          </cell>
        </row>
        <row r="2882">
          <cell r="A2882">
            <v>42089</v>
          </cell>
          <cell r="B2882">
            <v>188.5</v>
          </cell>
          <cell r="D2882">
            <v>1.0478000000000001</v>
          </cell>
          <cell r="E2882">
            <v>197.5103</v>
          </cell>
        </row>
        <row r="2883">
          <cell r="A2883">
            <v>42090</v>
          </cell>
          <cell r="B2883">
            <v>188.75</v>
          </cell>
          <cell r="D2883">
            <v>1.0465</v>
          </cell>
          <cell r="E2883">
            <v>197.52687499999999</v>
          </cell>
        </row>
        <row r="2884">
          <cell r="A2884">
            <v>42093</v>
          </cell>
          <cell r="B2884">
            <v>191.25</v>
          </cell>
          <cell r="D2884">
            <v>1.0474000000000001</v>
          </cell>
          <cell r="E2884">
            <v>200.31525000000002</v>
          </cell>
        </row>
        <row r="2885">
          <cell r="A2885">
            <v>42094</v>
          </cell>
          <cell r="B2885">
            <v>187.5</v>
          </cell>
          <cell r="D2885">
            <v>1.0436000000000001</v>
          </cell>
          <cell r="E2885">
            <v>195.67500000000001</v>
          </cell>
        </row>
        <row r="2886">
          <cell r="A2886">
            <v>42095</v>
          </cell>
          <cell r="B2886">
            <v>190.75</v>
          </cell>
          <cell r="D2886">
            <v>1.0407999999999999</v>
          </cell>
          <cell r="E2886">
            <v>198.5326</v>
          </cell>
        </row>
        <row r="2887">
          <cell r="A2887">
            <v>42096</v>
          </cell>
          <cell r="B2887">
            <v>193.75</v>
          </cell>
          <cell r="D2887">
            <v>1.0438000000000001</v>
          </cell>
          <cell r="E2887">
            <v>202.23625000000001</v>
          </cell>
        </row>
        <row r="2888">
          <cell r="A2888">
            <v>42101</v>
          </cell>
          <cell r="B2888">
            <v>191.5</v>
          </cell>
          <cell r="D2888">
            <v>1.0444</v>
          </cell>
          <cell r="E2888">
            <v>200.0026</v>
          </cell>
        </row>
        <row r="2889">
          <cell r="A2889">
            <v>42102</v>
          </cell>
          <cell r="B2889">
            <v>190</v>
          </cell>
          <cell r="D2889">
            <v>1.0419</v>
          </cell>
          <cell r="E2889">
            <v>197.96100000000001</v>
          </cell>
        </row>
        <row r="2890">
          <cell r="A2890">
            <v>42103</v>
          </cell>
          <cell r="B2890">
            <v>189.25</v>
          </cell>
          <cell r="D2890">
            <v>1.0417000000000001</v>
          </cell>
          <cell r="E2890">
            <v>197.14172500000001</v>
          </cell>
        </row>
        <row r="2891">
          <cell r="A2891">
            <v>42104</v>
          </cell>
          <cell r="B2891">
            <v>190.25</v>
          </cell>
          <cell r="D2891">
            <v>1.0384</v>
          </cell>
          <cell r="E2891">
            <v>197.5556</v>
          </cell>
        </row>
        <row r="2892">
          <cell r="A2892">
            <v>42107</v>
          </cell>
          <cell r="B2892">
            <v>187.75</v>
          </cell>
          <cell r="D2892">
            <v>1.0330999999999999</v>
          </cell>
          <cell r="E2892">
            <v>193.96452499999998</v>
          </cell>
        </row>
        <row r="2893">
          <cell r="A2893">
            <v>42108</v>
          </cell>
          <cell r="B2893">
            <v>186.75</v>
          </cell>
          <cell r="D2893">
            <v>1.0358000000000001</v>
          </cell>
          <cell r="E2893">
            <v>193.43565000000001</v>
          </cell>
        </row>
        <row r="2894">
          <cell r="A2894">
            <v>42109</v>
          </cell>
          <cell r="B2894">
            <v>185.25</v>
          </cell>
          <cell r="D2894">
            <v>1.0304</v>
          </cell>
          <cell r="E2894">
            <v>190.88159999999999</v>
          </cell>
        </row>
        <row r="2895">
          <cell r="A2895">
            <v>42110</v>
          </cell>
          <cell r="B2895">
            <v>183.25</v>
          </cell>
          <cell r="D2895">
            <v>1.0285</v>
          </cell>
          <cell r="E2895">
            <v>188.47262499999999</v>
          </cell>
        </row>
        <row r="2896">
          <cell r="A2896">
            <v>42111</v>
          </cell>
          <cell r="B2896">
            <v>182.75</v>
          </cell>
          <cell r="D2896">
            <v>1.0287999999999999</v>
          </cell>
          <cell r="E2896">
            <v>188.01319999999998</v>
          </cell>
        </row>
        <row r="2897">
          <cell r="A2897">
            <v>42114</v>
          </cell>
          <cell r="B2897">
            <v>182.75</v>
          </cell>
          <cell r="D2897">
            <v>1.0268999999999999</v>
          </cell>
          <cell r="E2897">
            <v>187.66597499999997</v>
          </cell>
        </row>
        <row r="2898">
          <cell r="A2898">
            <v>42115</v>
          </cell>
          <cell r="B2898">
            <v>182.75</v>
          </cell>
          <cell r="D2898">
            <v>1.0250999999999999</v>
          </cell>
          <cell r="E2898">
            <v>187.33702499999998</v>
          </cell>
        </row>
        <row r="2899">
          <cell r="A2899">
            <v>42116</v>
          </cell>
          <cell r="B2899">
            <v>183.5</v>
          </cell>
          <cell r="D2899">
            <v>1.0417000000000001</v>
          </cell>
          <cell r="E2899">
            <v>191.15195</v>
          </cell>
        </row>
        <row r="2900">
          <cell r="A2900">
            <v>42117</v>
          </cell>
          <cell r="B2900">
            <v>185</v>
          </cell>
          <cell r="D2900">
            <v>1.0328999999999999</v>
          </cell>
          <cell r="E2900">
            <v>191.0865</v>
          </cell>
        </row>
        <row r="2901">
          <cell r="A2901">
            <v>42118</v>
          </cell>
          <cell r="B2901">
            <v>183</v>
          </cell>
          <cell r="D2901">
            <v>1.0370999999999999</v>
          </cell>
          <cell r="E2901">
            <v>189.7893</v>
          </cell>
        </row>
        <row r="2902">
          <cell r="A2902">
            <v>42121</v>
          </cell>
          <cell r="B2902">
            <v>179.5</v>
          </cell>
          <cell r="D2902">
            <v>1.0395000000000001</v>
          </cell>
          <cell r="E2902">
            <v>186.59025000000003</v>
          </cell>
        </row>
        <row r="2903">
          <cell r="A2903">
            <v>42122</v>
          </cell>
          <cell r="B2903">
            <v>177.75</v>
          </cell>
          <cell r="D2903">
            <v>1.0490999999999999</v>
          </cell>
          <cell r="E2903">
            <v>186.47752499999999</v>
          </cell>
        </row>
        <row r="2904">
          <cell r="A2904">
            <v>42123</v>
          </cell>
          <cell r="B2904">
            <v>178.25</v>
          </cell>
          <cell r="D2904">
            <v>1.0450999999999999</v>
          </cell>
          <cell r="E2904">
            <v>186.289075</v>
          </cell>
        </row>
        <row r="2905">
          <cell r="A2905">
            <v>42124</v>
          </cell>
          <cell r="B2905">
            <v>178</v>
          </cell>
          <cell r="D2905">
            <v>1.0461</v>
          </cell>
          <cell r="E2905">
            <v>186.20580000000001</v>
          </cell>
        </row>
        <row r="2906">
          <cell r="A2906">
            <v>42128</v>
          </cell>
          <cell r="B2906">
            <v>176.25</v>
          </cell>
          <cell r="D2906">
            <v>1.0408999999999999</v>
          </cell>
          <cell r="E2906">
            <v>183.45862499999998</v>
          </cell>
        </row>
        <row r="2907">
          <cell r="A2907">
            <v>42129</v>
          </cell>
          <cell r="B2907">
            <v>171</v>
          </cell>
          <cell r="D2907">
            <v>1.036</v>
          </cell>
          <cell r="E2907">
            <v>177.15600000000001</v>
          </cell>
        </row>
        <row r="2908">
          <cell r="A2908">
            <v>42130</v>
          </cell>
          <cell r="B2908">
            <v>171</v>
          </cell>
          <cell r="D2908">
            <v>1.0394000000000001</v>
          </cell>
          <cell r="E2908">
            <v>177.73740000000001</v>
          </cell>
        </row>
        <row r="2909">
          <cell r="A2909">
            <v>42131</v>
          </cell>
          <cell r="B2909">
            <v>161.5</v>
          </cell>
          <cell r="D2909">
            <v>1.0382</v>
          </cell>
          <cell r="E2909">
            <v>167.66929999999999</v>
          </cell>
        </row>
        <row r="2910">
          <cell r="A2910">
            <v>42132</v>
          </cell>
          <cell r="B2910">
            <v>156</v>
          </cell>
          <cell r="D2910">
            <v>1.0441</v>
          </cell>
          <cell r="E2910">
            <v>162.87960000000001</v>
          </cell>
        </row>
        <row r="2911">
          <cell r="A2911">
            <v>42135</v>
          </cell>
          <cell r="B2911">
            <v>173.5</v>
          </cell>
          <cell r="D2911">
            <v>1.0418000000000001</v>
          </cell>
          <cell r="E2911">
            <v>180.75230000000002</v>
          </cell>
        </row>
        <row r="2912">
          <cell r="A2912">
            <v>42136</v>
          </cell>
          <cell r="B2912">
            <v>173.5</v>
          </cell>
          <cell r="D2912">
            <v>1.0421</v>
          </cell>
          <cell r="E2912">
            <v>180.80435</v>
          </cell>
        </row>
        <row r="2913">
          <cell r="A2913">
            <v>42137</v>
          </cell>
          <cell r="B2913">
            <v>171</v>
          </cell>
          <cell r="D2913">
            <v>1.0407999999999999</v>
          </cell>
          <cell r="E2913">
            <v>177.9768</v>
          </cell>
        </row>
        <row r="2914">
          <cell r="A2914">
            <v>42138</v>
          </cell>
          <cell r="B2914">
            <v>176</v>
          </cell>
          <cell r="D2914">
            <v>1.0407</v>
          </cell>
          <cell r="E2914">
            <v>183.16319999999999</v>
          </cell>
        </row>
        <row r="2915">
          <cell r="A2915">
            <v>42139</v>
          </cell>
          <cell r="B2915">
            <v>174.5</v>
          </cell>
          <cell r="D2915">
            <v>1.0485</v>
          </cell>
          <cell r="E2915">
            <v>182.96324999999999</v>
          </cell>
        </row>
        <row r="2916">
          <cell r="A2916">
            <v>42142</v>
          </cell>
          <cell r="B2916">
            <v>180</v>
          </cell>
          <cell r="D2916">
            <v>1.0479000000000001</v>
          </cell>
          <cell r="E2916">
            <v>188.62200000000001</v>
          </cell>
        </row>
        <row r="2917">
          <cell r="A2917">
            <v>42143</v>
          </cell>
          <cell r="B2917">
            <v>178.25</v>
          </cell>
          <cell r="D2917">
            <v>1.0443</v>
          </cell>
          <cell r="E2917">
            <v>186.14647500000001</v>
          </cell>
        </row>
        <row r="2918">
          <cell r="A2918">
            <v>42144</v>
          </cell>
          <cell r="B2918">
            <v>180.5</v>
          </cell>
          <cell r="D2918">
            <v>1.0395000000000001</v>
          </cell>
          <cell r="E2918">
            <v>187.62975000000003</v>
          </cell>
        </row>
        <row r="2919">
          <cell r="A2919">
            <v>42145</v>
          </cell>
          <cell r="B2919">
            <v>185</v>
          </cell>
          <cell r="D2919">
            <v>1.0406</v>
          </cell>
          <cell r="E2919">
            <v>192.511</v>
          </cell>
        </row>
        <row r="2920">
          <cell r="A2920">
            <v>42146</v>
          </cell>
          <cell r="B2920">
            <v>182.5</v>
          </cell>
          <cell r="D2920">
            <v>1.0387999999999999</v>
          </cell>
          <cell r="E2920">
            <v>189.58099999999999</v>
          </cell>
        </row>
        <row r="2921">
          <cell r="A2921">
            <v>42149</v>
          </cell>
          <cell r="B2921">
            <v>182.5</v>
          </cell>
          <cell r="D2921">
            <v>1.0369999999999999</v>
          </cell>
          <cell r="E2921">
            <v>189.2525</v>
          </cell>
        </row>
        <row r="2922">
          <cell r="A2922">
            <v>42150</v>
          </cell>
          <cell r="B2922">
            <v>181</v>
          </cell>
          <cell r="D2922">
            <v>1.0362</v>
          </cell>
          <cell r="E2922">
            <v>187.5522</v>
          </cell>
        </row>
        <row r="2923">
          <cell r="A2923">
            <v>42151</v>
          </cell>
          <cell r="B2923">
            <v>178.75</v>
          </cell>
          <cell r="D2923">
            <v>1.0349999999999999</v>
          </cell>
          <cell r="E2923">
            <v>185.00624999999999</v>
          </cell>
        </row>
        <row r="2924">
          <cell r="A2924">
            <v>42152</v>
          </cell>
          <cell r="B2924">
            <v>179</v>
          </cell>
          <cell r="D2924">
            <v>1.0327</v>
          </cell>
          <cell r="E2924">
            <v>184.85329999999999</v>
          </cell>
        </row>
        <row r="2925">
          <cell r="A2925">
            <v>42153</v>
          </cell>
          <cell r="B2925">
            <v>176</v>
          </cell>
          <cell r="D2925">
            <v>1.0331999999999999</v>
          </cell>
          <cell r="E2925">
            <v>181.84319999999997</v>
          </cell>
        </row>
        <row r="2926">
          <cell r="A2926">
            <v>42156</v>
          </cell>
          <cell r="B2926">
            <v>180.75</v>
          </cell>
          <cell r="D2926">
            <v>1.0334000000000001</v>
          </cell>
          <cell r="E2926">
            <v>186.78705000000002</v>
          </cell>
        </row>
        <row r="2927">
          <cell r="A2927">
            <v>42157</v>
          </cell>
          <cell r="B2927">
            <v>182.5</v>
          </cell>
          <cell r="D2927">
            <v>1.0404</v>
          </cell>
          <cell r="E2927">
            <v>189.87299999999999</v>
          </cell>
        </row>
        <row r="2928">
          <cell r="A2928">
            <v>42158</v>
          </cell>
          <cell r="B2928">
            <v>182</v>
          </cell>
          <cell r="D2928">
            <v>1.0531999999999999</v>
          </cell>
          <cell r="E2928">
            <v>191.68239999999997</v>
          </cell>
        </row>
        <row r="2929">
          <cell r="A2929">
            <v>42159</v>
          </cell>
          <cell r="B2929">
            <v>183.5</v>
          </cell>
          <cell r="D2929">
            <v>1.0489999999999999</v>
          </cell>
          <cell r="E2929">
            <v>192.49149999999997</v>
          </cell>
        </row>
        <row r="2930">
          <cell r="A2930">
            <v>42160</v>
          </cell>
          <cell r="B2930">
            <v>184.5</v>
          </cell>
          <cell r="D2930">
            <v>1.044</v>
          </cell>
          <cell r="E2930">
            <v>192.61799999999999</v>
          </cell>
        </row>
        <row r="2931">
          <cell r="A2931">
            <v>42163</v>
          </cell>
          <cell r="B2931">
            <v>186.25</v>
          </cell>
          <cell r="D2931">
            <v>1.0472999999999999</v>
          </cell>
          <cell r="E2931">
            <v>195.05962499999998</v>
          </cell>
        </row>
        <row r="2932">
          <cell r="A2932">
            <v>42164</v>
          </cell>
          <cell r="B2932">
            <v>186</v>
          </cell>
          <cell r="D2932">
            <v>1.0503</v>
          </cell>
          <cell r="E2932">
            <v>195.35579999999999</v>
          </cell>
        </row>
        <row r="2933">
          <cell r="A2933">
            <v>42165</v>
          </cell>
          <cell r="B2933">
            <v>183.5</v>
          </cell>
          <cell r="D2933">
            <v>1.0547</v>
          </cell>
          <cell r="E2933">
            <v>193.53745000000001</v>
          </cell>
        </row>
        <row r="2934">
          <cell r="A2934">
            <v>42166</v>
          </cell>
          <cell r="B2934">
            <v>180.25</v>
          </cell>
          <cell r="D2934">
            <v>1.0505</v>
          </cell>
          <cell r="E2934">
            <v>189.35262499999999</v>
          </cell>
        </row>
        <row r="2935">
          <cell r="A2935">
            <v>42167</v>
          </cell>
          <cell r="B2935">
            <v>180.25</v>
          </cell>
          <cell r="D2935">
            <v>1.0459000000000001</v>
          </cell>
          <cell r="E2935">
            <v>188.52347500000002</v>
          </cell>
        </row>
        <row r="2936">
          <cell r="A2936">
            <v>42170</v>
          </cell>
          <cell r="B2936">
            <v>176.25</v>
          </cell>
          <cell r="D2936">
            <v>1.0486</v>
          </cell>
          <cell r="E2936">
            <v>184.81575000000001</v>
          </cell>
        </row>
        <row r="2937">
          <cell r="A2937">
            <v>42171</v>
          </cell>
          <cell r="B2937">
            <v>176.75</v>
          </cell>
          <cell r="D2937">
            <v>1.0484</v>
          </cell>
          <cell r="E2937">
            <v>185.3047</v>
          </cell>
        </row>
        <row r="2938">
          <cell r="A2938">
            <v>42172</v>
          </cell>
          <cell r="B2938">
            <v>178.5</v>
          </cell>
          <cell r="D2938">
            <v>1.0449999999999999</v>
          </cell>
          <cell r="E2938">
            <v>186.5325</v>
          </cell>
        </row>
        <row r="2939">
          <cell r="A2939">
            <v>42173</v>
          </cell>
          <cell r="B2939">
            <v>178.25</v>
          </cell>
          <cell r="D2939">
            <v>1.0474000000000001</v>
          </cell>
          <cell r="E2939">
            <v>186.69905000000003</v>
          </cell>
        </row>
        <row r="2940">
          <cell r="A2940">
            <v>42174</v>
          </cell>
          <cell r="B2940">
            <v>178.5</v>
          </cell>
          <cell r="D2940">
            <v>1.0414000000000001</v>
          </cell>
          <cell r="E2940">
            <v>185.88990000000001</v>
          </cell>
        </row>
        <row r="2941">
          <cell r="A2941">
            <v>42177</v>
          </cell>
          <cell r="B2941">
            <v>181.5</v>
          </cell>
          <cell r="D2941">
            <v>1.0447</v>
          </cell>
          <cell r="E2941">
            <v>189.61304999999999</v>
          </cell>
        </row>
        <row r="2942">
          <cell r="A2942">
            <v>42178</v>
          </cell>
          <cell r="B2942">
            <v>184.5</v>
          </cell>
          <cell r="D2942">
            <v>1.0427999999999999</v>
          </cell>
          <cell r="E2942">
            <v>192.39659999999998</v>
          </cell>
        </row>
        <row r="2943">
          <cell r="A2943">
            <v>42179</v>
          </cell>
          <cell r="B2943">
            <v>184.25</v>
          </cell>
          <cell r="D2943">
            <v>1.046</v>
          </cell>
          <cell r="E2943">
            <v>192.72550000000001</v>
          </cell>
        </row>
        <row r="2944">
          <cell r="A2944">
            <v>42180</v>
          </cell>
          <cell r="B2944">
            <v>185.5</v>
          </cell>
          <cell r="D2944">
            <v>1.0498000000000001</v>
          </cell>
          <cell r="E2944">
            <v>194.73790000000002</v>
          </cell>
        </row>
        <row r="2945">
          <cell r="A2945">
            <v>42181</v>
          </cell>
          <cell r="B2945">
            <v>194.25</v>
          </cell>
          <cell r="D2945">
            <v>1.0424</v>
          </cell>
          <cell r="E2945">
            <v>202.4862</v>
          </cell>
        </row>
        <row r="2946">
          <cell r="A2946">
            <v>42184</v>
          </cell>
          <cell r="B2946">
            <v>198.5</v>
          </cell>
          <cell r="D2946">
            <v>1.0389999999999999</v>
          </cell>
          <cell r="E2946">
            <v>206.24149999999997</v>
          </cell>
        </row>
        <row r="2947">
          <cell r="A2947">
            <v>42185</v>
          </cell>
          <cell r="B2947">
            <v>201.25</v>
          </cell>
          <cell r="D2947">
            <v>1.0414000000000001</v>
          </cell>
          <cell r="E2947">
            <v>209.58175000000003</v>
          </cell>
        </row>
      </sheetData>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1.xml"/><Relationship Id="rId1" Type="http://schemas.openxmlformats.org/officeDocument/2006/relationships/printerSettings" Target="../printerSettings/printerSettings13.bin"/><Relationship Id="rId4"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bfs.admin.ch/bfs/portal/de/index/themen/05/02/blank/data.html"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5.xml"/><Relationship Id="rId1" Type="http://schemas.openxmlformats.org/officeDocument/2006/relationships/printerSettings" Target="../printerSettings/printerSettings15.bin"/><Relationship Id="rId4" Type="http://schemas.openxmlformats.org/officeDocument/2006/relationships/ctrlProp" Target="../ctrlProps/ctrlProp8.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blw.admin.ch/blw/de/home/markt/marktbeobachtung/bestellformular-fuer-abonnemente.html" TargetMode="External"/><Relationship Id="rId7" Type="http://schemas.openxmlformats.org/officeDocument/2006/relationships/printerSettings" Target="../printerSettings/printerSettings3.bin"/><Relationship Id="rId2" Type="http://schemas.openxmlformats.org/officeDocument/2006/relationships/hyperlink" Target="mailto:marktanalysen@blw.admin.ch" TargetMode="External"/><Relationship Id="rId1" Type="http://schemas.openxmlformats.org/officeDocument/2006/relationships/hyperlink" Target="http://www.disclaimer.admin.ch/" TargetMode="External"/><Relationship Id="rId6" Type="http://schemas.openxmlformats.org/officeDocument/2006/relationships/hyperlink" Target="https://www.blw.admin.ch/blw/de/home/markt/marktbeobachtung.html" TargetMode="External"/><Relationship Id="rId5" Type="http://schemas.openxmlformats.org/officeDocument/2006/relationships/hyperlink" Target="https://www.blw.admin.ch/blw/it/home/markt/marktbeobachtung/bestellformular-fuer-abonnemente.html" TargetMode="External"/><Relationship Id="rId10" Type="http://schemas.openxmlformats.org/officeDocument/2006/relationships/ctrlProp" Target="../ctrlProps/ctrlProp1.xml"/><Relationship Id="rId4" Type="http://schemas.openxmlformats.org/officeDocument/2006/relationships/hyperlink" Target="https://www.blw.admin.ch/blw/fr/home/markt/marktbeobachtung/bestellformular-fuer-abonnemente.html" TargetMode="External"/><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1.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S46"/>
  <sheetViews>
    <sheetView workbookViewId="0"/>
  </sheetViews>
  <sheetFormatPr baseColWidth="10" defaultColWidth="11.42578125" defaultRowHeight="15"/>
  <cols>
    <col min="1" max="1" width="6.28515625" style="1" customWidth="1"/>
    <col min="2" max="2" width="29.7109375" style="1" customWidth="1"/>
    <col min="3" max="14" width="9.140625" style="1" customWidth="1"/>
    <col min="15" max="15" width="11.42578125" style="1"/>
    <col min="16" max="16" width="27.42578125" style="1" customWidth="1"/>
    <col min="17" max="17" width="11.42578125" style="1"/>
    <col min="18" max="18" width="12.140625" style="1" customWidth="1"/>
    <col min="19" max="16384" width="11.42578125" style="1"/>
  </cols>
  <sheetData>
    <row r="2" spans="1:19">
      <c r="A2" s="165" t="s">
        <v>317</v>
      </c>
    </row>
    <row r="4" spans="1:19">
      <c r="A4" s="1" t="s">
        <v>57</v>
      </c>
      <c r="B4" s="1" t="s">
        <v>58</v>
      </c>
      <c r="Q4" s="1" t="s">
        <v>315</v>
      </c>
    </row>
    <row r="5" spans="1:19">
      <c r="A5" s="1" t="s">
        <v>59</v>
      </c>
      <c r="C5" s="1">
        <v>2002</v>
      </c>
      <c r="D5" s="1">
        <v>2003</v>
      </c>
      <c r="E5" s="1">
        <v>2004</v>
      </c>
      <c r="F5" s="1">
        <v>2005</v>
      </c>
      <c r="G5" s="1">
        <v>2006</v>
      </c>
      <c r="H5" s="1">
        <v>2007</v>
      </c>
      <c r="I5" s="1">
        <v>2008</v>
      </c>
      <c r="J5" s="1">
        <v>2009</v>
      </c>
      <c r="K5" s="1">
        <v>2010</v>
      </c>
      <c r="L5" s="1">
        <v>2011</v>
      </c>
      <c r="M5" s="1">
        <v>2012</v>
      </c>
      <c r="N5" s="1">
        <v>2013</v>
      </c>
      <c r="O5" s="1">
        <v>2014</v>
      </c>
      <c r="Q5" s="1" t="s">
        <v>124</v>
      </c>
      <c r="R5" s="1" t="s">
        <v>314</v>
      </c>
      <c r="S5" s="1" t="s">
        <v>313</v>
      </c>
    </row>
    <row r="6" spans="1:19">
      <c r="A6" s="1" t="s">
        <v>60</v>
      </c>
      <c r="B6" s="1" t="s">
        <v>61</v>
      </c>
      <c r="C6" s="2">
        <v>62.391448252608605</v>
      </c>
      <c r="D6" s="2">
        <v>61.938784825962728</v>
      </c>
      <c r="E6" s="2">
        <v>56.358183087119023</v>
      </c>
      <c r="F6" s="2">
        <v>53.989576581430939</v>
      </c>
      <c r="G6" s="2">
        <v>56.308074796716895</v>
      </c>
      <c r="H6" s="2">
        <v>61.155605726434473</v>
      </c>
      <c r="I6" s="2">
        <v>59.213560050104576</v>
      </c>
      <c r="J6" s="2">
        <v>48.056633450316127</v>
      </c>
      <c r="K6" s="2">
        <v>51.600133845574142</v>
      </c>
      <c r="L6" s="2">
        <v>51.178892577191277</v>
      </c>
      <c r="M6" s="2">
        <v>53</v>
      </c>
      <c r="N6" s="2">
        <v>51.015604987934815</v>
      </c>
      <c r="O6" s="2">
        <v>50.484602523776843</v>
      </c>
      <c r="P6" s="111" t="s">
        <v>302</v>
      </c>
      <c r="Q6" s="2">
        <f>AVERAGE(C6:D6)</f>
        <v>62.165116539285663</v>
      </c>
      <c r="R6" s="2">
        <f>+(O6-Q6)/(Q6/100)</f>
        <v>-18.789499104577793</v>
      </c>
      <c r="S6" s="2">
        <f>+(O6-N6)/(N6/100)</f>
        <v>-1.0408628189032623</v>
      </c>
    </row>
    <row r="7" spans="1:19">
      <c r="B7" s="1" t="s">
        <v>51</v>
      </c>
      <c r="C7" s="2">
        <v>60.086852064228374</v>
      </c>
      <c r="D7" s="2">
        <v>58.90828601276781</v>
      </c>
      <c r="E7" s="2">
        <v>53.153831988417835</v>
      </c>
      <c r="F7" s="2">
        <v>51.063240692219701</v>
      </c>
      <c r="G7" s="2">
        <v>53.327287212502469</v>
      </c>
      <c r="H7" s="2">
        <v>58.945965744512243</v>
      </c>
      <c r="I7" s="2">
        <v>57.000484436672245</v>
      </c>
      <c r="J7" s="2">
        <v>46.646748687678318</v>
      </c>
      <c r="K7" s="2">
        <v>50.331905324496908</v>
      </c>
      <c r="L7" s="2">
        <v>48.989473842090057</v>
      </c>
      <c r="M7" s="2">
        <v>51.2</v>
      </c>
      <c r="N7" s="2">
        <v>49.388765742997016</v>
      </c>
      <c r="O7" s="2">
        <v>49.022199595739671</v>
      </c>
      <c r="P7" s="111" t="s">
        <v>117</v>
      </c>
      <c r="Q7" s="2">
        <f t="shared" ref="Q7:Q8" si="0">AVERAGE(C7:D7)</f>
        <v>59.497569038498092</v>
      </c>
      <c r="R7" s="2">
        <f>+(O7-Q7)/(Q7/100)</f>
        <v>-17.606382264089312</v>
      </c>
      <c r="S7" s="2">
        <f>+(O7-N7)/(N7/100)</f>
        <v>-0.74220552334681744</v>
      </c>
    </row>
    <row r="8" spans="1:19">
      <c r="B8" s="1" t="s">
        <v>52</v>
      </c>
      <c r="C8" s="2">
        <v>50.87429577064016</v>
      </c>
      <c r="D8" s="2">
        <v>51.985810390088112</v>
      </c>
      <c r="E8" s="2">
        <v>49.387842114447515</v>
      </c>
      <c r="F8" s="2">
        <v>47.831675319551735</v>
      </c>
      <c r="G8" s="2">
        <v>49.083021419725483</v>
      </c>
      <c r="H8" s="2">
        <v>54.292607149600812</v>
      </c>
      <c r="I8" s="2">
        <v>53.127318763788523</v>
      </c>
      <c r="J8" s="2">
        <v>42.63020101038159</v>
      </c>
      <c r="K8" s="2">
        <v>47.53180441701145</v>
      </c>
      <c r="L8" s="2">
        <v>46.41801112593771</v>
      </c>
      <c r="M8" s="2">
        <v>49.2</v>
      </c>
      <c r="N8" s="2">
        <v>48.627193595304504</v>
      </c>
      <c r="O8" s="2">
        <v>47.835058019415207</v>
      </c>
      <c r="P8" s="111" t="s">
        <v>303</v>
      </c>
      <c r="Q8" s="2">
        <f t="shared" si="0"/>
        <v>51.430053080364132</v>
      </c>
      <c r="R8" s="2">
        <f>+(O8-Q8)/(Q8/100)</f>
        <v>-6.990066790970288</v>
      </c>
      <c r="S8" s="2">
        <f>+(O8-N8)/(N8/100)</f>
        <v>-1.6289971049568994</v>
      </c>
    </row>
    <row r="9" spans="1:19">
      <c r="B9" s="1" t="s">
        <v>53</v>
      </c>
      <c r="C9" s="2">
        <v>49.962151630480498</v>
      </c>
      <c r="D9" s="2">
        <v>47.830113013788299</v>
      </c>
      <c r="E9" s="2">
        <v>46.49490911757082</v>
      </c>
      <c r="F9" s="2">
        <v>44.633279811838982</v>
      </c>
      <c r="G9" s="2">
        <v>44.46011480080675</v>
      </c>
      <c r="H9" s="2">
        <v>50.953340544141788</v>
      </c>
      <c r="I9" s="2">
        <v>49.495997871329465</v>
      </c>
      <c r="J9" s="2">
        <v>39.851199924390755</v>
      </c>
      <c r="K9" s="2">
        <v>43.684866756203022</v>
      </c>
      <c r="L9" s="2">
        <v>42.46206229216827</v>
      </c>
      <c r="M9" s="2">
        <v>43.7</v>
      </c>
      <c r="N9" s="2">
        <v>44.802706013499446</v>
      </c>
      <c r="O9" s="2">
        <v>44.14</v>
      </c>
      <c r="P9" s="111" t="s">
        <v>316</v>
      </c>
      <c r="Q9" s="2">
        <f>AVERAGE(C9:D9)</f>
        <v>48.896132322134399</v>
      </c>
      <c r="R9" s="2">
        <f>+(O9-Q9)/(Q9/100)</f>
        <v>-9.7270113120611441</v>
      </c>
      <c r="S9" s="2">
        <f>+(O9-N9)/(N9/100)</f>
        <v>-1.4791651497562806</v>
      </c>
    </row>
    <row r="10" spans="1:19">
      <c r="B10" s="1" t="s">
        <v>295</v>
      </c>
      <c r="C10" s="2">
        <v>12.429296622128106</v>
      </c>
      <c r="D10" s="2">
        <v>14.108671812174428</v>
      </c>
      <c r="E10" s="2">
        <v>9.863273969548203</v>
      </c>
      <c r="F10" s="2">
        <v>9.3562967695919568</v>
      </c>
      <c r="G10" s="2">
        <v>11.847959995910145</v>
      </c>
      <c r="H10" s="2">
        <v>10.202265182292685</v>
      </c>
      <c r="I10" s="2">
        <v>9.7175621787751112</v>
      </c>
      <c r="J10" s="2">
        <v>8.2054335259253719</v>
      </c>
      <c r="K10" s="2">
        <v>7.9152670893711203</v>
      </c>
      <c r="L10" s="2">
        <v>8.7168302850230077</v>
      </c>
      <c r="M10" s="2">
        <v>9.2999999999999972</v>
      </c>
      <c r="N10" s="2">
        <v>6.2128989744353689</v>
      </c>
      <c r="O10" s="2">
        <v>6.3446025237768424</v>
      </c>
      <c r="P10" s="111"/>
    </row>
    <row r="11" spans="1:19">
      <c r="P11" s="111"/>
    </row>
    <row r="12" spans="1:19">
      <c r="C12" s="2"/>
      <c r="D12" s="2"/>
      <c r="E12" s="2"/>
      <c r="F12" s="2"/>
      <c r="G12" s="2"/>
      <c r="H12" s="2"/>
      <c r="I12" s="2"/>
      <c r="J12" s="2"/>
      <c r="K12" s="2"/>
      <c r="L12" s="2"/>
      <c r="M12" s="2"/>
      <c r="N12" s="2"/>
      <c r="P12" s="111" t="s">
        <v>304</v>
      </c>
      <c r="Q12" s="2">
        <f>AVERAGE(C9:D9)</f>
        <v>48.896132322134399</v>
      </c>
      <c r="R12" s="2">
        <f>+(N9-Q12)/(Q12/100)</f>
        <v>-8.3716770923043597</v>
      </c>
      <c r="S12" s="2">
        <f>+(N9-M9)/(M9/100)</f>
        <v>2.5233547219666881</v>
      </c>
    </row>
    <row r="13" spans="1:19">
      <c r="B13" s="1" t="s">
        <v>62</v>
      </c>
      <c r="C13" s="2">
        <v>56.375657188142512</v>
      </c>
      <c r="D13" s="2">
        <v>52.608268832924502</v>
      </c>
      <c r="E13" s="2">
        <v>52.343037217469934</v>
      </c>
      <c r="F13" s="2">
        <v>49.774358072338785</v>
      </c>
      <c r="G13" s="2">
        <v>50.774747997431767</v>
      </c>
      <c r="H13" s="2">
        <v>55.44</v>
      </c>
      <c r="I13" s="2">
        <v>53.59306494750323</v>
      </c>
      <c r="J13" s="2">
        <v>43.16288724235099</v>
      </c>
      <c r="K13" s="2">
        <v>48.358029694425611</v>
      </c>
      <c r="L13" s="2">
        <v>46.372716297155222</v>
      </c>
      <c r="M13" s="2">
        <v>48.5</v>
      </c>
      <c r="N13" s="2">
        <v>47.479129049191556</v>
      </c>
      <c r="O13" s="2">
        <v>44.586701437395085</v>
      </c>
      <c r="P13" s="111"/>
      <c r="Q13" s="2"/>
      <c r="R13" s="2"/>
      <c r="S13" s="2"/>
    </row>
    <row r="14" spans="1:19">
      <c r="B14" s="1" t="s">
        <v>123</v>
      </c>
      <c r="C14" s="2">
        <f t="shared" ref="C14:M14" si="1">+C6-C9</f>
        <v>12.429296622128106</v>
      </c>
      <c r="D14" s="2">
        <f t="shared" si="1"/>
        <v>14.108671812174428</v>
      </c>
      <c r="E14" s="2">
        <f t="shared" si="1"/>
        <v>9.863273969548203</v>
      </c>
      <c r="F14" s="2">
        <f t="shared" si="1"/>
        <v>9.3562967695919568</v>
      </c>
      <c r="G14" s="2">
        <f t="shared" si="1"/>
        <v>11.847959995910145</v>
      </c>
      <c r="H14" s="2">
        <f t="shared" si="1"/>
        <v>10.202265182292685</v>
      </c>
      <c r="I14" s="2">
        <f t="shared" si="1"/>
        <v>9.7175621787751112</v>
      </c>
      <c r="J14" s="2">
        <f t="shared" si="1"/>
        <v>8.2054335259253719</v>
      </c>
      <c r="K14" s="2">
        <f t="shared" si="1"/>
        <v>7.9152670893711203</v>
      </c>
      <c r="L14" s="2">
        <f t="shared" si="1"/>
        <v>8.7168302850230077</v>
      </c>
      <c r="M14" s="2">
        <f t="shared" si="1"/>
        <v>9.2999999999999972</v>
      </c>
      <c r="N14" s="2">
        <f>+N6-N9</f>
        <v>6.2128989744353689</v>
      </c>
      <c r="O14" s="2">
        <f>+O6-O9</f>
        <v>6.3446025237768424</v>
      </c>
      <c r="P14" s="111"/>
    </row>
    <row r="15" spans="1:19">
      <c r="P15" s="111"/>
    </row>
    <row r="16" spans="1:19">
      <c r="C16" s="120"/>
      <c r="D16" s="2"/>
      <c r="E16" s="2"/>
      <c r="F16" s="140"/>
      <c r="G16" s="2"/>
      <c r="H16" s="2"/>
      <c r="I16" s="2"/>
      <c r="J16" s="2"/>
      <c r="K16" s="2"/>
      <c r="L16" s="2"/>
      <c r="M16" s="2"/>
      <c r="N16" s="2"/>
    </row>
    <row r="17" spans="3:19">
      <c r="C17" s="11"/>
      <c r="F17" s="29"/>
    </row>
    <row r="18" spans="3:19">
      <c r="C18" s="426" t="s">
        <v>296</v>
      </c>
      <c r="D18" s="2"/>
      <c r="E18" s="2"/>
      <c r="F18" s="185"/>
      <c r="G18" s="2"/>
      <c r="H18" s="2"/>
      <c r="I18" s="2"/>
      <c r="J18" s="2"/>
      <c r="K18" s="2"/>
      <c r="L18" s="2"/>
      <c r="M18" s="2"/>
      <c r="N18" s="2"/>
    </row>
    <row r="19" spans="3:19">
      <c r="C19" s="427"/>
      <c r="F19" s="186"/>
    </row>
    <row r="20" spans="3:19">
      <c r="C20" s="427"/>
      <c r="F20" s="186"/>
    </row>
    <row r="21" spans="3:19">
      <c r="C21" s="427"/>
      <c r="F21" s="186"/>
    </row>
    <row r="22" spans="3:19">
      <c r="C22" s="427"/>
      <c r="F22" s="186"/>
    </row>
    <row r="23" spans="3:19">
      <c r="C23" s="427"/>
      <c r="F23" s="186"/>
    </row>
    <row r="24" spans="3:19">
      <c r="C24" s="427"/>
      <c r="F24" s="186"/>
    </row>
    <row r="25" spans="3:19">
      <c r="C25" s="427"/>
      <c r="F25" s="186"/>
      <c r="Q25" s="11" t="s">
        <v>308</v>
      </c>
      <c r="R25" s="11"/>
      <c r="S25" s="11"/>
    </row>
    <row r="26" spans="3:19">
      <c r="C26" s="427"/>
      <c r="F26" s="186"/>
    </row>
    <row r="27" spans="3:19">
      <c r="C27" s="427"/>
      <c r="F27" s="186"/>
    </row>
    <row r="28" spans="3:19">
      <c r="C28" s="427"/>
      <c r="F28" s="186"/>
    </row>
    <row r="29" spans="3:19">
      <c r="C29" s="11"/>
      <c r="F29" s="29"/>
    </row>
    <row r="30" spans="3:19">
      <c r="C30" s="11"/>
      <c r="F30" s="29"/>
    </row>
    <row r="31" spans="3:19">
      <c r="C31" s="11"/>
      <c r="F31" s="29"/>
    </row>
    <row r="32" spans="3:19">
      <c r="C32" s="11"/>
      <c r="F32" s="29"/>
    </row>
    <row r="33" spans="2:16">
      <c r="C33" s="11"/>
      <c r="F33" s="29"/>
    </row>
    <row r="34" spans="2:16">
      <c r="C34" s="11"/>
      <c r="F34" s="29"/>
    </row>
    <row r="35" spans="2:16">
      <c r="C35" s="11"/>
      <c r="F35" s="29"/>
    </row>
    <row r="39" spans="2:16">
      <c r="B39" s="1" t="s">
        <v>70</v>
      </c>
      <c r="C39" s="1">
        <v>49.962151630480498</v>
      </c>
      <c r="D39" s="1">
        <v>47.830113013788299</v>
      </c>
      <c r="E39" s="1">
        <v>46.49490911757082</v>
      </c>
      <c r="F39" s="1">
        <v>44.633279811838982</v>
      </c>
      <c r="G39" s="1">
        <v>44.46011480080675</v>
      </c>
      <c r="H39" s="1">
        <v>50.953340544141788</v>
      </c>
      <c r="I39" s="1" t="s">
        <v>306</v>
      </c>
      <c r="J39" s="1">
        <v>49.495997871329465</v>
      </c>
      <c r="K39" s="1">
        <v>39.851199924390755</v>
      </c>
      <c r="L39" s="1">
        <v>43.684866756203022</v>
      </c>
      <c r="M39" s="1">
        <v>42.46206229216827</v>
      </c>
      <c r="N39" s="1">
        <v>43.725784192800489</v>
      </c>
      <c r="O39" s="1">
        <v>44.802706013499446</v>
      </c>
      <c r="P39" s="1">
        <v>44.14</v>
      </c>
    </row>
    <row r="41" spans="2:16">
      <c r="C41" s="2">
        <f>+C9-C39</f>
        <v>0</v>
      </c>
      <c r="D41" s="2">
        <f t="shared" ref="D41:O41" si="2">+D9-D39</f>
        <v>0</v>
      </c>
      <c r="E41" s="2">
        <f t="shared" si="2"/>
        <v>0</v>
      </c>
      <c r="F41" s="2">
        <f t="shared" si="2"/>
        <v>0</v>
      </c>
      <c r="G41" s="2">
        <f t="shared" si="2"/>
        <v>0</v>
      </c>
      <c r="H41" s="2">
        <f t="shared" si="2"/>
        <v>0</v>
      </c>
      <c r="I41" s="2" t="e">
        <f t="shared" si="2"/>
        <v>#VALUE!</v>
      </c>
      <c r="J41" s="2">
        <f t="shared" si="2"/>
        <v>-9.6447979469387093</v>
      </c>
      <c r="K41" s="2">
        <f t="shared" si="2"/>
        <v>3.8336668318122662</v>
      </c>
      <c r="L41" s="2">
        <f t="shared" si="2"/>
        <v>-1.222804464034752</v>
      </c>
      <c r="M41" s="2">
        <f t="shared" si="2"/>
        <v>1.2379377078317333</v>
      </c>
      <c r="N41" s="2">
        <f t="shared" si="2"/>
        <v>1.0769218206989564</v>
      </c>
      <c r="O41" s="2">
        <f t="shared" si="2"/>
        <v>-0.66270601349944513</v>
      </c>
      <c r="P41" s="2" t="e">
        <f>+P12-P39</f>
        <v>#VALUE!</v>
      </c>
    </row>
    <row r="43" spans="2:16">
      <c r="B43" s="146"/>
      <c r="C43" s="147">
        <v>2002</v>
      </c>
      <c r="D43" s="147">
        <v>2003</v>
      </c>
      <c r="E43" s="147">
        <v>2004</v>
      </c>
      <c r="F43" s="147">
        <v>2005</v>
      </c>
      <c r="G43" s="147">
        <v>2006</v>
      </c>
      <c r="H43" s="147">
        <v>2007</v>
      </c>
      <c r="I43" s="147">
        <v>2008</v>
      </c>
      <c r="J43" s="147">
        <v>2009</v>
      </c>
      <c r="K43" s="147">
        <v>2010</v>
      </c>
      <c r="L43" s="147">
        <v>2011</v>
      </c>
      <c r="M43" s="147">
        <v>2012</v>
      </c>
      <c r="N43" s="148">
        <v>2013</v>
      </c>
      <c r="O43" s="147" t="s">
        <v>307</v>
      </c>
    </row>
    <row r="44" spans="2:16">
      <c r="B44" s="149" t="s">
        <v>70</v>
      </c>
      <c r="C44" s="150">
        <v>49.962151630480498</v>
      </c>
      <c r="D44" s="150">
        <v>47.830113013788299</v>
      </c>
      <c r="E44" s="151">
        <v>46.49490911757082</v>
      </c>
      <c r="F44" s="151">
        <v>44.633279811838982</v>
      </c>
      <c r="G44" s="151">
        <v>44.46011480080675</v>
      </c>
      <c r="H44" s="151">
        <v>50.953340544141788</v>
      </c>
      <c r="I44" s="150">
        <v>49.495997871329465</v>
      </c>
      <c r="J44" s="150">
        <v>39.851199924390755</v>
      </c>
      <c r="K44" s="150">
        <v>43.684866756203022</v>
      </c>
      <c r="L44" s="150">
        <v>42.46206229216827</v>
      </c>
      <c r="M44" s="150">
        <v>43.725784192800489</v>
      </c>
      <c r="N44" s="152">
        <v>44.802706013499446</v>
      </c>
      <c r="O44" s="153">
        <v>44.14</v>
      </c>
    </row>
    <row r="46" spans="2:16">
      <c r="C46" s="2">
        <f>+C44-C9</f>
        <v>0</v>
      </c>
      <c r="D46" s="2">
        <f t="shared" ref="D46:O46" si="3">+D44-D9</f>
        <v>0</v>
      </c>
      <c r="E46" s="2">
        <f t="shared" si="3"/>
        <v>0</v>
      </c>
      <c r="F46" s="2">
        <f t="shared" si="3"/>
        <v>0</v>
      </c>
      <c r="G46" s="2">
        <f t="shared" si="3"/>
        <v>0</v>
      </c>
      <c r="H46" s="2">
        <f t="shared" si="3"/>
        <v>0</v>
      </c>
      <c r="I46" s="2">
        <f t="shared" si="3"/>
        <v>0</v>
      </c>
      <c r="J46" s="2">
        <f t="shared" si="3"/>
        <v>0</v>
      </c>
      <c r="K46" s="2">
        <f t="shared" si="3"/>
        <v>0</v>
      </c>
      <c r="L46" s="2">
        <f t="shared" si="3"/>
        <v>0</v>
      </c>
      <c r="M46" s="2">
        <f t="shared" si="3"/>
        <v>2.5784192800486494E-2</v>
      </c>
      <c r="N46" s="2">
        <f t="shared" si="3"/>
        <v>0</v>
      </c>
      <c r="O46" s="2">
        <f t="shared" si="3"/>
        <v>0</v>
      </c>
    </row>
  </sheetData>
  <mergeCells count="1">
    <mergeCell ref="C18:C28"/>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42"/>
  <sheetViews>
    <sheetView workbookViewId="0"/>
  </sheetViews>
  <sheetFormatPr baseColWidth="10" defaultColWidth="11.42578125" defaultRowHeight="15"/>
  <cols>
    <col min="1" max="1" width="20.140625" style="5" customWidth="1"/>
    <col min="2" max="3" width="11.42578125" style="5"/>
    <col min="4" max="4" width="12.140625" style="5" customWidth="1"/>
    <col min="5" max="5" width="14.5703125" style="5" customWidth="1"/>
    <col min="6" max="6" width="13.7109375" style="5" customWidth="1"/>
    <col min="7" max="9" width="11.42578125" style="5"/>
    <col min="10" max="10" width="12.140625" style="5" customWidth="1"/>
    <col min="11" max="11" width="13.28515625" style="5" customWidth="1"/>
    <col min="12" max="16384" width="11.42578125" style="5"/>
  </cols>
  <sheetData>
    <row r="1" spans="1:38">
      <c r="A1" s="6"/>
      <c r="B1" s="7"/>
      <c r="C1" s="7"/>
      <c r="D1" s="7"/>
      <c r="E1" s="7"/>
      <c r="F1" s="7"/>
      <c r="G1" s="7"/>
      <c r="H1" s="7"/>
      <c r="I1" s="7"/>
      <c r="J1" s="7"/>
      <c r="M1" s="7"/>
      <c r="N1" s="7"/>
      <c r="O1" s="7"/>
      <c r="P1" s="7"/>
      <c r="Q1" s="7"/>
      <c r="R1" s="7"/>
      <c r="S1" s="7"/>
      <c r="T1" s="7"/>
      <c r="U1" s="7"/>
      <c r="V1" s="7"/>
      <c r="W1" s="7"/>
      <c r="X1" s="7"/>
      <c r="Y1" s="7"/>
      <c r="Z1" s="7"/>
      <c r="AA1" s="7"/>
      <c r="AB1" s="7"/>
      <c r="AC1" s="7"/>
      <c r="AE1" s="7"/>
      <c r="AF1" s="7"/>
      <c r="AG1" s="7"/>
      <c r="AH1" s="7"/>
      <c r="AI1" s="7"/>
      <c r="AJ1" s="7"/>
      <c r="AK1" s="7"/>
      <c r="AL1" s="7"/>
    </row>
    <row r="2" spans="1:38">
      <c r="A2" s="154" t="s">
        <v>55</v>
      </c>
      <c r="B2" s="1" t="s">
        <v>297</v>
      </c>
      <c r="C2" s="1"/>
      <c r="D2" s="1"/>
      <c r="E2" s="1"/>
      <c r="F2" s="1"/>
      <c r="G2" s="1"/>
      <c r="H2" s="1"/>
      <c r="I2" s="1"/>
      <c r="J2" s="1"/>
      <c r="K2" s="1"/>
    </row>
    <row r="3" spans="1:38">
      <c r="A3" s="1"/>
      <c r="B3" s="155" t="s">
        <v>0</v>
      </c>
      <c r="C3" s="1"/>
      <c r="D3" s="1"/>
      <c r="E3" s="1"/>
      <c r="F3" s="1"/>
      <c r="G3" s="155" t="s">
        <v>1</v>
      </c>
      <c r="H3" s="1"/>
      <c r="I3" s="1"/>
      <c r="J3" s="1"/>
      <c r="K3" s="1"/>
      <c r="M3" s="155"/>
      <c r="N3" s="155"/>
      <c r="P3" s="155"/>
      <c r="Q3" s="155"/>
    </row>
    <row r="4" spans="1:38">
      <c r="A4" s="1"/>
      <c r="B4" s="111">
        <v>2010</v>
      </c>
      <c r="C4" s="111" t="s">
        <v>4</v>
      </c>
      <c r="D4" s="111" t="s">
        <v>5</v>
      </c>
      <c r="E4" s="111" t="s">
        <v>6</v>
      </c>
      <c r="F4" s="111" t="s">
        <v>309</v>
      </c>
      <c r="G4" s="111" t="s">
        <v>3</v>
      </c>
      <c r="H4" s="111" t="s">
        <v>4</v>
      </c>
      <c r="I4" s="111" t="s">
        <v>5</v>
      </c>
      <c r="J4" s="111" t="s">
        <v>6</v>
      </c>
      <c r="K4" s="111" t="s">
        <v>309</v>
      </c>
      <c r="M4" s="9"/>
      <c r="N4" s="9"/>
      <c r="P4" s="9"/>
      <c r="Q4" s="9"/>
    </row>
    <row r="5" spans="1:38">
      <c r="A5" s="156">
        <v>1901</v>
      </c>
      <c r="B5" s="157">
        <v>28070016</v>
      </c>
      <c r="C5" s="157">
        <v>28558523</v>
      </c>
      <c r="D5" s="157">
        <v>30244322</v>
      </c>
      <c r="E5" s="157">
        <v>32364200</v>
      </c>
      <c r="F5" s="157">
        <v>33292178</v>
      </c>
      <c r="G5" s="157">
        <v>93925650</v>
      </c>
      <c r="H5" s="157">
        <v>93108644</v>
      </c>
      <c r="I5" s="157">
        <v>98621293</v>
      </c>
      <c r="J5" s="157">
        <v>104158524</v>
      </c>
      <c r="K5" s="157">
        <v>103088440</v>
      </c>
    </row>
    <row r="6" spans="1:38">
      <c r="A6" s="156">
        <v>1902</v>
      </c>
      <c r="B6" s="157">
        <v>44946475</v>
      </c>
      <c r="C6" s="157">
        <v>45319189</v>
      </c>
      <c r="D6" s="157">
        <v>47396854</v>
      </c>
      <c r="E6" s="157">
        <v>48455188</v>
      </c>
      <c r="F6" s="157">
        <v>50670009</v>
      </c>
      <c r="G6" s="157">
        <v>28875608</v>
      </c>
      <c r="H6" s="157">
        <v>32800999</v>
      </c>
      <c r="I6" s="157">
        <v>32414875</v>
      </c>
      <c r="J6" s="157">
        <v>34143546</v>
      </c>
      <c r="K6" s="157">
        <v>33449024</v>
      </c>
    </row>
    <row r="7" spans="1:38">
      <c r="A7" s="156">
        <v>1904</v>
      </c>
      <c r="B7" s="157">
        <v>20980999</v>
      </c>
      <c r="C7" s="157">
        <v>21175790</v>
      </c>
      <c r="D7" s="157">
        <v>20664055</v>
      </c>
      <c r="E7" s="157">
        <v>19717269</v>
      </c>
      <c r="F7" s="157">
        <v>20429631</v>
      </c>
      <c r="G7" s="157">
        <v>12634305</v>
      </c>
      <c r="H7" s="157">
        <v>14221345</v>
      </c>
      <c r="I7" s="157">
        <v>14101984</v>
      </c>
      <c r="J7" s="157">
        <v>14814302</v>
      </c>
      <c r="K7" s="157">
        <v>14127377</v>
      </c>
    </row>
    <row r="8" spans="1:38">
      <c r="A8" s="156">
        <v>1905</v>
      </c>
      <c r="B8" s="157">
        <v>92214793</v>
      </c>
      <c r="C8" s="157">
        <v>95203843</v>
      </c>
      <c r="D8" s="157">
        <v>100814083</v>
      </c>
      <c r="E8" s="157">
        <v>104806081</v>
      </c>
      <c r="F8" s="157">
        <v>106987114</v>
      </c>
      <c r="G8" s="157">
        <v>22002943</v>
      </c>
      <c r="H8" s="157">
        <v>21306645</v>
      </c>
      <c r="I8" s="157">
        <v>20259419</v>
      </c>
      <c r="J8" s="157">
        <v>19151165</v>
      </c>
      <c r="K8" s="157">
        <v>17758078</v>
      </c>
    </row>
    <row r="9" spans="1:38">
      <c r="A9" s="1"/>
      <c r="B9" s="1"/>
      <c r="C9" s="1"/>
      <c r="D9" s="1"/>
      <c r="E9" s="1"/>
      <c r="F9" s="1"/>
      <c r="G9" s="1"/>
      <c r="H9" s="1"/>
      <c r="I9" s="1"/>
      <c r="J9" s="1"/>
      <c r="K9" s="1"/>
    </row>
    <row r="10" spans="1:38">
      <c r="A10" s="154" t="s">
        <v>55</v>
      </c>
      <c r="B10" s="1" t="s">
        <v>19</v>
      </c>
      <c r="C10" s="1"/>
      <c r="D10" s="1"/>
      <c r="E10" s="1"/>
      <c r="F10" s="1"/>
      <c r="G10" s="1"/>
      <c r="H10" s="1"/>
      <c r="I10" s="1"/>
      <c r="J10" s="1"/>
      <c r="K10" s="1"/>
    </row>
    <row r="11" spans="1:38">
      <c r="A11" s="1"/>
      <c r="B11" s="155" t="s">
        <v>0</v>
      </c>
      <c r="C11" s="1"/>
      <c r="D11" s="1"/>
      <c r="E11" s="1"/>
      <c r="F11" s="1"/>
      <c r="G11" s="155" t="s">
        <v>1</v>
      </c>
      <c r="H11" s="1"/>
      <c r="I11" s="1"/>
      <c r="J11" s="1"/>
      <c r="K11" s="1"/>
      <c r="M11" s="155" t="s">
        <v>0</v>
      </c>
      <c r="N11" s="155" t="s">
        <v>1</v>
      </c>
      <c r="P11" s="155" t="s">
        <v>0</v>
      </c>
      <c r="Q11" s="155" t="s">
        <v>1</v>
      </c>
    </row>
    <row r="12" spans="1:38">
      <c r="A12" s="1"/>
      <c r="B12" s="158">
        <v>2010</v>
      </c>
      <c r="C12" s="158" t="s">
        <v>4</v>
      </c>
      <c r="D12" s="158" t="s">
        <v>5</v>
      </c>
      <c r="E12" s="158" t="s">
        <v>6</v>
      </c>
      <c r="F12" s="158" t="s">
        <v>309</v>
      </c>
      <c r="G12" s="158" t="s">
        <v>3</v>
      </c>
      <c r="H12" s="158" t="s">
        <v>4</v>
      </c>
      <c r="I12" s="158" t="s">
        <v>5</v>
      </c>
      <c r="J12" s="158" t="s">
        <v>6</v>
      </c>
      <c r="K12" s="158" t="s">
        <v>309</v>
      </c>
      <c r="M12" s="161" t="s">
        <v>312</v>
      </c>
      <c r="N12" s="161" t="s">
        <v>312</v>
      </c>
      <c r="O12" s="162"/>
      <c r="P12" s="161" t="s">
        <v>313</v>
      </c>
      <c r="Q12" s="161" t="s">
        <v>313</v>
      </c>
    </row>
    <row r="13" spans="1:38">
      <c r="A13" s="156">
        <v>1901</v>
      </c>
      <c r="B13" s="16">
        <f t="shared" ref="B13:K13" si="0">+B5/1000</f>
        <v>28070.016</v>
      </c>
      <c r="C13" s="16">
        <f t="shared" si="0"/>
        <v>28558.523000000001</v>
      </c>
      <c r="D13" s="16">
        <f t="shared" si="0"/>
        <v>30244.322</v>
      </c>
      <c r="E13" s="16">
        <f t="shared" si="0"/>
        <v>32364.2</v>
      </c>
      <c r="F13" s="16">
        <f t="shared" si="0"/>
        <v>33292.178</v>
      </c>
      <c r="G13" s="16">
        <f t="shared" si="0"/>
        <v>93925.65</v>
      </c>
      <c r="H13" s="16">
        <f t="shared" si="0"/>
        <v>93108.644</v>
      </c>
      <c r="I13" s="16">
        <f t="shared" si="0"/>
        <v>98621.293000000005</v>
      </c>
      <c r="J13" s="16">
        <f t="shared" si="0"/>
        <v>104158.524</v>
      </c>
      <c r="K13" s="16">
        <f t="shared" si="0"/>
        <v>103088.44</v>
      </c>
      <c r="M13" s="162">
        <f>+(F13-B13)/(B13/100)</f>
        <v>18.604057796048284</v>
      </c>
      <c r="N13" s="162">
        <f>+(K13-G13)/(G13/100)</f>
        <v>9.7553650147749931</v>
      </c>
      <c r="O13" s="162"/>
      <c r="P13" s="162">
        <f>+(F13-E13)/(E13/100)</f>
        <v>2.867297816723414</v>
      </c>
      <c r="Q13" s="162">
        <f>+(K13-J13)/(J13/100)</f>
        <v>-1.027360948394394</v>
      </c>
    </row>
    <row r="14" spans="1:38">
      <c r="A14" s="156">
        <v>1902</v>
      </c>
      <c r="B14" s="16">
        <f t="shared" ref="B14:K14" si="1">+B6/1000</f>
        <v>44946.474999999999</v>
      </c>
      <c r="C14" s="16">
        <f t="shared" si="1"/>
        <v>45319.188999999998</v>
      </c>
      <c r="D14" s="16">
        <f t="shared" si="1"/>
        <v>47396.853999999999</v>
      </c>
      <c r="E14" s="16">
        <f t="shared" si="1"/>
        <v>48455.188000000002</v>
      </c>
      <c r="F14" s="16">
        <f t="shared" si="1"/>
        <v>50670.008999999998</v>
      </c>
      <c r="G14" s="16">
        <f t="shared" si="1"/>
        <v>28875.608</v>
      </c>
      <c r="H14" s="16">
        <f t="shared" si="1"/>
        <v>32800.999000000003</v>
      </c>
      <c r="I14" s="16">
        <f t="shared" si="1"/>
        <v>32414.875</v>
      </c>
      <c r="J14" s="16">
        <f t="shared" si="1"/>
        <v>34143.546000000002</v>
      </c>
      <c r="K14" s="16">
        <f t="shared" si="1"/>
        <v>33449.023999999998</v>
      </c>
      <c r="M14" s="162">
        <f>+(F14-B14)/(B14/100)</f>
        <v>12.734110961983115</v>
      </c>
      <c r="N14" s="162">
        <f>+(K14-G14)/(G14/100)</f>
        <v>15.838336633465856</v>
      </c>
      <c r="O14" s="162"/>
      <c r="P14" s="162">
        <f>+(F14-E14)/(E14/100)</f>
        <v>4.5708645274474966</v>
      </c>
      <c r="Q14" s="162">
        <f>+(K14-J14)/(J14/100)</f>
        <v>-2.0341238136191375</v>
      </c>
    </row>
    <row r="15" spans="1:38">
      <c r="A15" s="156">
        <v>1904</v>
      </c>
      <c r="B15" s="16">
        <f t="shared" ref="B15:K15" si="2">+B7/1000</f>
        <v>20980.999</v>
      </c>
      <c r="C15" s="16">
        <f t="shared" si="2"/>
        <v>21175.79</v>
      </c>
      <c r="D15" s="16">
        <f t="shared" si="2"/>
        <v>20664.055</v>
      </c>
      <c r="E15" s="16">
        <f t="shared" si="2"/>
        <v>19717.269</v>
      </c>
      <c r="F15" s="16">
        <f t="shared" si="2"/>
        <v>20429.631000000001</v>
      </c>
      <c r="G15" s="16">
        <f t="shared" si="2"/>
        <v>12634.305</v>
      </c>
      <c r="H15" s="16">
        <f t="shared" si="2"/>
        <v>14221.344999999999</v>
      </c>
      <c r="I15" s="16">
        <f t="shared" si="2"/>
        <v>14101.984</v>
      </c>
      <c r="J15" s="16">
        <f t="shared" si="2"/>
        <v>14814.302</v>
      </c>
      <c r="K15" s="16">
        <f t="shared" si="2"/>
        <v>14127.377</v>
      </c>
      <c r="M15" s="162">
        <f>+(F15-B15)/(B15/100)</f>
        <v>-2.6279396896210643</v>
      </c>
      <c r="N15" s="162">
        <f>+(K15-G15)/(G15/100)</f>
        <v>11.817602946897356</v>
      </c>
      <c r="O15" s="162"/>
      <c r="P15" s="162">
        <f>+(F15-E15)/(E15/100)</f>
        <v>3.612883711227965</v>
      </c>
      <c r="Q15" s="162">
        <f>+(K15-J15)/(J15/100)</f>
        <v>-4.6369042564408316</v>
      </c>
    </row>
    <row r="16" spans="1:38">
      <c r="A16" s="156">
        <v>1905</v>
      </c>
      <c r="B16" s="16">
        <f t="shared" ref="B16:K16" si="3">+B8/1000</f>
        <v>92214.793000000005</v>
      </c>
      <c r="C16" s="16">
        <f t="shared" si="3"/>
        <v>95203.842999999993</v>
      </c>
      <c r="D16" s="16">
        <f t="shared" si="3"/>
        <v>100814.083</v>
      </c>
      <c r="E16" s="16">
        <f t="shared" si="3"/>
        <v>104806.08100000001</v>
      </c>
      <c r="F16" s="16">
        <f t="shared" si="3"/>
        <v>106987.114</v>
      </c>
      <c r="G16" s="16">
        <f t="shared" si="3"/>
        <v>22002.942999999999</v>
      </c>
      <c r="H16" s="16">
        <f t="shared" si="3"/>
        <v>21306.645</v>
      </c>
      <c r="I16" s="16">
        <f t="shared" si="3"/>
        <v>20259.419000000002</v>
      </c>
      <c r="J16" s="16">
        <f t="shared" si="3"/>
        <v>19151.165000000001</v>
      </c>
      <c r="K16" s="16">
        <f t="shared" si="3"/>
        <v>17758.078000000001</v>
      </c>
      <c r="M16" s="162">
        <f>+(F16-B16)/(B16/100)</f>
        <v>16.019469891343782</v>
      </c>
      <c r="N16" s="162">
        <f>+(K16-G16)/(G16/100)</f>
        <v>-19.292260130837942</v>
      </c>
      <c r="O16" s="162"/>
      <c r="P16" s="162">
        <f>+(F16-E16)/(E16/100)</f>
        <v>2.0810176081290512</v>
      </c>
      <c r="Q16" s="162">
        <f>+(K16-J16)/(J16/100)</f>
        <v>-7.2741632167024797</v>
      </c>
    </row>
    <row r="17" spans="1:17">
      <c r="A17" s="159" t="s">
        <v>18</v>
      </c>
      <c r="B17" s="3">
        <f t="shared" ref="B17:K17" si="4">+B13+B14+B15+B16</f>
        <v>186212.283</v>
      </c>
      <c r="C17" s="3">
        <f t="shared" si="4"/>
        <v>190257.345</v>
      </c>
      <c r="D17" s="3">
        <f t="shared" si="4"/>
        <v>199119.31400000001</v>
      </c>
      <c r="E17" s="3">
        <f t="shared" si="4"/>
        <v>205342.73800000001</v>
      </c>
      <c r="F17" s="3">
        <f t="shared" si="4"/>
        <v>211378.932</v>
      </c>
      <c r="G17" s="3">
        <f t="shared" si="4"/>
        <v>157438.50599999999</v>
      </c>
      <c r="H17" s="3">
        <f t="shared" si="4"/>
        <v>161437.633</v>
      </c>
      <c r="I17" s="3">
        <f t="shared" si="4"/>
        <v>165397.571</v>
      </c>
      <c r="J17" s="3">
        <f t="shared" si="4"/>
        <v>172267.53700000001</v>
      </c>
      <c r="K17" s="3">
        <f t="shared" si="4"/>
        <v>168422.91900000002</v>
      </c>
      <c r="M17" s="162"/>
      <c r="N17" s="162"/>
      <c r="O17" s="162"/>
      <c r="P17" s="162"/>
      <c r="Q17" s="162"/>
    </row>
    <row r="18" spans="1:17">
      <c r="A18" s="1"/>
      <c r="B18" s="1"/>
      <c r="C18" s="1"/>
      <c r="D18" s="1"/>
      <c r="E18" s="1"/>
      <c r="F18" s="1"/>
      <c r="G18" s="1"/>
      <c r="H18" s="1"/>
      <c r="I18" s="1"/>
      <c r="J18" s="1"/>
      <c r="K18" s="1"/>
      <c r="M18" s="162"/>
      <c r="N18" s="162"/>
      <c r="O18" s="162"/>
      <c r="P18" s="162"/>
      <c r="Q18" s="162"/>
    </row>
    <row r="19" spans="1:17">
      <c r="B19" s="9" t="s">
        <v>14</v>
      </c>
      <c r="C19" s="9"/>
      <c r="D19" s="9"/>
      <c r="E19" s="8"/>
      <c r="F19" s="8"/>
      <c r="G19" s="1"/>
      <c r="H19" s="1"/>
      <c r="I19" s="1"/>
      <c r="J19" s="1"/>
      <c r="K19" s="1"/>
      <c r="M19" s="162"/>
      <c r="N19" s="162"/>
      <c r="O19" s="162"/>
      <c r="P19" s="162"/>
      <c r="Q19" s="162"/>
    </row>
    <row r="20" spans="1:17">
      <c r="B20" s="1">
        <v>2010</v>
      </c>
      <c r="C20" s="111" t="s">
        <v>4</v>
      </c>
      <c r="D20" s="111" t="s">
        <v>5</v>
      </c>
      <c r="E20" s="111" t="s">
        <v>6</v>
      </c>
      <c r="F20" s="111" t="s">
        <v>309</v>
      </c>
      <c r="G20" s="1"/>
      <c r="H20" s="1"/>
      <c r="I20" s="1"/>
      <c r="J20" s="1"/>
      <c r="K20" s="1"/>
      <c r="M20" s="162"/>
      <c r="N20" s="162"/>
      <c r="O20" s="162"/>
      <c r="P20" s="162"/>
      <c r="Q20" s="162"/>
    </row>
    <row r="21" spans="1:17">
      <c r="A21" s="156">
        <v>1901</v>
      </c>
      <c r="B21" s="163">
        <f t="shared" ref="B21:F25" si="5">+G13-B13</f>
        <v>65855.633999999991</v>
      </c>
      <c r="C21" s="163">
        <f t="shared" si="5"/>
        <v>64550.120999999999</v>
      </c>
      <c r="D21" s="163">
        <f t="shared" si="5"/>
        <v>68376.971000000005</v>
      </c>
      <c r="E21" s="163">
        <f t="shared" si="5"/>
        <v>71794.324000000008</v>
      </c>
      <c r="F21" s="163">
        <f t="shared" si="5"/>
        <v>69796.262000000002</v>
      </c>
      <c r="G21" s="1"/>
      <c r="H21" s="1"/>
      <c r="I21" s="1"/>
      <c r="J21" s="1"/>
      <c r="K21" s="1"/>
      <c r="M21" s="162"/>
      <c r="N21" s="162"/>
      <c r="O21" s="162"/>
      <c r="P21" s="162"/>
      <c r="Q21" s="162"/>
    </row>
    <row r="22" spans="1:17">
      <c r="A22" s="156">
        <v>1902</v>
      </c>
      <c r="B22" s="163">
        <f t="shared" si="5"/>
        <v>-16070.866999999998</v>
      </c>
      <c r="C22" s="163">
        <f t="shared" si="5"/>
        <v>-12518.189999999995</v>
      </c>
      <c r="D22" s="163">
        <f t="shared" si="5"/>
        <v>-14981.978999999999</v>
      </c>
      <c r="E22" s="163">
        <f t="shared" si="5"/>
        <v>-14311.642</v>
      </c>
      <c r="F22" s="163">
        <f t="shared" si="5"/>
        <v>-17220.985000000001</v>
      </c>
      <c r="G22" s="1"/>
      <c r="H22" s="1"/>
      <c r="I22" s="1"/>
      <c r="J22" s="1"/>
      <c r="K22" s="1"/>
      <c r="M22" s="162"/>
      <c r="N22" s="162"/>
      <c r="O22" s="162"/>
      <c r="P22" s="162"/>
      <c r="Q22" s="162"/>
    </row>
    <row r="23" spans="1:17">
      <c r="A23" s="156">
        <v>1904</v>
      </c>
      <c r="B23" s="163">
        <f t="shared" si="5"/>
        <v>-8346.6939999999995</v>
      </c>
      <c r="C23" s="163">
        <f t="shared" si="5"/>
        <v>-6954.4450000000015</v>
      </c>
      <c r="D23" s="163">
        <f t="shared" si="5"/>
        <v>-6562.0709999999999</v>
      </c>
      <c r="E23" s="163">
        <f t="shared" si="5"/>
        <v>-4902.9670000000006</v>
      </c>
      <c r="F23" s="163">
        <f t="shared" si="5"/>
        <v>-6302.2540000000008</v>
      </c>
      <c r="G23" s="1"/>
      <c r="H23" s="1"/>
      <c r="I23" s="1"/>
      <c r="J23" s="1"/>
      <c r="K23" s="1"/>
      <c r="M23" s="162"/>
      <c r="N23" s="162"/>
      <c r="O23" s="162"/>
      <c r="P23" s="162"/>
      <c r="Q23" s="162"/>
    </row>
    <row r="24" spans="1:17">
      <c r="A24" s="156">
        <v>1905</v>
      </c>
      <c r="B24" s="163">
        <f t="shared" si="5"/>
        <v>-70211.850000000006</v>
      </c>
      <c r="C24" s="163">
        <f t="shared" si="5"/>
        <v>-73897.197999999989</v>
      </c>
      <c r="D24" s="163">
        <f t="shared" si="5"/>
        <v>-80554.66399999999</v>
      </c>
      <c r="E24" s="163">
        <f t="shared" si="5"/>
        <v>-85654.915999999997</v>
      </c>
      <c r="F24" s="163">
        <f t="shared" si="5"/>
        <v>-89229.035999999993</v>
      </c>
      <c r="G24" s="1"/>
      <c r="H24" s="1"/>
      <c r="I24" s="1"/>
      <c r="J24" s="1"/>
      <c r="K24" s="1"/>
      <c r="M24" s="162"/>
      <c r="N24" s="162"/>
      <c r="O24" s="162"/>
      <c r="P24" s="162"/>
      <c r="Q24" s="162"/>
    </row>
    <row r="25" spans="1:17">
      <c r="A25" s="159" t="s">
        <v>18</v>
      </c>
      <c r="B25" s="163">
        <f t="shared" si="5"/>
        <v>-28773.777000000002</v>
      </c>
      <c r="C25" s="163">
        <f t="shared" si="5"/>
        <v>-28819.712</v>
      </c>
      <c r="D25" s="163">
        <f t="shared" si="5"/>
        <v>-33721.743000000017</v>
      </c>
      <c r="E25" s="163">
        <f t="shared" si="5"/>
        <v>-33075.201000000001</v>
      </c>
      <c r="F25" s="163">
        <f t="shared" si="5"/>
        <v>-42956.012999999977</v>
      </c>
      <c r="G25" s="1"/>
      <c r="H25" s="1"/>
      <c r="I25" s="1"/>
      <c r="J25" s="1"/>
      <c r="K25" s="1"/>
      <c r="M25" s="162"/>
      <c r="N25" s="162"/>
      <c r="O25" s="162"/>
      <c r="P25" s="162"/>
      <c r="Q25" s="162"/>
    </row>
    <row r="26" spans="1:17">
      <c r="A26" s="1"/>
      <c r="B26" s="1"/>
      <c r="C26" s="1"/>
      <c r="D26" s="1"/>
      <c r="E26" s="1"/>
      <c r="F26" s="1"/>
      <c r="G26" s="1"/>
      <c r="H26" s="1"/>
      <c r="I26" s="1"/>
      <c r="J26" s="1"/>
      <c r="K26" s="1"/>
      <c r="M26" s="162"/>
      <c r="N26" s="162"/>
      <c r="O26" s="162"/>
      <c r="P26" s="162"/>
      <c r="Q26" s="162"/>
    </row>
    <row r="27" spans="1:17">
      <c r="A27" s="1"/>
      <c r="B27" s="1"/>
      <c r="C27" s="1"/>
      <c r="D27" s="1"/>
      <c r="E27" s="1"/>
      <c r="F27" s="1"/>
      <c r="G27" s="1"/>
      <c r="H27" s="1"/>
      <c r="I27" s="1"/>
      <c r="J27" s="1"/>
      <c r="K27" s="1"/>
      <c r="M27" s="162"/>
      <c r="N27" s="162"/>
      <c r="O27" s="162"/>
      <c r="P27" s="162"/>
      <c r="Q27" s="162"/>
    </row>
    <row r="28" spans="1:17">
      <c r="A28" s="1"/>
      <c r="B28" s="1"/>
      <c r="C28" s="1"/>
      <c r="D28" s="1"/>
      <c r="E28" s="1"/>
      <c r="F28" s="1"/>
      <c r="G28" s="1"/>
      <c r="H28" s="1"/>
      <c r="I28" s="1"/>
      <c r="J28" s="1"/>
      <c r="K28" s="1"/>
      <c r="M28" s="162"/>
      <c r="N28" s="162"/>
      <c r="O28" s="162"/>
      <c r="P28" s="162"/>
      <c r="Q28" s="162"/>
    </row>
    <row r="29" spans="1:17">
      <c r="A29" s="154" t="s">
        <v>89</v>
      </c>
      <c r="B29" s="1" t="s">
        <v>60</v>
      </c>
      <c r="C29" s="1"/>
      <c r="D29" s="1"/>
      <c r="E29" s="1"/>
      <c r="F29" s="1"/>
      <c r="G29" s="1"/>
      <c r="H29" s="1"/>
      <c r="I29" s="1"/>
      <c r="J29" s="1"/>
      <c r="K29" s="1"/>
      <c r="M29" s="162"/>
      <c r="N29" s="162"/>
      <c r="O29" s="162"/>
      <c r="P29" s="162"/>
      <c r="Q29" s="162"/>
    </row>
    <row r="30" spans="1:17">
      <c r="A30" s="1"/>
      <c r="B30" s="155" t="s">
        <v>0</v>
      </c>
      <c r="C30" s="1"/>
      <c r="D30" s="1"/>
      <c r="E30" s="1"/>
      <c r="F30" s="1"/>
      <c r="G30" s="155" t="s">
        <v>1</v>
      </c>
      <c r="H30" s="1"/>
      <c r="I30" s="1"/>
      <c r="J30" s="1"/>
      <c r="K30" s="1"/>
      <c r="M30" s="164"/>
      <c r="N30" s="164"/>
      <c r="O30" s="162"/>
      <c r="P30" s="164"/>
      <c r="Q30" s="164"/>
    </row>
    <row r="31" spans="1:17">
      <c r="A31" s="157"/>
      <c r="B31" s="1">
        <v>2010</v>
      </c>
      <c r="C31" s="111" t="s">
        <v>4</v>
      </c>
      <c r="D31" s="111" t="s">
        <v>5</v>
      </c>
      <c r="E31" s="111" t="s">
        <v>6</v>
      </c>
      <c r="F31" s="111" t="s">
        <v>309</v>
      </c>
      <c r="G31" s="1">
        <v>2010</v>
      </c>
      <c r="H31" s="111" t="s">
        <v>4</v>
      </c>
      <c r="I31" s="111" t="s">
        <v>5</v>
      </c>
      <c r="J31" s="111" t="s">
        <v>6</v>
      </c>
      <c r="K31" s="111" t="s">
        <v>309</v>
      </c>
      <c r="M31" s="161"/>
      <c r="N31" s="161"/>
      <c r="O31" s="162"/>
      <c r="P31" s="161"/>
      <c r="Q31" s="161"/>
    </row>
    <row r="32" spans="1:17">
      <c r="A32" s="156">
        <v>1901</v>
      </c>
      <c r="B32" s="160">
        <v>98625770</v>
      </c>
      <c r="C32" s="160">
        <v>94344458</v>
      </c>
      <c r="D32" s="160">
        <v>98854300</v>
      </c>
      <c r="E32" s="160">
        <v>115073952</v>
      </c>
      <c r="F32" s="160">
        <v>120296909</v>
      </c>
      <c r="G32" s="160">
        <v>361043928</v>
      </c>
      <c r="H32" s="160">
        <v>352676317</v>
      </c>
      <c r="I32" s="160">
        <v>383510655</v>
      </c>
      <c r="J32" s="160">
        <v>441345943</v>
      </c>
      <c r="K32" s="160">
        <v>443212570</v>
      </c>
      <c r="M32" s="162"/>
      <c r="N32" s="162"/>
      <c r="O32" s="162"/>
      <c r="P32" s="162"/>
      <c r="Q32" s="162"/>
    </row>
    <row r="33" spans="1:30">
      <c r="A33" s="156">
        <v>1902</v>
      </c>
      <c r="B33" s="160">
        <v>109743963</v>
      </c>
      <c r="C33" s="160">
        <v>103881326</v>
      </c>
      <c r="D33" s="160">
        <v>111280483</v>
      </c>
      <c r="E33" s="160">
        <v>118139777</v>
      </c>
      <c r="F33" s="160">
        <v>121150709</v>
      </c>
      <c r="G33" s="160">
        <v>79766198</v>
      </c>
      <c r="H33" s="160">
        <v>90331448</v>
      </c>
      <c r="I33" s="160">
        <v>84059102</v>
      </c>
      <c r="J33" s="160">
        <v>88507593</v>
      </c>
      <c r="K33" s="160">
        <v>89088110</v>
      </c>
      <c r="M33" s="162"/>
      <c r="N33" s="162"/>
      <c r="O33" s="162"/>
      <c r="P33" s="162"/>
      <c r="Q33" s="162"/>
    </row>
    <row r="34" spans="1:30">
      <c r="A34" s="156">
        <v>1904</v>
      </c>
      <c r="B34" s="160">
        <v>102059393</v>
      </c>
      <c r="C34" s="160">
        <v>95818071</v>
      </c>
      <c r="D34" s="160">
        <v>90489312</v>
      </c>
      <c r="E34" s="160">
        <v>89390051</v>
      </c>
      <c r="F34" s="160">
        <v>88755973</v>
      </c>
      <c r="G34" s="160">
        <v>42195242</v>
      </c>
      <c r="H34" s="160">
        <v>42623127</v>
      </c>
      <c r="I34" s="160">
        <v>45891839</v>
      </c>
      <c r="J34" s="160">
        <v>50124875</v>
      </c>
      <c r="K34" s="160">
        <v>49782467</v>
      </c>
      <c r="M34" s="162"/>
      <c r="N34" s="162"/>
      <c r="O34" s="162"/>
      <c r="P34" s="162"/>
      <c r="Q34" s="162"/>
    </row>
    <row r="35" spans="1:30">
      <c r="A35" s="156">
        <v>1905</v>
      </c>
      <c r="B35" s="160">
        <v>394122805</v>
      </c>
      <c r="C35" s="160">
        <v>379064798</v>
      </c>
      <c r="D35" s="160">
        <v>396007351</v>
      </c>
      <c r="E35" s="160">
        <v>434707217</v>
      </c>
      <c r="F35" s="160">
        <v>447077199</v>
      </c>
      <c r="G35" s="160">
        <v>186291724</v>
      </c>
      <c r="H35" s="160">
        <v>165020106</v>
      </c>
      <c r="I35" s="160">
        <v>169056357</v>
      </c>
      <c r="J35" s="160">
        <v>170351680</v>
      </c>
      <c r="K35" s="160">
        <v>162958917</v>
      </c>
      <c r="M35" s="162"/>
      <c r="N35" s="162"/>
      <c r="O35" s="162"/>
      <c r="P35" s="162"/>
      <c r="Q35" s="162"/>
    </row>
    <row r="36" spans="1:30">
      <c r="A36" s="1"/>
      <c r="B36" s="1"/>
      <c r="C36" s="1"/>
      <c r="D36" s="1"/>
      <c r="E36" s="1"/>
      <c r="F36" s="1"/>
      <c r="G36" s="1"/>
      <c r="H36" s="1"/>
      <c r="I36" s="1"/>
      <c r="J36" s="1"/>
      <c r="K36" s="1"/>
      <c r="M36" s="162"/>
      <c r="N36" s="162"/>
      <c r="O36" s="162"/>
      <c r="P36" s="162"/>
      <c r="Q36" s="162"/>
    </row>
    <row r="37" spans="1:30">
      <c r="A37" s="154" t="s">
        <v>89</v>
      </c>
      <c r="B37" s="1" t="s">
        <v>310</v>
      </c>
      <c r="C37" s="1"/>
      <c r="D37" s="1"/>
      <c r="E37" s="1"/>
      <c r="F37" s="1"/>
      <c r="G37" s="1"/>
      <c r="H37" s="1"/>
      <c r="I37" s="1"/>
      <c r="J37" s="1"/>
      <c r="K37" s="1"/>
      <c r="M37" s="162"/>
      <c r="N37" s="162"/>
      <c r="O37" s="162"/>
      <c r="P37" s="162"/>
      <c r="Q37" s="162"/>
    </row>
    <row r="38" spans="1:30">
      <c r="A38" s="1"/>
      <c r="B38" s="155" t="s">
        <v>0</v>
      </c>
      <c r="C38" s="1"/>
      <c r="D38" s="1"/>
      <c r="E38" s="1"/>
      <c r="F38" s="1"/>
      <c r="G38" s="155" t="s">
        <v>1</v>
      </c>
      <c r="H38" s="1"/>
      <c r="I38" s="1"/>
      <c r="J38" s="1"/>
      <c r="K38" s="1"/>
      <c r="M38" s="164" t="s">
        <v>0</v>
      </c>
      <c r="N38" s="164" t="s">
        <v>1</v>
      </c>
      <c r="O38" s="162"/>
      <c r="P38" s="164" t="s">
        <v>0</v>
      </c>
      <c r="Q38" s="164" t="s">
        <v>1</v>
      </c>
    </row>
    <row r="39" spans="1:30">
      <c r="A39" s="157"/>
      <c r="B39" s="1">
        <v>2010</v>
      </c>
      <c r="C39" s="111" t="s">
        <v>4</v>
      </c>
      <c r="D39" s="111" t="s">
        <v>5</v>
      </c>
      <c r="E39" s="111" t="s">
        <v>6</v>
      </c>
      <c r="F39" s="111" t="s">
        <v>309</v>
      </c>
      <c r="G39" s="1">
        <v>2010</v>
      </c>
      <c r="H39" s="111" t="s">
        <v>4</v>
      </c>
      <c r="I39" s="111" t="s">
        <v>5</v>
      </c>
      <c r="J39" s="111" t="s">
        <v>6</v>
      </c>
      <c r="K39" s="111" t="s">
        <v>309</v>
      </c>
      <c r="M39" s="161" t="s">
        <v>312</v>
      </c>
      <c r="N39" s="161" t="s">
        <v>312</v>
      </c>
      <c r="O39" s="162"/>
      <c r="P39" s="161" t="s">
        <v>313</v>
      </c>
      <c r="Q39" s="161" t="s">
        <v>313</v>
      </c>
    </row>
    <row r="40" spans="1:30">
      <c r="A40" s="156">
        <v>1901</v>
      </c>
      <c r="B40" s="157">
        <f t="shared" ref="B40:K40" si="6">+B32/1000000</f>
        <v>98.625770000000003</v>
      </c>
      <c r="C40" s="157">
        <f t="shared" si="6"/>
        <v>94.344458000000003</v>
      </c>
      <c r="D40" s="157">
        <f t="shared" si="6"/>
        <v>98.854299999999995</v>
      </c>
      <c r="E40" s="157">
        <f t="shared" si="6"/>
        <v>115.07395200000001</v>
      </c>
      <c r="F40" s="157">
        <f t="shared" si="6"/>
        <v>120.296909</v>
      </c>
      <c r="G40" s="157">
        <f t="shared" si="6"/>
        <v>361.04392799999999</v>
      </c>
      <c r="H40" s="157">
        <f t="shared" si="6"/>
        <v>352.67631699999998</v>
      </c>
      <c r="I40" s="157">
        <f t="shared" si="6"/>
        <v>383.51065499999999</v>
      </c>
      <c r="J40" s="157">
        <f t="shared" si="6"/>
        <v>441.34594299999998</v>
      </c>
      <c r="K40" s="157">
        <f t="shared" si="6"/>
        <v>443.21257000000003</v>
      </c>
      <c r="M40" s="162">
        <f>+(F40-B40)/(B40/100)</f>
        <v>21.973099931184311</v>
      </c>
      <c r="N40" s="162">
        <f>+(K40-G40)/(G40/100)</f>
        <v>22.758627310303368</v>
      </c>
      <c r="O40" s="162"/>
      <c r="P40" s="162">
        <f>+(F40-E40)/(E40/100)</f>
        <v>4.5387830253713659</v>
      </c>
      <c r="Q40" s="162">
        <f>+(K40-J40)/(J40/100)</f>
        <v>0.42293965303314252</v>
      </c>
    </row>
    <row r="41" spans="1:30">
      <c r="A41" s="156">
        <v>1902</v>
      </c>
      <c r="B41" s="157">
        <f t="shared" ref="B41:K41" si="7">+B33/1000000</f>
        <v>109.74396299999999</v>
      </c>
      <c r="C41" s="157">
        <f t="shared" si="7"/>
        <v>103.881326</v>
      </c>
      <c r="D41" s="157">
        <f t="shared" si="7"/>
        <v>111.280483</v>
      </c>
      <c r="E41" s="157">
        <f t="shared" si="7"/>
        <v>118.139777</v>
      </c>
      <c r="F41" s="157">
        <f t="shared" si="7"/>
        <v>121.15070900000001</v>
      </c>
      <c r="G41" s="157">
        <f t="shared" si="7"/>
        <v>79.766198000000003</v>
      </c>
      <c r="H41" s="157">
        <f t="shared" si="7"/>
        <v>90.331447999999995</v>
      </c>
      <c r="I41" s="157">
        <f t="shared" si="7"/>
        <v>84.059101999999996</v>
      </c>
      <c r="J41" s="157">
        <f t="shared" si="7"/>
        <v>88.507593</v>
      </c>
      <c r="K41" s="157">
        <f t="shared" si="7"/>
        <v>89.08811</v>
      </c>
      <c r="M41" s="162">
        <f>+(F41-B41)/(B41/100)</f>
        <v>10.393962171750633</v>
      </c>
      <c r="N41" s="162">
        <f>+(K41-G41)/(G41/100)</f>
        <v>11.686544217639655</v>
      </c>
      <c r="O41" s="162"/>
      <c r="P41" s="162">
        <f>+(F41-E41)/(E41/100)</f>
        <v>2.5486183201446293</v>
      </c>
      <c r="Q41" s="162">
        <f>+(K41-J41)/(J41/100)</f>
        <v>0.65589513884983908</v>
      </c>
    </row>
    <row r="42" spans="1:30">
      <c r="A42" s="156">
        <v>1904</v>
      </c>
      <c r="B42" s="157">
        <f t="shared" ref="B42:K42" si="8">+B34/1000000</f>
        <v>102.059393</v>
      </c>
      <c r="C42" s="157">
        <f t="shared" si="8"/>
        <v>95.818071000000003</v>
      </c>
      <c r="D42" s="157">
        <f t="shared" si="8"/>
        <v>90.489311999999998</v>
      </c>
      <c r="E42" s="157">
        <f t="shared" si="8"/>
        <v>89.390051</v>
      </c>
      <c r="F42" s="157">
        <f t="shared" si="8"/>
        <v>88.755972999999997</v>
      </c>
      <c r="G42" s="157">
        <f t="shared" si="8"/>
        <v>42.195242</v>
      </c>
      <c r="H42" s="157">
        <f t="shared" si="8"/>
        <v>42.623126999999997</v>
      </c>
      <c r="I42" s="157">
        <f t="shared" si="8"/>
        <v>45.891838999999997</v>
      </c>
      <c r="J42" s="157">
        <f t="shared" si="8"/>
        <v>50.124875000000003</v>
      </c>
      <c r="K42" s="157">
        <f t="shared" si="8"/>
        <v>49.782466999999997</v>
      </c>
      <c r="M42" s="162">
        <f>+(F42-B42)/(B42/100)</f>
        <v>-13.034978563903474</v>
      </c>
      <c r="N42" s="162">
        <f>+(K42-G42)/(G42/100)</f>
        <v>17.981233523912476</v>
      </c>
      <c r="O42" s="162"/>
      <c r="P42" s="162">
        <f>+(F42-E42)/(E42/100)</f>
        <v>-0.70933844751917896</v>
      </c>
      <c r="Q42" s="162">
        <f>+(K42-J42)/(J42/100)</f>
        <v>-0.68310993294248823</v>
      </c>
    </row>
    <row r="43" spans="1:30">
      <c r="A43" s="156">
        <v>1905</v>
      </c>
      <c r="B43" s="157">
        <f t="shared" ref="B43:K43" si="9">+B35/1000000</f>
        <v>394.12280500000003</v>
      </c>
      <c r="C43" s="157">
        <f t="shared" si="9"/>
        <v>379.064798</v>
      </c>
      <c r="D43" s="157">
        <f t="shared" si="9"/>
        <v>396.00735100000003</v>
      </c>
      <c r="E43" s="157">
        <f t="shared" si="9"/>
        <v>434.70721700000001</v>
      </c>
      <c r="F43" s="157">
        <f t="shared" si="9"/>
        <v>447.07719900000001</v>
      </c>
      <c r="G43" s="157">
        <f t="shared" si="9"/>
        <v>186.29172399999999</v>
      </c>
      <c r="H43" s="157">
        <f t="shared" si="9"/>
        <v>165.020106</v>
      </c>
      <c r="I43" s="157">
        <f t="shared" si="9"/>
        <v>169.05635699999999</v>
      </c>
      <c r="J43" s="157">
        <f t="shared" si="9"/>
        <v>170.35167999999999</v>
      </c>
      <c r="K43" s="157">
        <f t="shared" si="9"/>
        <v>162.95891700000001</v>
      </c>
      <c r="M43" s="162">
        <f>+(F43-B43)/(B43/100)</f>
        <v>13.436013681065722</v>
      </c>
      <c r="N43" s="162">
        <f>+(K43-G43)/(G43/100)</f>
        <v>-12.524875769575237</v>
      </c>
      <c r="O43" s="162"/>
      <c r="P43" s="162">
        <f>+(F43-E43)/(E43/100)</f>
        <v>2.8455892877435232</v>
      </c>
      <c r="Q43" s="162">
        <f>+(K43-J43)/(J43/100)</f>
        <v>-4.3397065411975833</v>
      </c>
    </row>
    <row r="44" spans="1:30">
      <c r="A44" s="159" t="s">
        <v>18</v>
      </c>
      <c r="B44" s="3">
        <f t="shared" ref="B44:K44" si="10">+B40+B41+B42+B43</f>
        <v>704.55193099999997</v>
      </c>
      <c r="C44" s="3">
        <f t="shared" si="10"/>
        <v>673.108653</v>
      </c>
      <c r="D44" s="3">
        <f t="shared" si="10"/>
        <v>696.6314460000001</v>
      </c>
      <c r="E44" s="3">
        <f t="shared" si="10"/>
        <v>757.31099700000004</v>
      </c>
      <c r="F44" s="3">
        <f t="shared" si="10"/>
        <v>777.28079000000002</v>
      </c>
      <c r="G44" s="3">
        <f t="shared" si="10"/>
        <v>669.29709200000002</v>
      </c>
      <c r="H44" s="3">
        <f t="shared" si="10"/>
        <v>650.65099799999996</v>
      </c>
      <c r="I44" s="3">
        <f t="shared" si="10"/>
        <v>682.51795300000003</v>
      </c>
      <c r="J44" s="3">
        <f t="shared" si="10"/>
        <v>750.33009099999992</v>
      </c>
      <c r="K44" s="3">
        <f t="shared" si="10"/>
        <v>745.0420640000001</v>
      </c>
      <c r="M44" s="162">
        <f>+(F44-B44)/(B44/100)</f>
        <v>10.322710903193885</v>
      </c>
      <c r="N44" s="162">
        <f>+(K44-G44)/(G44/100)</f>
        <v>11.31709264919383</v>
      </c>
      <c r="O44" s="162"/>
      <c r="P44" s="162">
        <f>+(F44-E44)/(E44/100)</f>
        <v>2.6369342422212285</v>
      </c>
      <c r="Q44" s="162">
        <f>+(K44-J44)/(J44/100)</f>
        <v>-0.70476008671759771</v>
      </c>
    </row>
    <row r="45" spans="1:30">
      <c r="B45" s="9"/>
      <c r="C45" s="9"/>
      <c r="D45" s="9"/>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c r="B46" s="9" t="s">
        <v>14</v>
      </c>
      <c r="C46" s="9"/>
      <c r="D46" s="9"/>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c r="B47" s="1">
        <v>2010</v>
      </c>
      <c r="C47" s="111" t="s">
        <v>4</v>
      </c>
      <c r="D47" s="111" t="s">
        <v>5</v>
      </c>
      <c r="E47" s="111" t="s">
        <v>6</v>
      </c>
      <c r="F47" s="111" t="s">
        <v>309</v>
      </c>
      <c r="G47" s="8"/>
      <c r="H47" s="8"/>
      <c r="I47" s="8"/>
      <c r="J47" s="8"/>
      <c r="K47" s="8"/>
      <c r="L47" s="8"/>
      <c r="M47" s="8"/>
      <c r="N47" s="8"/>
      <c r="O47" s="8"/>
      <c r="P47" s="8"/>
      <c r="Q47" s="8"/>
      <c r="R47" s="8"/>
      <c r="S47" s="8"/>
      <c r="T47" s="8"/>
      <c r="U47" s="8"/>
      <c r="V47" s="8"/>
      <c r="W47" s="8"/>
      <c r="X47" s="8"/>
      <c r="Y47" s="8"/>
      <c r="Z47" s="8"/>
      <c r="AA47" s="8"/>
      <c r="AB47" s="8"/>
      <c r="AC47" s="8"/>
      <c r="AD47" s="8"/>
    </row>
    <row r="48" spans="1:30">
      <c r="A48" s="156">
        <v>1901</v>
      </c>
      <c r="B48" s="163">
        <f t="shared" ref="B48:F52" si="11">+G40-B40</f>
        <v>262.41815800000001</v>
      </c>
      <c r="C48" s="163">
        <f t="shared" si="11"/>
        <v>258.33185900000001</v>
      </c>
      <c r="D48" s="163">
        <f t="shared" si="11"/>
        <v>284.65635499999996</v>
      </c>
      <c r="E48" s="163">
        <f t="shared" si="11"/>
        <v>326.27199099999996</v>
      </c>
      <c r="F48" s="163">
        <f t="shared" si="11"/>
        <v>322.915661</v>
      </c>
      <c r="G48" s="8"/>
      <c r="H48" s="8"/>
      <c r="I48" s="8"/>
      <c r="J48" s="8"/>
      <c r="K48" s="8"/>
      <c r="L48" s="8"/>
      <c r="M48" s="8"/>
      <c r="N48" s="8"/>
      <c r="O48" s="8"/>
      <c r="P48" s="8"/>
      <c r="Q48" s="8"/>
      <c r="R48" s="8"/>
      <c r="S48" s="8"/>
      <c r="T48" s="8"/>
      <c r="U48" s="8"/>
      <c r="V48" s="8"/>
      <c r="W48" s="8"/>
      <c r="X48" s="8"/>
      <c r="Y48" s="8"/>
      <c r="Z48" s="8"/>
      <c r="AA48" s="8"/>
      <c r="AB48" s="8"/>
      <c r="AC48" s="8"/>
      <c r="AD48" s="8"/>
    </row>
    <row r="49" spans="1:30">
      <c r="A49" s="156">
        <v>1902</v>
      </c>
      <c r="B49" s="163">
        <f t="shared" si="11"/>
        <v>-29.977764999999991</v>
      </c>
      <c r="C49" s="163">
        <f t="shared" si="11"/>
        <v>-13.549878000000007</v>
      </c>
      <c r="D49" s="163">
        <f t="shared" si="11"/>
        <v>-27.221381000000008</v>
      </c>
      <c r="E49" s="163">
        <f t="shared" si="11"/>
        <v>-29.632183999999995</v>
      </c>
      <c r="F49" s="163">
        <f t="shared" si="11"/>
        <v>-32.062599000000006</v>
      </c>
      <c r="G49" s="8"/>
      <c r="H49" s="8"/>
      <c r="I49" s="8"/>
      <c r="J49" s="8"/>
      <c r="K49" s="8"/>
      <c r="L49" s="8"/>
      <c r="M49" s="8"/>
      <c r="N49" s="8"/>
      <c r="O49" s="8"/>
      <c r="P49" s="8"/>
      <c r="Q49" s="8"/>
      <c r="R49" s="8"/>
      <c r="S49" s="8"/>
      <c r="T49" s="8"/>
      <c r="U49" s="8"/>
      <c r="V49" s="8"/>
      <c r="W49" s="8"/>
      <c r="X49" s="8"/>
      <c r="Y49" s="8"/>
      <c r="Z49" s="8"/>
      <c r="AA49" s="8"/>
      <c r="AB49" s="8"/>
      <c r="AC49" s="8"/>
      <c r="AD49" s="8"/>
    </row>
    <row r="50" spans="1:30">
      <c r="A50" s="156">
        <v>1904</v>
      </c>
      <c r="B50" s="163">
        <f t="shared" si="11"/>
        <v>-59.864151</v>
      </c>
      <c r="C50" s="163">
        <f t="shared" si="11"/>
        <v>-53.194944000000007</v>
      </c>
      <c r="D50" s="163">
        <f t="shared" si="11"/>
        <v>-44.597473000000001</v>
      </c>
      <c r="E50" s="163">
        <f t="shared" si="11"/>
        <v>-39.265175999999997</v>
      </c>
      <c r="F50" s="163">
        <f t="shared" si="11"/>
        <v>-38.973506</v>
      </c>
      <c r="G50" s="8"/>
      <c r="H50" s="8"/>
      <c r="I50" s="8"/>
      <c r="J50" s="8"/>
      <c r="K50" s="8"/>
      <c r="L50" s="8"/>
      <c r="M50" s="8"/>
      <c r="N50" s="8"/>
      <c r="O50" s="8"/>
      <c r="P50" s="8"/>
      <c r="Q50" s="8"/>
      <c r="R50" s="8"/>
      <c r="S50" s="8"/>
      <c r="T50" s="8"/>
      <c r="U50" s="8"/>
      <c r="V50" s="8"/>
      <c r="W50" s="8"/>
      <c r="X50" s="8"/>
      <c r="Y50" s="8"/>
      <c r="Z50" s="8"/>
      <c r="AA50" s="8"/>
      <c r="AB50" s="8"/>
      <c r="AC50" s="8"/>
      <c r="AD50" s="8"/>
    </row>
    <row r="51" spans="1:30">
      <c r="A51" s="156">
        <v>1905</v>
      </c>
      <c r="B51" s="163">
        <f t="shared" si="11"/>
        <v>-207.83108100000004</v>
      </c>
      <c r="C51" s="163">
        <f t="shared" si="11"/>
        <v>-214.044692</v>
      </c>
      <c r="D51" s="163">
        <f t="shared" si="11"/>
        <v>-226.95099400000004</v>
      </c>
      <c r="E51" s="163">
        <f t="shared" si="11"/>
        <v>-264.35553700000003</v>
      </c>
      <c r="F51" s="163">
        <f t="shared" si="11"/>
        <v>-284.11828200000002</v>
      </c>
      <c r="G51" s="8"/>
      <c r="H51" s="8"/>
      <c r="I51" s="8"/>
      <c r="J51" s="8"/>
      <c r="K51" s="8"/>
      <c r="L51" s="8"/>
      <c r="M51" s="8"/>
      <c r="N51" s="8"/>
      <c r="O51" s="8"/>
      <c r="P51" s="8"/>
      <c r="Q51" s="8"/>
      <c r="R51" s="8"/>
      <c r="S51" s="8"/>
      <c r="T51" s="8"/>
      <c r="U51" s="8"/>
      <c r="V51" s="8"/>
      <c r="W51" s="8"/>
      <c r="X51" s="8"/>
      <c r="Y51" s="8"/>
      <c r="Z51" s="8"/>
      <c r="AA51" s="8"/>
      <c r="AB51" s="8"/>
      <c r="AC51" s="8"/>
      <c r="AD51" s="8"/>
    </row>
    <row r="52" spans="1:30">
      <c r="A52" s="159" t="s">
        <v>18</v>
      </c>
      <c r="B52" s="163">
        <f t="shared" si="11"/>
        <v>-35.254838999999947</v>
      </c>
      <c r="C52" s="163">
        <f t="shared" si="11"/>
        <v>-22.457655000000045</v>
      </c>
      <c r="D52" s="163">
        <f t="shared" si="11"/>
        <v>-14.113493000000062</v>
      </c>
      <c r="E52" s="163">
        <f t="shared" si="11"/>
        <v>-6.9809060000001182</v>
      </c>
      <c r="F52" s="163">
        <f t="shared" si="11"/>
        <v>-32.238725999999929</v>
      </c>
      <c r="G52" s="8"/>
      <c r="H52" s="8"/>
      <c r="I52" s="8"/>
      <c r="J52" s="8"/>
      <c r="K52" s="8"/>
      <c r="L52" s="8"/>
      <c r="M52" s="8"/>
      <c r="N52" s="8"/>
      <c r="O52" s="8"/>
      <c r="P52" s="8"/>
      <c r="Q52" s="8"/>
      <c r="R52" s="8"/>
      <c r="S52" s="8"/>
      <c r="T52" s="8"/>
      <c r="U52" s="8"/>
      <c r="V52" s="8"/>
      <c r="W52" s="8"/>
      <c r="X52" s="8"/>
      <c r="Y52" s="8"/>
      <c r="Z52" s="8"/>
      <c r="AA52" s="8"/>
      <c r="AB52" s="8"/>
      <c r="AC52" s="8"/>
      <c r="AD52" s="8"/>
    </row>
    <row r="53" spans="1:30">
      <c r="A53" s="9" t="s">
        <v>311</v>
      </c>
    </row>
    <row r="66" spans="1:11">
      <c r="A66" s="13"/>
      <c r="K66" s="13"/>
    </row>
    <row r="67" spans="1:11">
      <c r="A67" s="426" t="s">
        <v>296</v>
      </c>
      <c r="K67" s="426" t="s">
        <v>296</v>
      </c>
    </row>
    <row r="68" spans="1:11">
      <c r="A68" s="427"/>
      <c r="K68" s="427"/>
    </row>
    <row r="69" spans="1:11">
      <c r="A69" s="427"/>
      <c r="K69" s="427"/>
    </row>
    <row r="70" spans="1:11">
      <c r="A70" s="427"/>
      <c r="K70" s="427"/>
    </row>
    <row r="71" spans="1:11">
      <c r="A71" s="427"/>
      <c r="K71" s="427"/>
    </row>
    <row r="72" spans="1:11">
      <c r="A72" s="427"/>
      <c r="K72" s="427"/>
    </row>
    <row r="73" spans="1:11">
      <c r="A73" s="427"/>
      <c r="K73" s="427"/>
    </row>
    <row r="74" spans="1:11">
      <c r="A74" s="427"/>
      <c r="K74" s="427"/>
    </row>
    <row r="75" spans="1:11">
      <c r="A75" s="427"/>
      <c r="K75" s="427"/>
    </row>
    <row r="76" spans="1:11">
      <c r="A76" s="427"/>
      <c r="K76" s="427"/>
    </row>
    <row r="77" spans="1:11">
      <c r="A77" s="427"/>
      <c r="K77" s="427"/>
    </row>
    <row r="78" spans="1:11">
      <c r="A78" s="13"/>
      <c r="K78" s="13"/>
    </row>
    <row r="79" spans="1:11">
      <c r="A79" s="13"/>
      <c r="K79" s="13"/>
    </row>
    <row r="80" spans="1:11">
      <c r="A80" s="13"/>
      <c r="K80" s="13"/>
    </row>
    <row r="81" spans="1:11">
      <c r="A81" s="13"/>
      <c r="K81" s="13"/>
    </row>
    <row r="82" spans="1:11">
      <c r="A82" s="13"/>
      <c r="K82" s="13"/>
    </row>
    <row r="83" spans="1:11">
      <c r="A83" s="13"/>
      <c r="K83" s="13"/>
    </row>
    <row r="84" spans="1:11">
      <c r="A84" s="13"/>
      <c r="K84" s="13"/>
    </row>
    <row r="85" spans="1:11">
      <c r="A85" s="13"/>
      <c r="K85" s="13"/>
    </row>
    <row r="86" spans="1:11">
      <c r="A86" s="13"/>
      <c r="K86" s="13"/>
    </row>
    <row r="89" spans="1:11">
      <c r="B89" s="10" t="s">
        <v>20</v>
      </c>
    </row>
    <row r="90" spans="1:11">
      <c r="B90" s="10" t="s">
        <v>21</v>
      </c>
    </row>
    <row r="92" spans="1:11">
      <c r="B92" s="10"/>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sheetData>
  <mergeCells count="2">
    <mergeCell ref="A67:A77"/>
    <mergeCell ref="K67:K77"/>
  </mergeCells>
  <pageMargins left="0.7" right="0.7" top="0.78740157499999996" bottom="0.78740157499999996"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U33"/>
  <sheetViews>
    <sheetView workbookViewId="0"/>
  </sheetViews>
  <sheetFormatPr baseColWidth="10" defaultColWidth="11.42578125" defaultRowHeight="12.75"/>
  <cols>
    <col min="1" max="1" width="20.85546875" style="4" customWidth="1"/>
    <col min="2" max="2" width="30.5703125" style="4" customWidth="1"/>
    <col min="3" max="3" width="6.42578125" style="4" customWidth="1"/>
    <col min="4" max="5" width="8.85546875" style="4" customWidth="1"/>
    <col min="6" max="6" width="6.5703125" style="4" customWidth="1"/>
    <col min="7" max="8" width="8.85546875" style="4" customWidth="1"/>
    <col min="9" max="9" width="6.5703125" style="4" customWidth="1"/>
    <col min="10" max="11" width="8.85546875" style="4" customWidth="1"/>
    <col min="12" max="12" width="7.85546875" style="4" customWidth="1"/>
    <col min="13" max="14" width="11.42578125" style="4"/>
    <col min="15" max="15" width="10.5703125" style="4" customWidth="1"/>
    <col min="16" max="16" width="11.42578125" style="4"/>
    <col min="17" max="20" width="15.85546875" style="4" customWidth="1"/>
    <col min="21" max="16384" width="11.42578125" style="4"/>
  </cols>
  <sheetData>
    <row r="2" spans="1:12">
      <c r="A2" s="106"/>
      <c r="B2" s="4" t="s">
        <v>26</v>
      </c>
    </row>
    <row r="3" spans="1:12">
      <c r="A3" s="106"/>
      <c r="B3" s="20" t="s">
        <v>24</v>
      </c>
      <c r="C3" s="20"/>
    </row>
    <row r="4" spans="1:12">
      <c r="A4" s="106"/>
      <c r="D4" s="14"/>
      <c r="E4" s="21" t="s">
        <v>12</v>
      </c>
      <c r="F4" s="15"/>
      <c r="H4" s="22" t="s">
        <v>13</v>
      </c>
      <c r="I4" s="15"/>
      <c r="K4" s="22" t="s">
        <v>14</v>
      </c>
      <c r="L4" s="26"/>
    </row>
    <row r="5" spans="1:12">
      <c r="A5" s="106"/>
      <c r="B5" s="26"/>
      <c r="C5" s="26"/>
      <c r="D5" s="21" t="s">
        <v>15</v>
      </c>
      <c r="E5" s="21" t="s">
        <v>16</v>
      </c>
      <c r="F5" s="77" t="s">
        <v>22</v>
      </c>
      <c r="G5" s="21" t="s">
        <v>15</v>
      </c>
      <c r="H5" s="21" t="s">
        <v>16</v>
      </c>
      <c r="I5" s="77" t="s">
        <v>22</v>
      </c>
      <c r="J5" s="21" t="s">
        <v>15</v>
      </c>
      <c r="K5" s="21" t="s">
        <v>16</v>
      </c>
      <c r="L5" s="78" t="s">
        <v>22</v>
      </c>
    </row>
    <row r="6" spans="1:12" ht="3" customHeight="1">
      <c r="A6" s="106"/>
      <c r="B6" s="19"/>
      <c r="C6" s="19"/>
      <c r="D6" s="79"/>
      <c r="E6" s="80"/>
      <c r="F6" s="81"/>
      <c r="G6" s="79"/>
      <c r="H6" s="80"/>
      <c r="I6" s="81"/>
      <c r="J6" s="79"/>
      <c r="K6" s="80"/>
      <c r="L6" s="81"/>
    </row>
    <row r="7" spans="1:12" ht="30.75" customHeight="1">
      <c r="A7" s="106"/>
      <c r="B7" s="441" t="s">
        <v>285</v>
      </c>
      <c r="C7" s="76" t="s">
        <v>19</v>
      </c>
      <c r="D7" s="14">
        <v>2085.5259999999998</v>
      </c>
      <c r="E7" s="14">
        <v>2277.9270000000001</v>
      </c>
      <c r="F7" s="17">
        <f t="shared" ref="F7" si="0">+(E7-D7)/(D7/100)</f>
        <v>9.2255383054443012</v>
      </c>
      <c r="G7" s="14">
        <v>1750.3544999999999</v>
      </c>
      <c r="H7" s="14">
        <v>33485.464999999997</v>
      </c>
      <c r="I7" s="15">
        <f t="shared" ref="I7" si="1">+(H7-G7)/(G7/100)</f>
        <v>1813.0676100184276</v>
      </c>
      <c r="J7" s="14">
        <v>-335.17149999999992</v>
      </c>
      <c r="K7" s="14">
        <v>31207.537999999997</v>
      </c>
      <c r="L7" s="14">
        <f t="shared" ref="L7" si="2">+(K7-J7)/(J7/100)</f>
        <v>-9410.9163517781217</v>
      </c>
    </row>
    <row r="8" spans="1:12" ht="11.25" customHeight="1">
      <c r="A8" s="106"/>
      <c r="B8" s="442"/>
      <c r="C8" s="82" t="s">
        <v>23</v>
      </c>
      <c r="D8" s="27">
        <v>13.692434</v>
      </c>
      <c r="E8" s="27">
        <v>15.6053465</v>
      </c>
      <c r="F8" s="25">
        <f>+(E8-D8)/(D8/100)</f>
        <v>13.970580394983092</v>
      </c>
      <c r="G8" s="27">
        <v>9.4756354999999992</v>
      </c>
      <c r="H8" s="27">
        <v>219.24023149999999</v>
      </c>
      <c r="I8" s="24">
        <f>+(H8-G8)/(G8/100)</f>
        <v>2213.7258867756154</v>
      </c>
      <c r="J8" s="27">
        <v>-4.2167985000000012</v>
      </c>
      <c r="K8" s="27">
        <v>203.634885</v>
      </c>
      <c r="L8" s="23">
        <f>+(K8-J8)/(J8/100)</f>
        <v>-4929.134828235211</v>
      </c>
    </row>
    <row r="9" spans="1:12">
      <c r="A9" s="106"/>
      <c r="B9" s="443" t="s">
        <v>286</v>
      </c>
      <c r="C9" s="76" t="s">
        <v>19</v>
      </c>
      <c r="D9" s="14">
        <v>1705.8715000000002</v>
      </c>
      <c r="E9" s="14">
        <v>3579.8355000000001</v>
      </c>
      <c r="F9" s="15">
        <f>+(E9-D9)/(D9/100)</f>
        <v>109.85376096616888</v>
      </c>
      <c r="G9" s="14">
        <v>41956.603999999999</v>
      </c>
      <c r="H9" s="14">
        <v>45301.653999999995</v>
      </c>
      <c r="I9" s="17">
        <f>+(H9-G9)/(G9/100)</f>
        <v>7.9726423997518863</v>
      </c>
      <c r="J9" s="14">
        <v>40250.732499999998</v>
      </c>
      <c r="K9" s="14">
        <v>41721.818499999994</v>
      </c>
      <c r="L9" s="28">
        <f>+(K9-J9)/(J9/100)</f>
        <v>3.6548055367687922</v>
      </c>
    </row>
    <row r="10" spans="1:12">
      <c r="A10" s="106"/>
      <c r="B10" s="442"/>
      <c r="C10" s="82" t="s">
        <v>23</v>
      </c>
      <c r="D10" s="27">
        <v>5.1962159999999997</v>
      </c>
      <c r="E10" s="27">
        <v>9.3120615000000004</v>
      </c>
      <c r="F10" s="24">
        <f>+(E10-D10)/(D10/100)</f>
        <v>79.208514426652016</v>
      </c>
      <c r="G10" s="27">
        <v>115.4366215</v>
      </c>
      <c r="H10" s="27">
        <v>109.6408295</v>
      </c>
      <c r="I10" s="25">
        <f>+(H10-G10)/(G10/100)</f>
        <v>-5.0207567795112622</v>
      </c>
      <c r="J10" s="27">
        <v>110.24040550000001</v>
      </c>
      <c r="K10" s="27">
        <v>100.328768</v>
      </c>
      <c r="L10" s="27">
        <f>+(K10-J10)/(J10/100)</f>
        <v>-8.9909298274488041</v>
      </c>
    </row>
    <row r="11" spans="1:12">
      <c r="A11" s="106"/>
      <c r="B11" s="107" t="s">
        <v>288</v>
      </c>
    </row>
    <row r="12" spans="1:12" ht="11.25" customHeight="1">
      <c r="A12" s="106"/>
      <c r="B12" s="10" t="s">
        <v>287</v>
      </c>
    </row>
    <row r="17" spans="12:21">
      <c r="O17" s="82" t="s">
        <v>23</v>
      </c>
    </row>
    <row r="18" spans="12:21">
      <c r="O18" s="26"/>
      <c r="Q18" s="14"/>
      <c r="R18" s="21"/>
      <c r="S18" s="15"/>
      <c r="U18" s="22"/>
    </row>
    <row r="19" spans="12:21" ht="12.75" customHeight="1">
      <c r="P19" s="26"/>
      <c r="Q19" s="21" t="s">
        <v>290</v>
      </c>
      <c r="R19" s="21" t="s">
        <v>291</v>
      </c>
      <c r="S19" s="21"/>
      <c r="T19" s="21" t="s">
        <v>289</v>
      </c>
      <c r="U19" s="21" t="s">
        <v>292</v>
      </c>
    </row>
    <row r="20" spans="12:21">
      <c r="P20" s="4" t="s">
        <v>293</v>
      </c>
      <c r="Q20" s="27">
        <v>13.692434</v>
      </c>
      <c r="R20" s="27">
        <v>15.6053465</v>
      </c>
      <c r="S20" s="27"/>
      <c r="T20" s="27">
        <v>9.4756354999999992</v>
      </c>
      <c r="U20" s="27">
        <v>219.24023149999999</v>
      </c>
    </row>
    <row r="21" spans="12:21">
      <c r="P21" s="4" t="s">
        <v>294</v>
      </c>
      <c r="Q21" s="27">
        <v>5.1962159999999997</v>
      </c>
      <c r="R21" s="27">
        <v>9.3120615000000004</v>
      </c>
      <c r="S21" s="27"/>
      <c r="T21" s="27">
        <v>115.4366215</v>
      </c>
      <c r="U21" s="27">
        <v>109.6408295</v>
      </c>
    </row>
    <row r="22" spans="12:21">
      <c r="R22" s="18">
        <f>SUM(R20:R21)</f>
        <v>24.917408000000002</v>
      </c>
      <c r="U22" s="18">
        <f>SUM(U20:U21)</f>
        <v>328.88106099999999</v>
      </c>
    </row>
    <row r="23" spans="12:21">
      <c r="L23" s="426" t="s">
        <v>296</v>
      </c>
    </row>
    <row r="24" spans="12:21">
      <c r="L24" s="427"/>
    </row>
    <row r="25" spans="12:21">
      <c r="L25" s="427"/>
    </row>
    <row r="26" spans="12:21">
      <c r="L26" s="427"/>
    </row>
    <row r="27" spans="12:21">
      <c r="L27" s="427"/>
    </row>
    <row r="28" spans="12:21">
      <c r="L28" s="427"/>
    </row>
    <row r="29" spans="12:21">
      <c r="L29" s="427"/>
    </row>
    <row r="30" spans="12:21">
      <c r="L30" s="427"/>
    </row>
    <row r="31" spans="12:21">
      <c r="L31" s="427"/>
    </row>
    <row r="32" spans="12:21">
      <c r="L32" s="427"/>
    </row>
    <row r="33" spans="12:12">
      <c r="L33" s="427"/>
    </row>
  </sheetData>
  <mergeCells count="3">
    <mergeCell ref="B7:B8"/>
    <mergeCell ref="B9:B10"/>
    <mergeCell ref="L23:L33"/>
  </mergeCells>
  <pageMargins left="0.7" right="0.7" top="0.78740157499999996" bottom="0.78740157499999996"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4"/>
  <sheetViews>
    <sheetView workbookViewId="0"/>
  </sheetViews>
  <sheetFormatPr baseColWidth="10" defaultRowHeight="15"/>
  <cols>
    <col min="1" max="1" width="26.85546875" customWidth="1"/>
  </cols>
  <sheetData>
    <row r="1" spans="1:10">
      <c r="B1" s="1" t="s">
        <v>16</v>
      </c>
      <c r="C1" s="1" t="s">
        <v>16</v>
      </c>
      <c r="D1" s="1" t="s">
        <v>7</v>
      </c>
    </row>
    <row r="2" spans="1:10">
      <c r="A2" s="1"/>
      <c r="B2" s="1" t="s">
        <v>8</v>
      </c>
      <c r="C2" s="1" t="s">
        <v>9</v>
      </c>
      <c r="D2" s="1" t="s">
        <v>14</v>
      </c>
    </row>
    <row r="3" spans="1:10">
      <c r="A3" s="1"/>
      <c r="B3" s="5" t="s">
        <v>12</v>
      </c>
      <c r="C3" s="5" t="s">
        <v>13</v>
      </c>
      <c r="D3" s="5" t="s">
        <v>14</v>
      </c>
      <c r="F3" s="1"/>
      <c r="H3" s="5"/>
      <c r="I3" s="5"/>
      <c r="J3" s="5"/>
    </row>
    <row r="4" spans="1:10">
      <c r="A4" s="1" t="s">
        <v>126</v>
      </c>
      <c r="B4" s="3">
        <v>2277.9270000000001</v>
      </c>
      <c r="C4" s="3">
        <v>33485.464999999997</v>
      </c>
      <c r="D4" s="3">
        <v>31207.537999999997</v>
      </c>
      <c r="F4" s="3"/>
      <c r="H4" s="9"/>
      <c r="I4" s="5"/>
      <c r="J4" s="5"/>
    </row>
    <row r="5" spans="1:10">
      <c r="A5" s="1" t="s">
        <v>25</v>
      </c>
      <c r="B5" s="3">
        <v>3579.8355000000001</v>
      </c>
      <c r="C5" s="3">
        <v>45301.653999999995</v>
      </c>
      <c r="D5" s="3">
        <v>41721.818499999994</v>
      </c>
      <c r="F5" s="3"/>
    </row>
    <row r="6" spans="1:10">
      <c r="A6" s="1"/>
      <c r="B6" s="1"/>
      <c r="C6" s="1"/>
      <c r="D6" s="1"/>
      <c r="F6" s="1"/>
    </row>
    <row r="7" spans="1:10">
      <c r="A7" s="1"/>
      <c r="B7" s="1" t="s">
        <v>16</v>
      </c>
      <c r="C7" s="1" t="s">
        <v>16</v>
      </c>
      <c r="D7" s="1" t="s">
        <v>7</v>
      </c>
      <c r="F7" s="1"/>
    </row>
    <row r="8" spans="1:10">
      <c r="A8" s="1"/>
      <c r="B8" s="1" t="s">
        <v>11</v>
      </c>
      <c r="C8" s="1" t="s">
        <v>10</v>
      </c>
      <c r="D8" s="1"/>
      <c r="F8" s="1"/>
    </row>
    <row r="9" spans="1:10">
      <c r="A9" s="1"/>
      <c r="B9" s="5" t="s">
        <v>12</v>
      </c>
      <c r="C9" s="5" t="s">
        <v>13</v>
      </c>
      <c r="D9" s="5" t="s">
        <v>14</v>
      </c>
      <c r="F9" s="1"/>
    </row>
    <row r="10" spans="1:10">
      <c r="A10" s="1" t="s">
        <v>126</v>
      </c>
      <c r="B10" s="2">
        <v>15.6053465</v>
      </c>
      <c r="C10" s="2">
        <v>219.24023149999999</v>
      </c>
      <c r="D10" s="2">
        <v>203.634885</v>
      </c>
      <c r="F10" s="2"/>
    </row>
    <row r="11" spans="1:10">
      <c r="A11" s="1" t="s">
        <v>25</v>
      </c>
      <c r="B11" s="2">
        <v>9.3120615000000004</v>
      </c>
      <c r="C11" s="2">
        <v>109.6408295</v>
      </c>
      <c r="D11" s="2">
        <v>100.328768</v>
      </c>
      <c r="F11" s="2"/>
    </row>
    <row r="14" spans="1:10">
      <c r="H14" s="426" t="s">
        <v>296</v>
      </c>
    </row>
    <row r="15" spans="1:10">
      <c r="H15" s="427"/>
    </row>
    <row r="16" spans="1:10">
      <c r="H16" s="427"/>
    </row>
    <row r="17" spans="8:15">
      <c r="H17" s="427"/>
    </row>
    <row r="18" spans="8:15">
      <c r="H18" s="427"/>
    </row>
    <row r="19" spans="8:15">
      <c r="H19" s="427"/>
    </row>
    <row r="20" spans="8:15">
      <c r="H20" s="427"/>
    </row>
    <row r="21" spans="8:15">
      <c r="H21" s="427"/>
      <c r="J21" s="3"/>
      <c r="K21" s="3"/>
      <c r="L21" s="3"/>
      <c r="M21" s="3"/>
      <c r="N21" s="3"/>
      <c r="O21" s="3"/>
    </row>
    <row r="22" spans="8:15">
      <c r="H22" s="427"/>
      <c r="J22" s="3"/>
      <c r="K22" s="3"/>
      <c r="L22" s="3"/>
      <c r="M22" s="3"/>
      <c r="N22" s="3"/>
      <c r="O22" s="3"/>
    </row>
    <row r="23" spans="8:15">
      <c r="H23" s="427"/>
    </row>
    <row r="24" spans="8:15">
      <c r="H24" s="427"/>
    </row>
    <row r="25" spans="8:15">
      <c r="H25" s="1"/>
    </row>
    <row r="26" spans="8:15">
      <c r="H26" s="1"/>
    </row>
    <row r="27" spans="8:15">
      <c r="H27" s="1"/>
      <c r="I27" s="1"/>
      <c r="J27" s="2"/>
      <c r="K27" s="2"/>
      <c r="L27" s="2"/>
      <c r="M27" s="2"/>
      <c r="N27" s="2"/>
      <c r="O27" s="2"/>
    </row>
    <row r="28" spans="8:15">
      <c r="H28" s="1"/>
      <c r="I28" s="1"/>
      <c r="J28" s="2"/>
      <c r="K28" s="2"/>
      <c r="L28" s="2"/>
      <c r="M28" s="2"/>
      <c r="N28" s="2"/>
      <c r="O28" s="2"/>
    </row>
    <row r="29" spans="8:15">
      <c r="H29" s="1"/>
    </row>
    <row r="33" spans="1:1">
      <c r="A33" s="1" t="s">
        <v>2</v>
      </c>
    </row>
    <row r="34" spans="1:1">
      <c r="A34" s="1" t="s">
        <v>17</v>
      </c>
    </row>
  </sheetData>
  <mergeCells count="1">
    <mergeCell ref="H14:H24"/>
  </mergeCells>
  <pageMargins left="0.7" right="0.7" top="0.78740157499999996" bottom="0.78740157499999996"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50"/>
  <sheetViews>
    <sheetView showGridLines="0" topLeftCell="A4" workbookViewId="0">
      <selection activeCell="I23" sqref="I23"/>
    </sheetView>
  </sheetViews>
  <sheetFormatPr baseColWidth="10" defaultColWidth="11.42578125" defaultRowHeight="14.25"/>
  <cols>
    <col min="1" max="1" width="4.140625" style="400" customWidth="1"/>
    <col min="2" max="2" width="18.42578125" style="400" customWidth="1"/>
    <col min="3" max="3" width="18.85546875" style="400" customWidth="1"/>
    <col min="4" max="4" width="9.85546875" style="401" customWidth="1"/>
    <col min="5" max="6" width="14.7109375" style="400" customWidth="1"/>
    <col min="7" max="7" width="19.42578125" style="400" customWidth="1"/>
    <col min="8" max="8" width="22.42578125" style="400" customWidth="1"/>
    <col min="9" max="9" width="14.7109375" style="400" customWidth="1"/>
    <col min="10" max="10" width="10.5703125" style="399" customWidth="1"/>
    <col min="11" max="11" width="14.28515625" style="400" customWidth="1"/>
    <col min="12" max="12" width="8.42578125" style="400" customWidth="1"/>
    <col min="13" max="13" width="7.85546875" style="400" customWidth="1"/>
    <col min="14" max="14" width="8.42578125" style="400" customWidth="1"/>
    <col min="15" max="15" width="6.5703125" style="400" customWidth="1"/>
    <col min="16" max="16" width="9.42578125" style="400" customWidth="1"/>
    <col min="17" max="17" width="15.85546875" style="400" customWidth="1"/>
    <col min="18" max="16384" width="11.42578125" style="400"/>
  </cols>
  <sheetData>
    <row r="1" spans="2:17" ht="15">
      <c r="B1" s="420" t="str">
        <f>Codierung!$I$117</f>
        <v>Zurück zum Inhaltsverzeichnis</v>
      </c>
    </row>
    <row r="3" spans="2:17" s="245" customFormat="1" ht="16.5" customHeight="1">
      <c r="B3" s="406" t="str">
        <f>Codierung!$I$76</f>
        <v>Schweizer Verbauch pflanzlicher Speiseöle</v>
      </c>
      <c r="C3" s="402"/>
      <c r="D3" s="403"/>
      <c r="E3" s="404"/>
      <c r="F3" s="404"/>
      <c r="G3" s="404"/>
      <c r="H3" s="404"/>
      <c r="I3" s="404"/>
      <c r="J3" s="404"/>
      <c r="K3" s="198"/>
      <c r="L3" s="246"/>
      <c r="M3" s="399"/>
      <c r="N3" s="399"/>
      <c r="O3" s="399"/>
      <c r="P3" s="399"/>
      <c r="Q3" s="399"/>
    </row>
    <row r="4" spans="2:17" s="245" customFormat="1" ht="16.5" customHeight="1">
      <c r="B4" s="407"/>
      <c r="C4" s="397"/>
      <c r="D4" s="398"/>
      <c r="E4" s="198"/>
      <c r="F4" s="198"/>
      <c r="G4" s="198"/>
      <c r="H4" s="198"/>
      <c r="I4" s="198"/>
      <c r="J4" s="198"/>
      <c r="K4" s="198"/>
      <c r="L4" s="246"/>
      <c r="M4" s="399"/>
      <c r="N4" s="399"/>
      <c r="O4" s="399"/>
      <c r="P4" s="399"/>
      <c r="Q4" s="399"/>
    </row>
    <row r="5" spans="2:17" s="245" customFormat="1" ht="16.5" customHeight="1">
      <c r="B5" s="407"/>
      <c r="C5" s="397"/>
      <c r="D5" s="398"/>
      <c r="E5" s="198"/>
      <c r="F5" s="198"/>
      <c r="G5" s="198"/>
      <c r="H5" s="198"/>
      <c r="I5" s="198"/>
      <c r="J5" s="198"/>
      <c r="K5" s="198"/>
      <c r="L5" s="246"/>
      <c r="M5" s="399"/>
      <c r="N5" s="399"/>
      <c r="O5" s="399"/>
      <c r="P5" s="399"/>
      <c r="Q5" s="399"/>
    </row>
    <row r="6" spans="2:17" s="245" customFormat="1" ht="16.5" customHeight="1">
      <c r="B6" s="407"/>
      <c r="C6" s="397"/>
      <c r="D6" s="398"/>
      <c r="E6" s="198"/>
      <c r="F6" s="198"/>
      <c r="G6" s="198"/>
      <c r="H6" s="198"/>
      <c r="I6" s="198"/>
      <c r="J6" s="198"/>
      <c r="K6" s="198"/>
      <c r="L6" s="246"/>
      <c r="M6" s="399"/>
      <c r="N6" s="399"/>
      <c r="O6" s="399"/>
      <c r="P6" s="399"/>
      <c r="Q6" s="399"/>
    </row>
    <row r="7" spans="2:17" s="245" customFormat="1" ht="16.5" customHeight="1">
      <c r="B7" s="407"/>
      <c r="C7" s="397"/>
      <c r="D7" s="398"/>
      <c r="E7" s="198"/>
      <c r="F7" s="198"/>
      <c r="G7" s="198"/>
      <c r="H7" s="198"/>
      <c r="I7" s="198"/>
      <c r="J7" s="198"/>
      <c r="K7" s="198"/>
      <c r="L7" s="246"/>
      <c r="M7" s="399"/>
      <c r="N7" s="399"/>
      <c r="O7" s="399"/>
      <c r="P7" s="399"/>
      <c r="Q7" s="399"/>
    </row>
    <row r="8" spans="2:17" s="245" customFormat="1" ht="16.5" customHeight="1">
      <c r="B8" s="407"/>
      <c r="C8" s="397"/>
      <c r="D8" s="398"/>
      <c r="E8" s="198"/>
      <c r="F8" s="198"/>
      <c r="G8" s="198"/>
      <c r="H8" s="198"/>
      <c r="I8" s="198"/>
      <c r="J8" s="198"/>
      <c r="K8" s="198"/>
      <c r="L8" s="246"/>
      <c r="M8" s="399"/>
      <c r="N8" s="399"/>
      <c r="O8" s="399"/>
      <c r="P8" s="399"/>
      <c r="Q8" s="399"/>
    </row>
    <row r="9" spans="2:17" s="245" customFormat="1" ht="16.5" customHeight="1">
      <c r="B9" s="407"/>
      <c r="C9" s="397"/>
      <c r="D9" s="398"/>
      <c r="E9" s="198"/>
      <c r="F9" s="198"/>
      <c r="G9" s="198"/>
      <c r="H9" s="297"/>
      <c r="I9" s="298" t="str">
        <f>Codierung!$I$80</f>
        <v>Sonnenblumen</v>
      </c>
      <c r="J9" s="298" t="str">
        <f>Codierung!$I$81</f>
        <v>Raps</v>
      </c>
      <c r="K9" s="298" t="str">
        <f>Codierung!$I$82</f>
        <v>Palm</v>
      </c>
      <c r="L9" s="298" t="str">
        <f>Codierung!$I$83</f>
        <v>Oliven</v>
      </c>
      <c r="M9" s="298" t="str">
        <f>Codierung!$I$84</f>
        <v>übrige</v>
      </c>
      <c r="N9" s="360" t="str">
        <f>Codierung!$I$60</f>
        <v>Total</v>
      </c>
      <c r="O9" s="399"/>
      <c r="P9" s="399"/>
      <c r="Q9" s="399"/>
    </row>
    <row r="10" spans="2:17" s="245" customFormat="1" ht="16.5" customHeight="1">
      <c r="B10" s="407"/>
      <c r="C10" s="397"/>
      <c r="D10" s="398"/>
      <c r="E10" s="198"/>
      <c r="F10" s="198"/>
      <c r="G10" s="198"/>
      <c r="H10" s="299" t="s">
        <v>457</v>
      </c>
      <c r="I10" s="296">
        <f>C44/$H$44</f>
        <v>0.40005773859390165</v>
      </c>
      <c r="J10" s="296">
        <f>D44/$H$44</f>
        <v>0.19008660789085249</v>
      </c>
      <c r="K10" s="296">
        <f>E44/$H$44</f>
        <v>0.15054330394542623</v>
      </c>
      <c r="L10" s="296">
        <f>F44/$H$44</f>
        <v>8.1038492395934456E-2</v>
      </c>
      <c r="M10" s="296">
        <f>G44/$H$44</f>
        <v>0.17827385717388508</v>
      </c>
      <c r="N10" s="361" t="s">
        <v>462</v>
      </c>
      <c r="O10" s="399"/>
      <c r="P10" s="399"/>
      <c r="Q10" s="399"/>
    </row>
    <row r="11" spans="2:17" s="245" customFormat="1" ht="16.5" customHeight="1">
      <c r="B11" s="407"/>
      <c r="C11" s="397"/>
      <c r="D11" s="398"/>
      <c r="E11" s="198"/>
      <c r="F11" s="198"/>
      <c r="G11" s="198"/>
      <c r="H11" s="300" t="s">
        <v>636</v>
      </c>
      <c r="I11" s="301">
        <f>C45/$H$45</f>
        <v>0.33462585806905598</v>
      </c>
      <c r="J11" s="301">
        <f>D45/$H$45</f>
        <v>0.25546177217602278</v>
      </c>
      <c r="K11" s="301">
        <f>E45/$H$45</f>
        <v>0.16182825058365188</v>
      </c>
      <c r="L11" s="301">
        <f>F45/$H$45</f>
        <v>0.1266881924566888</v>
      </c>
      <c r="M11" s="301">
        <f>G45/$H$45</f>
        <v>0.12139592671458048</v>
      </c>
      <c r="N11" s="362" t="s">
        <v>517</v>
      </c>
      <c r="O11" s="399"/>
      <c r="P11" s="399"/>
      <c r="Q11" s="399"/>
    </row>
    <row r="12" spans="2:17" s="245" customFormat="1" ht="16.5" customHeight="1">
      <c r="B12" s="407"/>
      <c r="C12" s="397"/>
      <c r="D12" s="398"/>
      <c r="E12" s="198"/>
      <c r="F12" s="198"/>
      <c r="G12" s="198"/>
      <c r="H12" s="198"/>
      <c r="I12" s="198"/>
      <c r="J12" s="198"/>
      <c r="K12" s="198"/>
      <c r="L12" s="246"/>
      <c r="M12" s="399"/>
      <c r="N12" s="399"/>
      <c r="O12" s="399"/>
      <c r="P12" s="399"/>
      <c r="Q12" s="399"/>
    </row>
    <row r="13" spans="2:17" s="245" customFormat="1" ht="16.5" customHeight="1">
      <c r="B13" s="407"/>
      <c r="C13" s="397"/>
      <c r="D13" s="398"/>
      <c r="E13" s="198"/>
      <c r="F13" s="198"/>
      <c r="G13" s="198"/>
      <c r="H13" s="198"/>
      <c r="I13" s="198"/>
      <c r="J13" s="198"/>
      <c r="K13" s="198"/>
      <c r="L13" s="246"/>
      <c r="M13" s="399"/>
      <c r="N13" s="399"/>
      <c r="O13" s="399"/>
      <c r="P13" s="399"/>
      <c r="Q13" s="399"/>
    </row>
    <row r="14" spans="2:17" s="245" customFormat="1" ht="16.5" customHeight="1">
      <c r="B14" s="407"/>
      <c r="C14" s="397"/>
      <c r="D14" s="398"/>
      <c r="E14" s="198"/>
      <c r="F14" s="198"/>
      <c r="G14" s="198"/>
      <c r="H14" s="198"/>
      <c r="I14" s="198"/>
      <c r="J14" s="198"/>
      <c r="K14" s="198"/>
      <c r="L14" s="246"/>
      <c r="M14" s="399"/>
      <c r="N14" s="399"/>
      <c r="O14" s="399"/>
      <c r="P14" s="399"/>
      <c r="Q14" s="399"/>
    </row>
    <row r="15" spans="2:17" s="245" customFormat="1" ht="16.5" customHeight="1">
      <c r="B15" s="407"/>
      <c r="C15" s="397"/>
      <c r="D15" s="398"/>
      <c r="E15" s="198"/>
      <c r="F15" s="198"/>
      <c r="G15" s="198"/>
      <c r="H15" s="246"/>
      <c r="I15" s="399"/>
      <c r="J15" s="399"/>
      <c r="K15" s="399"/>
      <c r="L15" s="399"/>
      <c r="M15" s="399"/>
    </row>
    <row r="16" spans="2:17" s="245" customFormat="1" ht="16.5" customHeight="1">
      <c r="B16" s="407"/>
      <c r="C16" s="397"/>
      <c r="D16" s="398"/>
      <c r="E16" s="198"/>
      <c r="F16" s="198"/>
      <c r="G16" s="198"/>
      <c r="H16" s="246"/>
      <c r="I16" s="399"/>
      <c r="J16" s="399"/>
      <c r="K16" s="399"/>
      <c r="L16" s="399"/>
      <c r="M16" s="399"/>
    </row>
    <row r="17" spans="2:17" s="245" customFormat="1" ht="16.5" customHeight="1">
      <c r="B17" s="407"/>
      <c r="C17" s="397"/>
      <c r="D17" s="398"/>
      <c r="E17" s="198"/>
      <c r="F17" s="198"/>
      <c r="G17" s="198"/>
      <c r="H17" s="246"/>
      <c r="I17" s="399"/>
      <c r="J17" s="399"/>
      <c r="K17" s="399"/>
      <c r="L17" s="399"/>
      <c r="M17" s="399"/>
    </row>
    <row r="18" spans="2:17" s="245" customFormat="1" ht="16.5" customHeight="1">
      <c r="B18" s="407"/>
      <c r="C18" s="397"/>
      <c r="D18" s="398"/>
      <c r="E18" s="198"/>
      <c r="F18" s="198"/>
      <c r="G18" s="198"/>
      <c r="H18" s="246"/>
      <c r="I18" s="399"/>
      <c r="J18" s="399"/>
      <c r="K18" s="399"/>
      <c r="L18" s="399"/>
      <c r="M18" s="399"/>
    </row>
    <row r="19" spans="2:17" s="245" customFormat="1" ht="16.5" customHeight="1">
      <c r="B19" s="407"/>
      <c r="C19" s="397"/>
      <c r="D19" s="398"/>
      <c r="E19" s="198"/>
      <c r="F19" s="198"/>
      <c r="G19" s="198"/>
      <c r="H19" s="246"/>
      <c r="I19" s="399"/>
      <c r="J19" s="399"/>
      <c r="K19" s="399"/>
      <c r="L19" s="399"/>
      <c r="M19" s="399"/>
    </row>
    <row r="20" spans="2:17" s="245" customFormat="1" ht="16.5" customHeight="1">
      <c r="B20" s="407"/>
      <c r="C20" s="397"/>
      <c r="D20" s="398"/>
      <c r="E20" s="198"/>
      <c r="F20" s="198"/>
      <c r="G20" s="198"/>
      <c r="H20" s="246"/>
      <c r="I20" s="399"/>
      <c r="J20" s="399"/>
      <c r="K20" s="399"/>
      <c r="L20" s="399"/>
      <c r="M20" s="399"/>
    </row>
    <row r="21" spans="2:17" s="245" customFormat="1" ht="16.5" customHeight="1">
      <c r="B21" s="407"/>
      <c r="C21" s="397"/>
      <c r="D21" s="398"/>
      <c r="E21" s="198"/>
      <c r="F21" s="198"/>
      <c r="G21" s="198"/>
      <c r="H21" s="246"/>
      <c r="I21" s="399"/>
      <c r="J21" s="399"/>
      <c r="K21" s="399"/>
      <c r="L21" s="399"/>
      <c r="M21" s="399"/>
    </row>
    <row r="22" spans="2:17" s="245" customFormat="1" ht="16.5" customHeight="1">
      <c r="B22" s="407"/>
      <c r="C22" s="397"/>
      <c r="D22" s="398"/>
      <c r="E22" s="198"/>
      <c r="F22" s="198"/>
      <c r="G22" s="198"/>
      <c r="H22" s="198"/>
      <c r="I22" s="198"/>
      <c r="J22" s="198"/>
      <c r="K22" s="198"/>
      <c r="L22" s="246"/>
      <c r="M22" s="399"/>
      <c r="N22" s="399"/>
      <c r="O22" s="399"/>
      <c r="P22" s="399"/>
      <c r="Q22" s="399"/>
    </row>
    <row r="23" spans="2:17" s="245" customFormat="1" ht="16.5" customHeight="1">
      <c r="B23" s="407"/>
      <c r="C23" s="397"/>
      <c r="D23" s="398"/>
      <c r="E23" s="198"/>
      <c r="F23" s="198"/>
      <c r="G23" s="198"/>
      <c r="H23" s="198"/>
      <c r="I23" s="198"/>
      <c r="J23" s="198"/>
      <c r="K23" s="198"/>
      <c r="L23" s="246"/>
      <c r="M23" s="399"/>
      <c r="N23" s="399"/>
      <c r="O23" s="399"/>
      <c r="P23" s="399"/>
      <c r="Q23" s="399"/>
    </row>
    <row r="24" spans="2:17" hidden="1">
      <c r="B24" s="405"/>
    </row>
    <row r="25" spans="2:17" hidden="1">
      <c r="B25" s="262"/>
      <c r="C25" s="285" t="s">
        <v>451</v>
      </c>
      <c r="D25" s="285"/>
      <c r="E25" s="285"/>
      <c r="F25" s="285"/>
      <c r="G25" s="285"/>
      <c r="H25" s="262"/>
      <c r="I25" s="262"/>
    </row>
    <row r="26" spans="2:17" hidden="1">
      <c r="B26" s="262"/>
      <c r="C26" s="286" t="s">
        <v>415</v>
      </c>
      <c r="D26" s="286" t="s">
        <v>414</v>
      </c>
      <c r="E26" s="286" t="s">
        <v>448</v>
      </c>
      <c r="F26" s="286" t="s">
        <v>450</v>
      </c>
      <c r="G26" s="286" t="s">
        <v>449</v>
      </c>
      <c r="H26" s="287" t="s">
        <v>452</v>
      </c>
      <c r="I26" s="262"/>
      <c r="M26" s="399"/>
    </row>
    <row r="27" spans="2:17" hidden="1">
      <c r="B27" s="262">
        <v>2003</v>
      </c>
      <c r="C27" s="288">
        <v>39.4</v>
      </c>
      <c r="D27" s="288">
        <v>18.100000000000001</v>
      </c>
      <c r="E27" s="288">
        <v>14.6</v>
      </c>
      <c r="F27" s="288">
        <v>20.2</v>
      </c>
      <c r="G27" s="288">
        <v>7.7</v>
      </c>
      <c r="H27" s="289">
        <v>111716</v>
      </c>
      <c r="I27" s="262"/>
    </row>
    <row r="28" spans="2:17" hidden="1">
      <c r="B28" s="262">
        <v>2004</v>
      </c>
      <c r="C28" s="288">
        <v>40.6</v>
      </c>
      <c r="D28" s="288">
        <v>19.899999999999999</v>
      </c>
      <c r="E28" s="288">
        <v>15.5</v>
      </c>
      <c r="F28" s="288">
        <v>15.5</v>
      </c>
      <c r="G28" s="288">
        <v>8.5</v>
      </c>
      <c r="H28" s="289">
        <v>113887</v>
      </c>
      <c r="I28" s="262"/>
    </row>
    <row r="29" spans="2:17" hidden="1">
      <c r="B29" s="262"/>
      <c r="C29" s="288"/>
      <c r="D29" s="288"/>
      <c r="E29" s="288"/>
      <c r="F29" s="288"/>
      <c r="G29" s="288"/>
      <c r="H29" s="290"/>
      <c r="I29" s="262"/>
    </row>
    <row r="30" spans="2:17" hidden="1">
      <c r="B30" s="262">
        <v>2012</v>
      </c>
      <c r="C30" s="291" t="s">
        <v>453</v>
      </c>
      <c r="D30" s="292" t="s">
        <v>454</v>
      </c>
      <c r="E30" s="292" t="s">
        <v>455</v>
      </c>
      <c r="F30" s="288">
        <v>14.199999999999996</v>
      </c>
      <c r="G30" s="292" t="s">
        <v>456</v>
      </c>
      <c r="H30" s="289">
        <v>134223</v>
      </c>
      <c r="I30" s="262"/>
    </row>
    <row r="31" spans="2:17" hidden="1">
      <c r="B31" s="262">
        <v>2013</v>
      </c>
      <c r="C31" s="245">
        <v>30.4</v>
      </c>
      <c r="D31" s="245">
        <v>24.9</v>
      </c>
      <c r="E31" s="245">
        <v>18.3</v>
      </c>
      <c r="F31" s="288">
        <v>16.799999999999997</v>
      </c>
      <c r="G31" s="245">
        <v>9.6</v>
      </c>
      <c r="H31" s="289">
        <v>135630</v>
      </c>
      <c r="I31" s="262"/>
    </row>
    <row r="32" spans="2:17">
      <c r="B32" s="262"/>
      <c r="C32" s="245"/>
      <c r="D32" s="245"/>
      <c r="E32" s="245"/>
      <c r="F32" s="245"/>
      <c r="G32" s="245"/>
      <c r="H32" s="245"/>
      <c r="I32" s="262"/>
    </row>
    <row r="33" spans="2:10">
      <c r="B33" s="262"/>
      <c r="C33" s="286" t="s">
        <v>415</v>
      </c>
      <c r="D33" s="286" t="s">
        <v>414</v>
      </c>
      <c r="E33" s="286" t="s">
        <v>448</v>
      </c>
      <c r="F33" s="286" t="s">
        <v>450</v>
      </c>
      <c r="G33" s="286" t="s">
        <v>449</v>
      </c>
      <c r="H33" s="245"/>
      <c r="I33" s="262"/>
    </row>
    <row r="34" spans="2:10">
      <c r="B34" s="262">
        <v>2003</v>
      </c>
      <c r="C34" s="293">
        <f>+($H27/100)*C27</f>
        <v>44016.103999999999</v>
      </c>
      <c r="D34" s="293">
        <f>+($H27/100)*D27</f>
        <v>20220.596000000001</v>
      </c>
      <c r="E34" s="293">
        <f>+($H27/100)*E27</f>
        <v>16310.536</v>
      </c>
      <c r="F34" s="293">
        <f>+($H27/100)*F27</f>
        <v>22566.632000000001</v>
      </c>
      <c r="G34" s="293">
        <f>+($H27/100)*G27</f>
        <v>8602.1320000000014</v>
      </c>
      <c r="H34" s="293">
        <f>SUM(C34:G34)</f>
        <v>111716</v>
      </c>
      <c r="I34" s="262"/>
    </row>
    <row r="35" spans="2:10">
      <c r="B35" s="262">
        <v>2004</v>
      </c>
      <c r="C35" s="293">
        <f t="shared" ref="C35:G38" si="0">+($H28/100)*C28</f>
        <v>46238.121999999996</v>
      </c>
      <c r="D35" s="293">
        <f t="shared" si="0"/>
        <v>22663.512999999995</v>
      </c>
      <c r="E35" s="293">
        <f t="shared" si="0"/>
        <v>17652.484999999997</v>
      </c>
      <c r="F35" s="293">
        <f t="shared" si="0"/>
        <v>17652.484999999997</v>
      </c>
      <c r="G35" s="293">
        <f t="shared" si="0"/>
        <v>9680.3949999999986</v>
      </c>
      <c r="H35" s="293">
        <f>SUM(C35:G35)</f>
        <v>113887</v>
      </c>
      <c r="I35" s="262"/>
    </row>
    <row r="36" spans="2:10">
      <c r="B36" s="262"/>
      <c r="C36" s="293"/>
      <c r="D36" s="293"/>
      <c r="E36" s="293"/>
      <c r="F36" s="293"/>
      <c r="G36" s="293"/>
      <c r="H36" s="262"/>
      <c r="I36" s="262"/>
    </row>
    <row r="37" spans="2:10">
      <c r="B37" s="262">
        <v>2012</v>
      </c>
      <c r="C37" s="293">
        <f t="shared" si="0"/>
        <v>45233.151000000005</v>
      </c>
      <c r="D37" s="293">
        <f t="shared" si="0"/>
        <v>31676.628000000001</v>
      </c>
      <c r="E37" s="293">
        <f t="shared" si="0"/>
        <v>25099.701000000001</v>
      </c>
      <c r="F37" s="293">
        <f t="shared" si="0"/>
        <v>19059.665999999994</v>
      </c>
      <c r="G37" s="293">
        <f t="shared" si="0"/>
        <v>13153.854000000001</v>
      </c>
      <c r="H37" s="293">
        <f t="shared" ref="H37:H38" si="1">SUM(C37:G37)</f>
        <v>134223</v>
      </c>
      <c r="I37" s="262"/>
    </row>
    <row r="38" spans="2:10">
      <c r="B38" s="262">
        <v>2013</v>
      </c>
      <c r="C38" s="293">
        <f t="shared" si="0"/>
        <v>41231.519999999997</v>
      </c>
      <c r="D38" s="293">
        <f t="shared" si="0"/>
        <v>33771.869999999995</v>
      </c>
      <c r="E38" s="293">
        <f t="shared" si="0"/>
        <v>24820.29</v>
      </c>
      <c r="F38" s="293">
        <f t="shared" si="0"/>
        <v>22785.839999999997</v>
      </c>
      <c r="G38" s="293">
        <f t="shared" si="0"/>
        <v>13020.48</v>
      </c>
      <c r="H38" s="293">
        <f t="shared" si="1"/>
        <v>135630</v>
      </c>
      <c r="I38" s="262"/>
    </row>
    <row r="39" spans="2:10">
      <c r="B39" s="262">
        <v>2014</v>
      </c>
      <c r="C39" s="293"/>
      <c r="D39" s="293"/>
      <c r="E39" s="293"/>
      <c r="F39" s="293"/>
      <c r="G39" s="293"/>
      <c r="H39" s="293"/>
      <c r="I39" s="262"/>
    </row>
    <row r="40" spans="2:10">
      <c r="B40" s="262">
        <v>2015</v>
      </c>
      <c r="C40" s="324">
        <v>48181</v>
      </c>
      <c r="D40" s="324">
        <v>38407</v>
      </c>
      <c r="E40" s="324">
        <v>21310</v>
      </c>
      <c r="F40" s="245">
        <v>19494</v>
      </c>
      <c r="G40" s="293">
        <v>13143</v>
      </c>
      <c r="H40" s="293">
        <v>140535</v>
      </c>
      <c r="I40" s="293"/>
    </row>
    <row r="41" spans="2:10">
      <c r="B41" s="262">
        <v>2016</v>
      </c>
      <c r="C41" s="324">
        <v>44964</v>
      </c>
      <c r="D41" s="324">
        <v>34054</v>
      </c>
      <c r="E41" s="324">
        <v>21090</v>
      </c>
      <c r="F41" s="324">
        <v>13954</v>
      </c>
      <c r="G41" s="262">
        <v>19294</v>
      </c>
      <c r="H41" s="293">
        <v>133356</v>
      </c>
      <c r="I41" s="293"/>
    </row>
    <row r="42" spans="2:10">
      <c r="B42" s="262">
        <v>2017</v>
      </c>
      <c r="C42" s="324">
        <v>46339</v>
      </c>
      <c r="D42" s="324">
        <v>35649</v>
      </c>
      <c r="E42" s="324">
        <v>23065</v>
      </c>
      <c r="F42" s="324">
        <f>H42-G42-E42-D42-C42</f>
        <v>20613</v>
      </c>
      <c r="G42" s="293">
        <v>13829</v>
      </c>
      <c r="H42" s="293">
        <v>139495</v>
      </c>
      <c r="I42" s="293"/>
    </row>
    <row r="43" spans="2:10">
      <c r="B43" s="262"/>
      <c r="C43" s="286" t="str">
        <f>Codierung!$I$80</f>
        <v>Sonnenblumen</v>
      </c>
      <c r="D43" s="286" t="str">
        <f>Codierung!$I$81</f>
        <v>Raps</v>
      </c>
      <c r="E43" s="286" t="str">
        <f>Codierung!$I$82</f>
        <v>Palm</v>
      </c>
      <c r="F43" s="286" t="str">
        <f>Codierung!$I$83</f>
        <v>Oliven</v>
      </c>
      <c r="G43" s="286" t="str">
        <f>Codierung!$I$84</f>
        <v>übrige</v>
      </c>
      <c r="H43" s="262"/>
      <c r="I43" s="262"/>
    </row>
    <row r="44" spans="2:10">
      <c r="B44" s="294" t="s">
        <v>457</v>
      </c>
      <c r="C44" s="295">
        <f>AVERAGE(C34:C35)</f>
        <v>45127.112999999998</v>
      </c>
      <c r="D44" s="295">
        <f t="shared" ref="D44:E44" si="2">AVERAGE(D34:D35)</f>
        <v>21442.054499999998</v>
      </c>
      <c r="E44" s="295">
        <f t="shared" si="2"/>
        <v>16981.510499999997</v>
      </c>
      <c r="F44" s="295">
        <f>AVERAGE(G34:G35)</f>
        <v>9141.2635000000009</v>
      </c>
      <c r="G44" s="295">
        <f>AVERAGE(F34:F35)</f>
        <v>20109.558499999999</v>
      </c>
      <c r="H44" s="295">
        <f>AVERAGE(H34:H35)</f>
        <v>112801.5</v>
      </c>
    </row>
    <row r="45" spans="2:10">
      <c r="B45" s="294" t="s">
        <v>636</v>
      </c>
      <c r="C45" s="295">
        <f t="shared" ref="C45:G45" si="3">AVERAGE(C41:C42)</f>
        <v>45651.5</v>
      </c>
      <c r="D45" s="295">
        <f t="shared" si="3"/>
        <v>34851.5</v>
      </c>
      <c r="E45" s="295">
        <f t="shared" si="3"/>
        <v>22077.5</v>
      </c>
      <c r="F45" s="295">
        <f t="shared" si="3"/>
        <v>17283.5</v>
      </c>
      <c r="G45" s="295">
        <f t="shared" si="3"/>
        <v>16561.5</v>
      </c>
      <c r="H45" s="295">
        <f>AVERAGE(H41:H42)</f>
        <v>136425.5</v>
      </c>
    </row>
    <row r="48" spans="2:10" ht="27" customHeight="1">
      <c r="J48" s="400"/>
    </row>
    <row r="49" spans="10:10">
      <c r="J49" s="400"/>
    </row>
    <row r="50" spans="10:10">
      <c r="J50" s="400"/>
    </row>
  </sheetData>
  <hyperlinks>
    <hyperlink ref="B1" location="Inhaltsverzeichnis!A1" display="Inhaltsverzeichnis!A1"/>
  </hyperlinks>
  <pageMargins left="0.7" right="0.7" top="0.78740157499999996" bottom="0.78740157499999996" header="0.3" footer="0.3"/>
  <pageSetup paperSize="9" orientation="portrait" r:id="rId1"/>
  <ignoredErrors>
    <ignoredError sqref="C30:F31 G30" numberStoredAsText="1"/>
    <ignoredError sqref="C45:H4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autoLine="0" autoPict="0">
                <anchor moveWithCells="1">
                  <from>
                    <xdr:col>7</xdr:col>
                    <xdr:colOff>228600</xdr:colOff>
                    <xdr:row>1</xdr:row>
                    <xdr:rowOff>38100</xdr:rowOff>
                  </from>
                  <to>
                    <xdr:col>9</xdr:col>
                    <xdr:colOff>409575</xdr:colOff>
                    <xdr:row>2</xdr:row>
                    <xdr:rowOff>114300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16"/>
  <sheetViews>
    <sheetView workbookViewId="0">
      <selection activeCell="K3" sqref="K3:V30"/>
    </sheetView>
  </sheetViews>
  <sheetFormatPr baseColWidth="10" defaultColWidth="11.42578125" defaultRowHeight="15"/>
  <cols>
    <col min="1" max="4" width="11.42578125" style="73"/>
    <col min="5" max="5" width="39.28515625" style="73" customWidth="1"/>
    <col min="6" max="8" width="11.42578125" style="73"/>
    <col min="9" max="9" width="11.42578125" style="85"/>
    <col min="10" max="21" width="11.42578125" style="73"/>
    <col min="22" max="22" width="8.42578125" style="73" customWidth="1"/>
    <col min="23" max="23" width="36.140625" style="73" customWidth="1"/>
    <col min="24" max="29" width="11.42578125" style="73"/>
    <col min="30" max="30" width="14.5703125" style="73" customWidth="1"/>
    <col min="31" max="16384" width="11.42578125" style="73"/>
  </cols>
  <sheetData>
    <row r="1" spans="1:36">
      <c r="A1" s="83" t="s">
        <v>127</v>
      </c>
      <c r="B1" s="83"/>
      <c r="C1" s="83"/>
      <c r="D1" s="83"/>
      <c r="E1" s="83"/>
      <c r="Z1" s="83" t="s">
        <v>128</v>
      </c>
      <c r="AA1" s="91" t="s">
        <v>129</v>
      </c>
    </row>
    <row r="2" spans="1:36" ht="31.5">
      <c r="A2" s="92"/>
      <c r="B2" s="92" t="s">
        <v>130</v>
      </c>
      <c r="C2" s="92" t="s">
        <v>131</v>
      </c>
      <c r="D2" s="93" t="s">
        <v>132</v>
      </c>
      <c r="E2" s="73" t="s">
        <v>133</v>
      </c>
      <c r="F2" s="92" t="s">
        <v>134</v>
      </c>
      <c r="J2" s="73" t="s">
        <v>135</v>
      </c>
      <c r="K2" s="73" t="s">
        <v>136</v>
      </c>
      <c r="AA2" s="73" t="s">
        <v>136</v>
      </c>
      <c r="AC2" s="85"/>
      <c r="AD2" s="85"/>
      <c r="AE2" s="85"/>
      <c r="AF2" s="85"/>
      <c r="AG2" s="85"/>
      <c r="AH2" s="85"/>
      <c r="AI2" s="85"/>
      <c r="AJ2" s="85"/>
    </row>
    <row r="3" spans="1:36" ht="55.5">
      <c r="A3" s="94">
        <v>37257</v>
      </c>
      <c r="B3" s="73">
        <f t="shared" ref="B3:B64" si="0">+C3*G3</f>
        <v>183.85655</v>
      </c>
      <c r="C3" s="95">
        <v>124.75</v>
      </c>
      <c r="D3" s="73">
        <f>+G3</f>
        <v>1.4738</v>
      </c>
      <c r="E3" s="73">
        <v>37.75</v>
      </c>
      <c r="F3" s="96" t="s">
        <v>137</v>
      </c>
      <c r="G3" s="73">
        <f>VLOOKUP(F:F,I:J,2,FALSE)</f>
        <v>1.4738</v>
      </c>
      <c r="I3" s="96" t="s">
        <v>137</v>
      </c>
      <c r="J3" s="74">
        <v>1.4738</v>
      </c>
      <c r="Z3" s="97" t="s">
        <v>138</v>
      </c>
      <c r="AA3" s="98" t="s">
        <v>139</v>
      </c>
      <c r="AB3" s="98" t="s">
        <v>140</v>
      </c>
      <c r="AC3" s="85"/>
      <c r="AF3" s="85"/>
      <c r="AG3" s="85"/>
      <c r="AH3" s="85"/>
      <c r="AI3" s="85"/>
      <c r="AJ3" s="85"/>
    </row>
    <row r="4" spans="1:36">
      <c r="A4" s="94">
        <v>37259</v>
      </c>
      <c r="B4" s="73">
        <f t="shared" si="0"/>
        <v>184.22499999999999</v>
      </c>
      <c r="C4" s="95">
        <v>125</v>
      </c>
      <c r="D4" s="73">
        <f t="shared" ref="D4:D67" si="1">+G4</f>
        <v>1.4738</v>
      </c>
      <c r="F4" s="96" t="s">
        <v>137</v>
      </c>
      <c r="G4" s="73">
        <f t="shared" ref="G4:G67" si="2">VLOOKUP(F:F,I:J,2,FALSE)</f>
        <v>1.4738</v>
      </c>
      <c r="I4" s="96" t="s">
        <v>141</v>
      </c>
      <c r="J4" s="74">
        <v>1.4774</v>
      </c>
      <c r="Z4" s="99"/>
      <c r="AA4" s="100" t="s">
        <v>142</v>
      </c>
      <c r="AC4" s="85"/>
      <c r="AF4" s="85"/>
      <c r="AG4" s="85"/>
      <c r="AH4" s="85"/>
      <c r="AI4" s="85"/>
      <c r="AJ4" s="85"/>
    </row>
    <row r="5" spans="1:36">
      <c r="A5" s="94">
        <v>37260</v>
      </c>
      <c r="B5" s="73">
        <f t="shared" si="0"/>
        <v>186.06725</v>
      </c>
      <c r="C5" s="95">
        <v>126.25</v>
      </c>
      <c r="D5" s="73">
        <f t="shared" si="1"/>
        <v>1.4738</v>
      </c>
      <c r="F5" s="96" t="s">
        <v>137</v>
      </c>
      <c r="G5" s="73">
        <f t="shared" si="2"/>
        <v>1.4738</v>
      </c>
      <c r="I5" s="96" t="s">
        <v>143</v>
      </c>
      <c r="J5" s="74">
        <v>1.468</v>
      </c>
      <c r="Z5" s="101">
        <v>36647</v>
      </c>
      <c r="AA5" s="102">
        <v>41.56</v>
      </c>
      <c r="AC5" s="85"/>
      <c r="AF5" s="85"/>
      <c r="AG5" s="85"/>
      <c r="AH5" s="85"/>
      <c r="AI5" s="85"/>
      <c r="AJ5" s="85"/>
    </row>
    <row r="6" spans="1:36">
      <c r="A6" s="94">
        <v>37263</v>
      </c>
      <c r="B6" s="73">
        <f t="shared" si="0"/>
        <v>185.69880000000001</v>
      </c>
      <c r="C6" s="95">
        <v>126</v>
      </c>
      <c r="D6" s="73">
        <f t="shared" si="1"/>
        <v>1.4738</v>
      </c>
      <c r="F6" s="96" t="s">
        <v>137</v>
      </c>
      <c r="G6" s="73">
        <f t="shared" si="2"/>
        <v>1.4738</v>
      </c>
      <c r="I6" s="96" t="s">
        <v>144</v>
      </c>
      <c r="J6" s="74">
        <v>1.466</v>
      </c>
      <c r="W6" s="83" t="s">
        <v>145</v>
      </c>
      <c r="X6" s="83"/>
      <c r="Y6" s="83"/>
      <c r="Z6" s="101">
        <v>36678</v>
      </c>
      <c r="AA6" s="102">
        <v>42.72</v>
      </c>
      <c r="AC6" s="85"/>
      <c r="AF6" s="85"/>
      <c r="AG6" s="85"/>
      <c r="AH6" s="85"/>
      <c r="AI6" s="85"/>
      <c r="AJ6" s="85"/>
    </row>
    <row r="7" spans="1:36">
      <c r="A7" s="94">
        <v>37264</v>
      </c>
      <c r="B7" s="73">
        <f t="shared" si="0"/>
        <v>185.69880000000001</v>
      </c>
      <c r="C7" s="95">
        <v>126</v>
      </c>
      <c r="D7" s="73">
        <f t="shared" si="1"/>
        <v>1.4738</v>
      </c>
      <c r="F7" s="96" t="s">
        <v>137</v>
      </c>
      <c r="G7" s="73">
        <f t="shared" si="2"/>
        <v>1.4738</v>
      </c>
      <c r="I7" s="96" t="s">
        <v>146</v>
      </c>
      <c r="J7" s="74">
        <v>1.4567000000000001</v>
      </c>
      <c r="W7" s="83" t="s">
        <v>133</v>
      </c>
      <c r="X7" s="83"/>
      <c r="Y7" s="83"/>
      <c r="Z7" s="101">
        <v>36708</v>
      </c>
      <c r="AA7" s="102">
        <v>45.34</v>
      </c>
    </row>
    <row r="8" spans="1:36">
      <c r="A8" s="94">
        <v>37265</v>
      </c>
      <c r="B8" s="73">
        <f t="shared" si="0"/>
        <v>184.96189999999999</v>
      </c>
      <c r="C8" s="95">
        <v>125.5</v>
      </c>
      <c r="D8" s="73">
        <f t="shared" si="1"/>
        <v>1.4738</v>
      </c>
      <c r="F8" s="96" t="s">
        <v>137</v>
      </c>
      <c r="G8" s="73">
        <f t="shared" si="2"/>
        <v>1.4738</v>
      </c>
      <c r="I8" s="96" t="s">
        <v>147</v>
      </c>
      <c r="J8" s="74">
        <v>1.4716</v>
      </c>
      <c r="W8" s="83">
        <f>CORREL(AA25:AA162,AB25:AB162)</f>
        <v>0.70182787814870939</v>
      </c>
      <c r="X8" s="83" t="s">
        <v>148</v>
      </c>
      <c r="Y8" s="83"/>
      <c r="Z8" s="101">
        <v>36739</v>
      </c>
      <c r="AA8" s="102">
        <v>44.95</v>
      </c>
    </row>
    <row r="9" spans="1:36">
      <c r="A9" s="94">
        <v>37266</v>
      </c>
      <c r="B9" s="73">
        <f t="shared" si="0"/>
        <v>182.75120000000001</v>
      </c>
      <c r="C9" s="95">
        <v>124</v>
      </c>
      <c r="D9" s="73">
        <f t="shared" si="1"/>
        <v>1.4738</v>
      </c>
      <c r="F9" s="96" t="s">
        <v>137</v>
      </c>
      <c r="G9" s="73">
        <f t="shared" si="2"/>
        <v>1.4738</v>
      </c>
      <c r="I9" s="96" t="s">
        <v>149</v>
      </c>
      <c r="J9" s="74">
        <v>1.4626000000000001</v>
      </c>
      <c r="W9" s="83"/>
      <c r="X9" s="83"/>
      <c r="Y9" s="83"/>
      <c r="Z9" s="101">
        <v>36770</v>
      </c>
      <c r="AA9" s="102">
        <v>59.74</v>
      </c>
    </row>
    <row r="10" spans="1:36">
      <c r="A10" s="94">
        <v>37267</v>
      </c>
      <c r="B10" s="73">
        <f t="shared" si="0"/>
        <v>184.96189999999999</v>
      </c>
      <c r="C10" s="95">
        <v>125.5</v>
      </c>
      <c r="D10" s="73">
        <f t="shared" si="1"/>
        <v>1.4738</v>
      </c>
      <c r="F10" s="96" t="s">
        <v>137</v>
      </c>
      <c r="G10" s="73">
        <f t="shared" si="2"/>
        <v>1.4738</v>
      </c>
      <c r="I10" s="96" t="s">
        <v>150</v>
      </c>
      <c r="J10" s="74">
        <v>1.4639</v>
      </c>
      <c r="W10" s="83">
        <f>RSQ(AA25:AA162,AB25:AB162)</f>
        <v>0.4925623705467197</v>
      </c>
      <c r="X10" s="83" t="s">
        <v>151</v>
      </c>
      <c r="Y10" s="83"/>
      <c r="Z10" s="101">
        <v>36800</v>
      </c>
      <c r="AA10" s="102">
        <v>54.98</v>
      </c>
    </row>
    <row r="11" spans="1:36">
      <c r="A11" s="94">
        <v>37270</v>
      </c>
      <c r="B11" s="73">
        <f t="shared" si="0"/>
        <v>185.33035000000001</v>
      </c>
      <c r="C11" s="95">
        <v>125.75</v>
      </c>
      <c r="D11" s="73">
        <f t="shared" si="1"/>
        <v>1.4738</v>
      </c>
      <c r="F11" s="96" t="s">
        <v>137</v>
      </c>
      <c r="G11" s="73">
        <f t="shared" si="2"/>
        <v>1.4738</v>
      </c>
      <c r="I11" s="96" t="s">
        <v>152</v>
      </c>
      <c r="J11" s="74">
        <v>1.4651000000000001</v>
      </c>
      <c r="Z11" s="101">
        <v>36831</v>
      </c>
      <c r="AA11" s="102">
        <v>55.4</v>
      </c>
    </row>
    <row r="12" spans="1:36">
      <c r="A12" s="94">
        <v>37271</v>
      </c>
      <c r="B12" s="73">
        <f t="shared" si="0"/>
        <v>184.59344999999999</v>
      </c>
      <c r="C12" s="95">
        <v>125.25</v>
      </c>
      <c r="D12" s="73">
        <f t="shared" si="1"/>
        <v>1.4738</v>
      </c>
      <c r="F12" s="96" t="s">
        <v>137</v>
      </c>
      <c r="G12" s="73">
        <f t="shared" si="2"/>
        <v>1.4738</v>
      </c>
      <c r="I12" s="96" t="s">
        <v>153</v>
      </c>
      <c r="J12" s="74">
        <v>1.4649000000000001</v>
      </c>
      <c r="Z12" s="101">
        <v>36861</v>
      </c>
      <c r="AA12" s="102">
        <v>56.14</v>
      </c>
    </row>
    <row r="13" spans="1:36">
      <c r="A13" s="94">
        <v>37272</v>
      </c>
      <c r="B13" s="73">
        <f t="shared" si="0"/>
        <v>183.4881</v>
      </c>
      <c r="C13" s="95">
        <v>124.5</v>
      </c>
      <c r="D13" s="73">
        <f t="shared" si="1"/>
        <v>1.4738</v>
      </c>
      <c r="F13" s="96" t="s">
        <v>137</v>
      </c>
      <c r="G13" s="73">
        <f t="shared" si="2"/>
        <v>1.4738</v>
      </c>
      <c r="I13" s="96" t="s">
        <v>154</v>
      </c>
      <c r="J13" s="74">
        <v>1.4673</v>
      </c>
      <c r="Z13" s="101">
        <v>36892</v>
      </c>
      <c r="AA13" s="102">
        <v>45.44</v>
      </c>
    </row>
    <row r="14" spans="1:36">
      <c r="A14" s="94">
        <v>37273</v>
      </c>
      <c r="B14" s="73">
        <f t="shared" si="0"/>
        <v>182.75120000000001</v>
      </c>
      <c r="C14" s="95">
        <v>124</v>
      </c>
      <c r="D14" s="73">
        <f t="shared" si="1"/>
        <v>1.4738</v>
      </c>
      <c r="F14" s="96" t="s">
        <v>137</v>
      </c>
      <c r="G14" s="73">
        <f t="shared" si="2"/>
        <v>1.4738</v>
      </c>
      <c r="I14" s="96" t="s">
        <v>155</v>
      </c>
      <c r="J14" s="74">
        <v>1.468</v>
      </c>
      <c r="Z14" s="101">
        <v>36923</v>
      </c>
      <c r="AA14" s="102">
        <v>41.49</v>
      </c>
    </row>
    <row r="15" spans="1:36">
      <c r="A15" s="94">
        <v>37274</v>
      </c>
      <c r="B15" s="73">
        <f t="shared" si="0"/>
        <v>182.75120000000001</v>
      </c>
      <c r="C15" s="95">
        <v>124</v>
      </c>
      <c r="D15" s="73">
        <f t="shared" si="1"/>
        <v>1.4738</v>
      </c>
      <c r="F15" s="96" t="s">
        <v>137</v>
      </c>
      <c r="G15" s="73">
        <f t="shared" si="2"/>
        <v>1.4738</v>
      </c>
      <c r="I15" s="96" t="s">
        <v>156</v>
      </c>
      <c r="J15" s="74">
        <v>1.4622999999999999</v>
      </c>
      <c r="Z15" s="101">
        <v>36951</v>
      </c>
      <c r="AA15" s="102">
        <v>42.29</v>
      </c>
    </row>
    <row r="16" spans="1:36">
      <c r="A16" s="94">
        <v>37277</v>
      </c>
      <c r="B16" s="73">
        <f t="shared" si="0"/>
        <v>182.01429999999999</v>
      </c>
      <c r="C16" s="95">
        <v>123.5</v>
      </c>
      <c r="D16" s="73">
        <f t="shared" si="1"/>
        <v>1.4738</v>
      </c>
      <c r="F16" s="96" t="s">
        <v>137</v>
      </c>
      <c r="G16" s="73">
        <f t="shared" si="2"/>
        <v>1.4738</v>
      </c>
      <c r="I16" s="96" t="s">
        <v>157</v>
      </c>
      <c r="J16" s="74">
        <v>1.4672000000000001</v>
      </c>
      <c r="Z16" s="101">
        <v>36982</v>
      </c>
      <c r="AA16" s="102">
        <v>45.29</v>
      </c>
    </row>
    <row r="17" spans="1:28">
      <c r="A17" s="94">
        <v>37278</v>
      </c>
      <c r="B17" s="73">
        <f t="shared" si="0"/>
        <v>182.38274999999999</v>
      </c>
      <c r="C17" s="95">
        <v>123.75</v>
      </c>
      <c r="D17" s="73">
        <f t="shared" si="1"/>
        <v>1.4738</v>
      </c>
      <c r="F17" s="96" t="s">
        <v>137</v>
      </c>
      <c r="G17" s="73">
        <f t="shared" si="2"/>
        <v>1.4738</v>
      </c>
      <c r="I17" s="96" t="s">
        <v>158</v>
      </c>
      <c r="J17" s="74">
        <v>1.4689999999999999</v>
      </c>
      <c r="Z17" s="101">
        <v>37012</v>
      </c>
      <c r="AA17" s="102">
        <v>44.1</v>
      </c>
    </row>
    <row r="18" spans="1:28">
      <c r="A18" s="94">
        <v>37279</v>
      </c>
      <c r="B18" s="73">
        <f t="shared" si="0"/>
        <v>182.01429999999999</v>
      </c>
      <c r="C18" s="95">
        <v>123.5</v>
      </c>
      <c r="D18" s="73">
        <f t="shared" si="1"/>
        <v>1.4738</v>
      </c>
      <c r="F18" s="96" t="s">
        <v>137</v>
      </c>
      <c r="G18" s="73">
        <f t="shared" si="2"/>
        <v>1.4738</v>
      </c>
      <c r="I18" s="96" t="s">
        <v>159</v>
      </c>
      <c r="J18" s="74">
        <v>1.4954000000000001</v>
      </c>
      <c r="Z18" s="101">
        <v>37043</v>
      </c>
      <c r="AA18" s="102">
        <v>45.07</v>
      </c>
    </row>
    <row r="19" spans="1:28">
      <c r="A19" s="94">
        <v>37280</v>
      </c>
      <c r="B19" s="73">
        <f t="shared" si="0"/>
        <v>179.80359999999999</v>
      </c>
      <c r="C19" s="95">
        <v>122</v>
      </c>
      <c r="D19" s="73">
        <f t="shared" si="1"/>
        <v>1.4738</v>
      </c>
      <c r="F19" s="96" t="s">
        <v>137</v>
      </c>
      <c r="G19" s="73">
        <f t="shared" si="2"/>
        <v>1.4738</v>
      </c>
      <c r="I19" s="96" t="s">
        <v>160</v>
      </c>
      <c r="J19" s="74">
        <v>1.5148000000000001</v>
      </c>
      <c r="Z19" s="101">
        <v>37073</v>
      </c>
      <c r="AA19" s="102">
        <v>45.07</v>
      </c>
    </row>
    <row r="20" spans="1:28">
      <c r="A20" s="94">
        <v>37281</v>
      </c>
      <c r="B20" s="73">
        <f t="shared" si="0"/>
        <v>179.80359999999999</v>
      </c>
      <c r="C20" s="95">
        <v>122</v>
      </c>
      <c r="D20" s="73">
        <f t="shared" si="1"/>
        <v>1.4738</v>
      </c>
      <c r="F20" s="96" t="s">
        <v>137</v>
      </c>
      <c r="G20" s="73">
        <f t="shared" si="2"/>
        <v>1.4738</v>
      </c>
      <c r="I20" s="96" t="s">
        <v>161</v>
      </c>
      <c r="J20" s="74">
        <v>1.5399</v>
      </c>
      <c r="Z20" s="101">
        <v>37104</v>
      </c>
      <c r="AA20" s="102">
        <v>43.83</v>
      </c>
    </row>
    <row r="21" spans="1:28">
      <c r="A21" s="94">
        <v>37284</v>
      </c>
      <c r="B21" s="73">
        <f t="shared" si="0"/>
        <v>178.69825</v>
      </c>
      <c r="C21" s="95">
        <v>121.25</v>
      </c>
      <c r="D21" s="73">
        <f t="shared" si="1"/>
        <v>1.4738</v>
      </c>
      <c r="F21" s="96" t="s">
        <v>137</v>
      </c>
      <c r="G21" s="73">
        <f t="shared" si="2"/>
        <v>1.4738</v>
      </c>
      <c r="I21" s="96" t="s">
        <v>162</v>
      </c>
      <c r="J21" s="74">
        <v>1.5470999999999999</v>
      </c>
      <c r="Z21" s="101">
        <v>37135</v>
      </c>
      <c r="AA21" s="102">
        <v>44.45</v>
      </c>
    </row>
    <row r="22" spans="1:28">
      <c r="A22" s="94">
        <v>37285</v>
      </c>
      <c r="B22" s="73">
        <f t="shared" si="0"/>
        <v>179.43514999999999</v>
      </c>
      <c r="C22" s="95">
        <v>121.75</v>
      </c>
      <c r="D22" s="73">
        <f t="shared" si="1"/>
        <v>1.4738</v>
      </c>
      <c r="F22" s="96" t="s">
        <v>137</v>
      </c>
      <c r="G22" s="73">
        <f t="shared" si="2"/>
        <v>1.4738</v>
      </c>
      <c r="I22" s="96" t="s">
        <v>163</v>
      </c>
      <c r="J22" s="74">
        <v>1.5404</v>
      </c>
      <c r="W22" s="73" t="s">
        <v>164</v>
      </c>
      <c r="Z22" s="101">
        <v>37165</v>
      </c>
      <c r="AA22" s="102">
        <v>43.46</v>
      </c>
    </row>
    <row r="23" spans="1:28">
      <c r="A23" s="94">
        <v>37286</v>
      </c>
      <c r="B23" s="73">
        <f t="shared" si="0"/>
        <v>178.32980000000001</v>
      </c>
      <c r="C23" s="95">
        <v>121</v>
      </c>
      <c r="D23" s="73">
        <f t="shared" si="1"/>
        <v>1.4738</v>
      </c>
      <c r="F23" s="96" t="s">
        <v>137</v>
      </c>
      <c r="G23" s="73">
        <f t="shared" si="2"/>
        <v>1.4738</v>
      </c>
      <c r="I23" s="96" t="s">
        <v>165</v>
      </c>
      <c r="J23" s="74">
        <v>1.5468999999999999</v>
      </c>
      <c r="Z23" s="101">
        <v>37196</v>
      </c>
      <c r="AA23" s="102">
        <v>38.78</v>
      </c>
    </row>
    <row r="24" spans="1:28">
      <c r="A24" s="94">
        <v>37287</v>
      </c>
      <c r="B24" s="73">
        <f t="shared" si="0"/>
        <v>177.59289999999999</v>
      </c>
      <c r="C24" s="95">
        <v>120.5</v>
      </c>
      <c r="D24" s="73">
        <f t="shared" si="1"/>
        <v>1.4738</v>
      </c>
      <c r="E24" s="73">
        <v>34.659999999999997</v>
      </c>
      <c r="F24" s="96" t="s">
        <v>137</v>
      </c>
      <c r="G24" s="73">
        <f t="shared" si="2"/>
        <v>1.4738</v>
      </c>
      <c r="I24" s="96" t="s">
        <v>166</v>
      </c>
      <c r="J24" s="74">
        <v>1.5481</v>
      </c>
      <c r="Z24" s="101">
        <v>37226</v>
      </c>
      <c r="AA24" s="102">
        <v>35.159999999999997</v>
      </c>
    </row>
    <row r="25" spans="1:28">
      <c r="A25" s="94">
        <v>37288</v>
      </c>
      <c r="B25" s="73">
        <f t="shared" si="0"/>
        <v>177.28800000000001</v>
      </c>
      <c r="C25" s="95">
        <v>120</v>
      </c>
      <c r="D25" s="73">
        <f t="shared" si="1"/>
        <v>1.4774</v>
      </c>
      <c r="F25" s="96" t="s">
        <v>141</v>
      </c>
      <c r="G25" s="73">
        <f t="shared" si="2"/>
        <v>1.4774</v>
      </c>
      <c r="I25" s="96" t="s">
        <v>167</v>
      </c>
      <c r="J25" s="74">
        <v>1.5587</v>
      </c>
      <c r="Z25" s="101">
        <v>37257</v>
      </c>
      <c r="AA25" s="102">
        <v>37.75</v>
      </c>
      <c r="AB25" s="103">
        <v>123.89772727272727</v>
      </c>
    </row>
    <row r="26" spans="1:28">
      <c r="A26" s="94">
        <v>37291</v>
      </c>
      <c r="B26" s="73">
        <f t="shared" si="0"/>
        <v>176.54930000000002</v>
      </c>
      <c r="C26" s="95">
        <v>119.5</v>
      </c>
      <c r="D26" s="73">
        <f t="shared" si="1"/>
        <v>1.4774</v>
      </c>
      <c r="F26" s="96" t="s">
        <v>141</v>
      </c>
      <c r="G26" s="73">
        <f t="shared" si="2"/>
        <v>1.4774</v>
      </c>
      <c r="I26" s="96" t="s">
        <v>168</v>
      </c>
      <c r="J26" s="74">
        <v>1.5548999999999999</v>
      </c>
      <c r="Z26" s="101">
        <v>37288</v>
      </c>
      <c r="AA26" s="102">
        <v>34.659999999999997</v>
      </c>
      <c r="AB26" s="103">
        <v>117.8125</v>
      </c>
    </row>
    <row r="27" spans="1:28">
      <c r="A27" s="94">
        <v>37292</v>
      </c>
      <c r="B27" s="73">
        <f t="shared" si="0"/>
        <v>176.17995000000002</v>
      </c>
      <c r="C27" s="95">
        <v>119.25</v>
      </c>
      <c r="D27" s="73">
        <f t="shared" si="1"/>
        <v>1.4774</v>
      </c>
      <c r="F27" s="96" t="s">
        <v>141</v>
      </c>
      <c r="G27" s="73">
        <f t="shared" si="2"/>
        <v>1.4774</v>
      </c>
      <c r="I27" s="96" t="s">
        <v>169</v>
      </c>
      <c r="J27" s="74">
        <v>1.5661</v>
      </c>
      <c r="Z27" s="101">
        <v>37316</v>
      </c>
      <c r="AA27" s="102">
        <v>34.86</v>
      </c>
      <c r="AB27" s="103">
        <v>111.1125</v>
      </c>
    </row>
    <row r="28" spans="1:28">
      <c r="A28" s="94">
        <v>37293</v>
      </c>
      <c r="B28" s="73">
        <f t="shared" si="0"/>
        <v>174.70255</v>
      </c>
      <c r="C28" s="95">
        <v>118.25</v>
      </c>
      <c r="D28" s="73">
        <f t="shared" si="1"/>
        <v>1.4774</v>
      </c>
      <c r="F28" s="96" t="s">
        <v>141</v>
      </c>
      <c r="G28" s="73">
        <f t="shared" si="2"/>
        <v>1.4774</v>
      </c>
      <c r="I28" s="96" t="s">
        <v>170</v>
      </c>
      <c r="J28" s="74">
        <v>1.5731000000000002</v>
      </c>
      <c r="Z28" s="101">
        <v>37347</v>
      </c>
      <c r="AA28" s="102">
        <v>38.76</v>
      </c>
      <c r="AB28" s="103">
        <v>110.42857142857143</v>
      </c>
    </row>
    <row r="29" spans="1:28">
      <c r="A29" s="94">
        <v>37294</v>
      </c>
      <c r="B29" s="73">
        <f t="shared" si="0"/>
        <v>175.44125</v>
      </c>
      <c r="C29" s="95">
        <v>118.75</v>
      </c>
      <c r="D29" s="73">
        <f t="shared" si="1"/>
        <v>1.4774</v>
      </c>
      <c r="F29" s="96" t="s">
        <v>141</v>
      </c>
      <c r="G29" s="73">
        <f t="shared" si="2"/>
        <v>1.4774</v>
      </c>
      <c r="I29" s="96" t="s">
        <v>171</v>
      </c>
      <c r="J29" s="74">
        <v>1.5666</v>
      </c>
      <c r="Z29" s="101">
        <v>37377</v>
      </c>
      <c r="AA29" s="102">
        <v>37.380000000000003</v>
      </c>
      <c r="AB29" s="103">
        <v>105.29545454545455</v>
      </c>
    </row>
    <row r="30" spans="1:28">
      <c r="A30" s="94">
        <v>37295</v>
      </c>
      <c r="B30" s="73">
        <f t="shared" si="0"/>
        <v>176.54930000000002</v>
      </c>
      <c r="C30" s="95">
        <v>119.5</v>
      </c>
      <c r="D30" s="73">
        <f t="shared" si="1"/>
        <v>1.4774</v>
      </c>
      <c r="F30" s="96" t="s">
        <v>141</v>
      </c>
      <c r="G30" s="73">
        <f t="shared" si="2"/>
        <v>1.4774</v>
      </c>
      <c r="I30" s="96" t="s">
        <v>172</v>
      </c>
      <c r="J30" s="74">
        <v>1.5547</v>
      </c>
      <c r="Z30" s="101">
        <v>37408</v>
      </c>
      <c r="AA30" s="102">
        <v>35.020000000000003</v>
      </c>
      <c r="AB30" s="103">
        <v>103.58750000000001</v>
      </c>
    </row>
    <row r="31" spans="1:28">
      <c r="A31" s="94">
        <v>37298</v>
      </c>
      <c r="B31" s="73">
        <f t="shared" si="0"/>
        <v>176.54930000000002</v>
      </c>
      <c r="C31" s="95">
        <v>119.5</v>
      </c>
      <c r="D31" s="73">
        <f t="shared" si="1"/>
        <v>1.4774</v>
      </c>
      <c r="F31" s="96" t="s">
        <v>141</v>
      </c>
      <c r="G31" s="73">
        <f t="shared" si="2"/>
        <v>1.4774</v>
      </c>
      <c r="I31" s="96" t="s">
        <v>173</v>
      </c>
      <c r="J31" s="74">
        <v>1.5407999999999999</v>
      </c>
      <c r="Z31" s="101">
        <v>37438</v>
      </c>
      <c r="AA31" s="102">
        <v>35.25</v>
      </c>
      <c r="AB31" s="103">
        <v>105.23913043478261</v>
      </c>
    </row>
    <row r="32" spans="1:28">
      <c r="A32" s="94">
        <v>37299</v>
      </c>
      <c r="B32" s="73">
        <f t="shared" si="0"/>
        <v>176.54930000000002</v>
      </c>
      <c r="C32" s="95">
        <v>119.5</v>
      </c>
      <c r="D32" s="73">
        <f t="shared" si="1"/>
        <v>1.4774</v>
      </c>
      <c r="F32" s="96" t="s">
        <v>141</v>
      </c>
      <c r="G32" s="73">
        <f t="shared" si="2"/>
        <v>1.4774</v>
      </c>
      <c r="I32" s="96" t="s">
        <v>174</v>
      </c>
      <c r="J32" s="74">
        <v>1.5186999999999999</v>
      </c>
      <c r="Z32" s="101">
        <v>37469</v>
      </c>
      <c r="AA32" s="102">
        <v>35.6</v>
      </c>
      <c r="AB32" s="103">
        <v>112.93181818181819</v>
      </c>
    </row>
    <row r="33" spans="1:28">
      <c r="A33" s="94">
        <v>37300</v>
      </c>
      <c r="B33" s="73">
        <f t="shared" si="0"/>
        <v>176.54930000000002</v>
      </c>
      <c r="C33" s="95">
        <v>119.5</v>
      </c>
      <c r="D33" s="73">
        <f t="shared" si="1"/>
        <v>1.4774</v>
      </c>
      <c r="F33" s="96" t="s">
        <v>141</v>
      </c>
      <c r="G33" s="73">
        <f t="shared" si="2"/>
        <v>1.4774</v>
      </c>
      <c r="I33" s="96" t="s">
        <v>175</v>
      </c>
      <c r="J33" s="74">
        <v>1.5268000000000002</v>
      </c>
      <c r="Z33" s="101">
        <v>37500</v>
      </c>
      <c r="AA33" s="102">
        <v>39.07</v>
      </c>
      <c r="AB33" s="103">
        <v>119.5952380952381</v>
      </c>
    </row>
    <row r="34" spans="1:28">
      <c r="A34" s="94">
        <v>37301</v>
      </c>
      <c r="B34" s="73">
        <f t="shared" si="0"/>
        <v>176.17995000000002</v>
      </c>
      <c r="C34" s="95">
        <v>119.25</v>
      </c>
      <c r="D34" s="73">
        <f t="shared" si="1"/>
        <v>1.4774</v>
      </c>
      <c r="F34" s="96" t="s">
        <v>141</v>
      </c>
      <c r="G34" s="73">
        <f t="shared" si="2"/>
        <v>1.4774</v>
      </c>
      <c r="I34" s="96" t="s">
        <v>176</v>
      </c>
      <c r="J34" s="74">
        <v>1.5381</v>
      </c>
      <c r="Z34" s="101">
        <v>37530</v>
      </c>
      <c r="AA34" s="102">
        <v>40.56</v>
      </c>
      <c r="AB34" s="103">
        <v>117.27173913043478</v>
      </c>
    </row>
    <row r="35" spans="1:28">
      <c r="A35" s="94">
        <v>37302</v>
      </c>
      <c r="B35" s="73">
        <f t="shared" si="0"/>
        <v>175.44125</v>
      </c>
      <c r="C35" s="95">
        <v>118.75</v>
      </c>
      <c r="D35" s="73">
        <f t="shared" si="1"/>
        <v>1.4774</v>
      </c>
      <c r="F35" s="96" t="s">
        <v>141</v>
      </c>
      <c r="G35" s="73">
        <f t="shared" si="2"/>
        <v>1.4774</v>
      </c>
      <c r="I35" s="96" t="s">
        <v>177</v>
      </c>
      <c r="J35" s="74">
        <v>1.5430999999999999</v>
      </c>
      <c r="Z35" s="101">
        <v>37561</v>
      </c>
      <c r="AA35" s="102">
        <v>36.86</v>
      </c>
      <c r="AB35" s="103">
        <v>114.64285714285714</v>
      </c>
    </row>
    <row r="36" spans="1:28">
      <c r="A36" s="94">
        <v>37305</v>
      </c>
      <c r="B36" s="73">
        <f t="shared" si="0"/>
        <v>175.0719</v>
      </c>
      <c r="C36" s="95">
        <v>118.5</v>
      </c>
      <c r="D36" s="73">
        <f t="shared" si="1"/>
        <v>1.4774</v>
      </c>
      <c r="F36" s="96" t="s">
        <v>141</v>
      </c>
      <c r="G36" s="73">
        <f t="shared" si="2"/>
        <v>1.4774</v>
      </c>
      <c r="I36" s="96" t="s">
        <v>178</v>
      </c>
      <c r="J36" s="74">
        <v>1.5427</v>
      </c>
      <c r="Z36" s="101">
        <v>37591</v>
      </c>
      <c r="AA36" s="102">
        <v>38.229999999999997</v>
      </c>
      <c r="AB36" s="103">
        <v>111.8125</v>
      </c>
    </row>
    <row r="37" spans="1:28">
      <c r="A37" s="94">
        <v>37306</v>
      </c>
      <c r="B37" s="73">
        <f t="shared" si="0"/>
        <v>175.44125</v>
      </c>
      <c r="C37" s="95">
        <v>118.75</v>
      </c>
      <c r="D37" s="73">
        <f t="shared" si="1"/>
        <v>1.4774</v>
      </c>
      <c r="F37" s="96" t="s">
        <v>141</v>
      </c>
      <c r="G37" s="73">
        <f t="shared" si="2"/>
        <v>1.4774</v>
      </c>
      <c r="I37" s="96" t="s">
        <v>179</v>
      </c>
      <c r="J37" s="74">
        <v>1.5221</v>
      </c>
      <c r="Z37" s="101">
        <v>37622</v>
      </c>
      <c r="AA37" s="102">
        <v>43.03</v>
      </c>
      <c r="AB37" s="103">
        <v>110.90909090909091</v>
      </c>
    </row>
    <row r="38" spans="1:28">
      <c r="A38" s="94">
        <v>37307</v>
      </c>
      <c r="B38" s="73">
        <f t="shared" si="0"/>
        <v>173.59450000000001</v>
      </c>
      <c r="C38" s="95">
        <v>117.5</v>
      </c>
      <c r="D38" s="73">
        <f t="shared" si="1"/>
        <v>1.4774</v>
      </c>
      <c r="F38" s="96" t="s">
        <v>141</v>
      </c>
      <c r="G38" s="73">
        <f t="shared" si="2"/>
        <v>1.4774</v>
      </c>
      <c r="I38" s="96" t="s">
        <v>180</v>
      </c>
      <c r="J38" s="74">
        <v>1.5359</v>
      </c>
      <c r="Z38" s="101">
        <v>37653</v>
      </c>
      <c r="AA38" s="102">
        <v>41.85</v>
      </c>
      <c r="AB38" s="103">
        <v>110.175</v>
      </c>
    </row>
    <row r="39" spans="1:28">
      <c r="A39" s="94">
        <v>37308</v>
      </c>
      <c r="B39" s="73">
        <f t="shared" si="0"/>
        <v>172.11709999999999</v>
      </c>
      <c r="C39" s="95">
        <v>116.5</v>
      </c>
      <c r="D39" s="73">
        <f t="shared" si="1"/>
        <v>1.4774</v>
      </c>
      <c r="F39" s="96" t="s">
        <v>141</v>
      </c>
      <c r="G39" s="73">
        <f t="shared" si="2"/>
        <v>1.4774</v>
      </c>
      <c r="I39" s="96" t="s">
        <v>181</v>
      </c>
      <c r="J39" s="74">
        <v>1.5467</v>
      </c>
      <c r="Z39" s="101">
        <v>37681</v>
      </c>
      <c r="AA39" s="102">
        <v>49.76</v>
      </c>
      <c r="AB39" s="103">
        <v>109.08333333333333</v>
      </c>
    </row>
    <row r="40" spans="1:28">
      <c r="A40" s="94">
        <v>37309</v>
      </c>
      <c r="B40" s="73">
        <f t="shared" si="0"/>
        <v>171.74775</v>
      </c>
      <c r="C40" s="95">
        <v>116.25</v>
      </c>
      <c r="D40" s="73">
        <f t="shared" si="1"/>
        <v>1.4774</v>
      </c>
      <c r="F40" s="96" t="s">
        <v>141</v>
      </c>
      <c r="G40" s="73">
        <f t="shared" si="2"/>
        <v>1.4774</v>
      </c>
      <c r="I40" s="96" t="s">
        <v>182</v>
      </c>
      <c r="J40" s="74">
        <v>1.5499000000000001</v>
      </c>
      <c r="Z40" s="101">
        <v>37712</v>
      </c>
      <c r="AA40" s="102">
        <v>40.33</v>
      </c>
      <c r="AB40" s="103">
        <v>112.1125</v>
      </c>
    </row>
    <row r="41" spans="1:28">
      <c r="A41" s="94">
        <v>37312</v>
      </c>
      <c r="B41" s="73">
        <f t="shared" si="0"/>
        <v>170.6397</v>
      </c>
      <c r="C41" s="95">
        <v>115.5</v>
      </c>
      <c r="D41" s="73">
        <f t="shared" si="1"/>
        <v>1.4774</v>
      </c>
      <c r="F41" s="96" t="s">
        <v>141</v>
      </c>
      <c r="G41" s="73">
        <f t="shared" si="2"/>
        <v>1.4774</v>
      </c>
      <c r="I41" s="96" t="s">
        <v>183</v>
      </c>
      <c r="J41" s="74">
        <v>1.5489000000000002</v>
      </c>
      <c r="Z41" s="101">
        <v>37742</v>
      </c>
      <c r="AA41" s="102">
        <v>36.04</v>
      </c>
      <c r="AB41" s="103">
        <v>110.52380952380952</v>
      </c>
    </row>
    <row r="42" spans="1:28">
      <c r="A42" s="94">
        <v>37313</v>
      </c>
      <c r="B42" s="73">
        <f t="shared" si="0"/>
        <v>170.27035000000001</v>
      </c>
      <c r="C42" s="95">
        <v>115.25</v>
      </c>
      <c r="D42" s="73">
        <f t="shared" si="1"/>
        <v>1.4774</v>
      </c>
      <c r="F42" s="96" t="s">
        <v>141</v>
      </c>
      <c r="G42" s="73">
        <f t="shared" si="2"/>
        <v>1.4774</v>
      </c>
      <c r="I42" s="96" t="s">
        <v>184</v>
      </c>
      <c r="J42" s="74">
        <v>1.5470999999999999</v>
      </c>
      <c r="Z42" s="101">
        <v>37773</v>
      </c>
      <c r="AA42" s="102">
        <v>35.25</v>
      </c>
      <c r="AB42" s="103">
        <v>111.53571428571429</v>
      </c>
    </row>
    <row r="43" spans="1:28">
      <c r="A43" s="94">
        <v>37314</v>
      </c>
      <c r="B43" s="73">
        <f t="shared" si="0"/>
        <v>167.6849</v>
      </c>
      <c r="C43" s="95">
        <v>113.5</v>
      </c>
      <c r="D43" s="73">
        <f t="shared" si="1"/>
        <v>1.4774</v>
      </c>
      <c r="F43" s="96" t="s">
        <v>141</v>
      </c>
      <c r="G43" s="73">
        <f t="shared" si="2"/>
        <v>1.4774</v>
      </c>
      <c r="I43" s="96" t="s">
        <v>185</v>
      </c>
      <c r="J43" s="74">
        <v>1.5448</v>
      </c>
      <c r="Z43" s="101">
        <v>37803</v>
      </c>
      <c r="AA43" s="102">
        <v>36.880000000000003</v>
      </c>
      <c r="AB43" s="103">
        <v>115.34782608695652</v>
      </c>
    </row>
    <row r="44" spans="1:28">
      <c r="A44" s="94">
        <v>37315</v>
      </c>
      <c r="B44" s="73">
        <f t="shared" si="0"/>
        <v>166.57685000000001</v>
      </c>
      <c r="C44" s="95">
        <v>112.75</v>
      </c>
      <c r="D44" s="73">
        <f t="shared" si="1"/>
        <v>1.4774</v>
      </c>
      <c r="F44" s="96" t="s">
        <v>141</v>
      </c>
      <c r="G44" s="73">
        <f t="shared" si="2"/>
        <v>1.4774</v>
      </c>
      <c r="I44" s="96" t="s">
        <v>186</v>
      </c>
      <c r="J44" s="74">
        <v>1.5382</v>
      </c>
      <c r="Z44" s="101">
        <v>37834</v>
      </c>
      <c r="AA44" s="102">
        <v>39.07</v>
      </c>
      <c r="AB44" s="103">
        <v>124.48809523809524</v>
      </c>
    </row>
    <row r="45" spans="1:28">
      <c r="A45" s="94">
        <v>37316</v>
      </c>
      <c r="B45" s="73">
        <f t="shared" si="0"/>
        <v>165.15</v>
      </c>
      <c r="C45" s="95">
        <v>112.5</v>
      </c>
      <c r="D45" s="73">
        <f t="shared" si="1"/>
        <v>1.468</v>
      </c>
      <c r="E45" s="73">
        <v>34.86</v>
      </c>
      <c r="F45" s="96" t="s">
        <v>143</v>
      </c>
      <c r="G45" s="73">
        <f t="shared" si="2"/>
        <v>1.468</v>
      </c>
      <c r="I45" s="96" t="s">
        <v>187</v>
      </c>
      <c r="J45" s="74">
        <v>1.5581</v>
      </c>
      <c r="K45" s="73">
        <v>34.86</v>
      </c>
      <c r="Z45" s="101">
        <v>37865</v>
      </c>
      <c r="AA45" s="102">
        <v>39.799999999999997</v>
      </c>
      <c r="AB45" s="103">
        <v>133.28409090909091</v>
      </c>
    </row>
    <row r="46" spans="1:28">
      <c r="A46" s="94">
        <v>37319</v>
      </c>
      <c r="B46" s="73">
        <f t="shared" si="0"/>
        <v>165.517</v>
      </c>
      <c r="C46" s="95">
        <v>112.75</v>
      </c>
      <c r="D46" s="73">
        <f t="shared" si="1"/>
        <v>1.468</v>
      </c>
      <c r="F46" s="96" t="s">
        <v>143</v>
      </c>
      <c r="G46" s="73">
        <f t="shared" si="2"/>
        <v>1.468</v>
      </c>
      <c r="I46" s="96" t="s">
        <v>188</v>
      </c>
      <c r="J46" s="74">
        <v>1.5526</v>
      </c>
      <c r="Z46" s="101">
        <v>37895</v>
      </c>
      <c r="AA46" s="102">
        <v>41.24</v>
      </c>
      <c r="AB46" s="103">
        <v>137.33695652173913</v>
      </c>
    </row>
    <row r="47" spans="1:28">
      <c r="A47" s="94">
        <v>37320</v>
      </c>
      <c r="B47" s="73">
        <f t="shared" si="0"/>
        <v>162.58099999999999</v>
      </c>
      <c r="C47" s="95">
        <v>110.75</v>
      </c>
      <c r="D47" s="73">
        <f t="shared" si="1"/>
        <v>1.468</v>
      </c>
      <c r="F47" s="96" t="s">
        <v>143</v>
      </c>
      <c r="G47" s="73">
        <f t="shared" si="2"/>
        <v>1.468</v>
      </c>
      <c r="I47" s="96" t="s">
        <v>189</v>
      </c>
      <c r="J47" s="74">
        <v>1.5491000000000001</v>
      </c>
      <c r="Z47" s="101">
        <v>37926</v>
      </c>
      <c r="AA47" s="102">
        <v>39.659999999999997</v>
      </c>
      <c r="AB47" s="103">
        <v>158.21250000000001</v>
      </c>
    </row>
    <row r="48" spans="1:28">
      <c r="A48" s="94">
        <v>37321</v>
      </c>
      <c r="B48" s="73">
        <f t="shared" si="0"/>
        <v>160.012</v>
      </c>
      <c r="C48" s="95">
        <v>109</v>
      </c>
      <c r="D48" s="73">
        <f t="shared" si="1"/>
        <v>1.468</v>
      </c>
      <c r="F48" s="96" t="s">
        <v>143</v>
      </c>
      <c r="G48" s="73">
        <f t="shared" si="2"/>
        <v>1.468</v>
      </c>
      <c r="I48" s="96" t="s">
        <v>190</v>
      </c>
      <c r="J48" s="74">
        <v>1.5489000000000002</v>
      </c>
      <c r="Z48" s="101">
        <v>37956</v>
      </c>
      <c r="AA48" s="102">
        <v>39.229999999999997</v>
      </c>
      <c r="AB48" s="103">
        <v>156.03571428571428</v>
      </c>
    </row>
    <row r="49" spans="1:28">
      <c r="A49" s="94">
        <v>37322</v>
      </c>
      <c r="B49" s="73">
        <f t="shared" si="0"/>
        <v>160.74600000000001</v>
      </c>
      <c r="C49" s="95">
        <v>109.5</v>
      </c>
      <c r="D49" s="73">
        <f t="shared" si="1"/>
        <v>1.468</v>
      </c>
      <c r="F49" s="96" t="s">
        <v>143</v>
      </c>
      <c r="G49" s="73">
        <f t="shared" si="2"/>
        <v>1.468</v>
      </c>
      <c r="I49" s="96" t="s">
        <v>191</v>
      </c>
      <c r="J49" s="74">
        <v>1.5451999999999999</v>
      </c>
      <c r="Z49" s="101">
        <v>37987</v>
      </c>
      <c r="AA49" s="104">
        <v>39.74</v>
      </c>
      <c r="AB49" s="103">
        <v>155.39285714285714</v>
      </c>
    </row>
    <row r="50" spans="1:28">
      <c r="A50" s="94">
        <v>37323</v>
      </c>
      <c r="B50" s="73">
        <f t="shared" si="0"/>
        <v>160.74600000000001</v>
      </c>
      <c r="C50" s="95">
        <v>109.5</v>
      </c>
      <c r="D50" s="73">
        <f t="shared" si="1"/>
        <v>1.468</v>
      </c>
      <c r="F50" s="96" t="s">
        <v>143</v>
      </c>
      <c r="G50" s="73">
        <f t="shared" si="2"/>
        <v>1.468</v>
      </c>
      <c r="I50" s="96" t="s">
        <v>192</v>
      </c>
      <c r="J50" s="74">
        <v>1.5478000000000001</v>
      </c>
      <c r="Z50" s="101">
        <v>38018</v>
      </c>
      <c r="AA50" s="104">
        <v>37.08</v>
      </c>
      <c r="AB50" s="103">
        <v>150.36250000000001</v>
      </c>
    </row>
    <row r="51" spans="1:28">
      <c r="A51" s="94">
        <v>37326</v>
      </c>
      <c r="B51" s="73">
        <f t="shared" si="0"/>
        <v>162.214</v>
      </c>
      <c r="C51" s="95">
        <v>110.5</v>
      </c>
      <c r="D51" s="73">
        <f t="shared" si="1"/>
        <v>1.468</v>
      </c>
      <c r="F51" s="96" t="s">
        <v>143</v>
      </c>
      <c r="G51" s="73">
        <f t="shared" si="2"/>
        <v>1.468</v>
      </c>
      <c r="I51" s="96" t="s">
        <v>193</v>
      </c>
      <c r="J51" s="74">
        <v>1.5491000000000001</v>
      </c>
      <c r="Z51" s="101">
        <v>38047</v>
      </c>
      <c r="AA51" s="104">
        <v>41.23</v>
      </c>
      <c r="AB51" s="103">
        <v>151.4891304347826</v>
      </c>
    </row>
    <row r="52" spans="1:28">
      <c r="A52" s="94">
        <v>37327</v>
      </c>
      <c r="B52" s="73">
        <f t="shared" si="0"/>
        <v>163.68199999999999</v>
      </c>
      <c r="C52" s="95">
        <v>111.5</v>
      </c>
      <c r="D52" s="73">
        <f t="shared" si="1"/>
        <v>1.468</v>
      </c>
      <c r="F52" s="96" t="s">
        <v>143</v>
      </c>
      <c r="G52" s="73">
        <f t="shared" si="2"/>
        <v>1.468</v>
      </c>
      <c r="I52" s="96" t="s">
        <v>194</v>
      </c>
      <c r="J52" s="74">
        <v>1.5577999999999999</v>
      </c>
      <c r="Z52" s="101">
        <v>38078</v>
      </c>
      <c r="AA52" s="104">
        <v>41.13</v>
      </c>
      <c r="AB52" s="103">
        <v>152.27500000000001</v>
      </c>
    </row>
    <row r="53" spans="1:28">
      <c r="A53" s="94">
        <v>37328</v>
      </c>
      <c r="B53" s="73">
        <f t="shared" si="0"/>
        <v>166.61799999999999</v>
      </c>
      <c r="C53" s="95">
        <v>113.5</v>
      </c>
      <c r="D53" s="73">
        <f t="shared" si="1"/>
        <v>1.468</v>
      </c>
      <c r="F53" s="96" t="s">
        <v>143</v>
      </c>
      <c r="G53" s="73">
        <f t="shared" si="2"/>
        <v>1.468</v>
      </c>
      <c r="I53" s="96" t="s">
        <v>195</v>
      </c>
      <c r="J53" s="74">
        <v>1.5688</v>
      </c>
      <c r="Z53" s="101">
        <v>38108</v>
      </c>
      <c r="AA53" s="104">
        <v>43.89</v>
      </c>
      <c r="AB53" s="103">
        <v>135.64285714285714</v>
      </c>
    </row>
    <row r="54" spans="1:28">
      <c r="A54" s="94">
        <v>37329</v>
      </c>
      <c r="B54" s="73">
        <f t="shared" si="0"/>
        <v>165.88399999999999</v>
      </c>
      <c r="C54" s="95">
        <v>113</v>
      </c>
      <c r="D54" s="73">
        <f t="shared" si="1"/>
        <v>1.468</v>
      </c>
      <c r="F54" s="96" t="s">
        <v>143</v>
      </c>
      <c r="G54" s="73">
        <f t="shared" si="2"/>
        <v>1.468</v>
      </c>
      <c r="I54" s="96" t="s">
        <v>196</v>
      </c>
      <c r="J54" s="74">
        <v>1.5749</v>
      </c>
      <c r="Z54" s="101">
        <v>38139</v>
      </c>
      <c r="AA54" s="104">
        <v>44.26</v>
      </c>
      <c r="AB54" s="103">
        <v>125</v>
      </c>
    </row>
    <row r="55" spans="1:28">
      <c r="A55" s="94">
        <v>37330</v>
      </c>
      <c r="B55" s="73">
        <f t="shared" si="0"/>
        <v>166.251</v>
      </c>
      <c r="C55" s="95">
        <v>113.25</v>
      </c>
      <c r="D55" s="73">
        <f t="shared" si="1"/>
        <v>1.468</v>
      </c>
      <c r="F55" s="96" t="s">
        <v>143</v>
      </c>
      <c r="G55" s="73">
        <f t="shared" si="2"/>
        <v>1.468</v>
      </c>
      <c r="I55" s="96" t="s">
        <v>197</v>
      </c>
      <c r="J55" s="74">
        <v>1.5565</v>
      </c>
      <c r="Z55" s="101">
        <v>38169</v>
      </c>
      <c r="AA55" s="104">
        <v>44.2</v>
      </c>
      <c r="AB55" s="103">
        <v>113.77272727272727</v>
      </c>
    </row>
    <row r="56" spans="1:28">
      <c r="A56" s="94">
        <v>37333</v>
      </c>
      <c r="B56" s="73">
        <f t="shared" si="0"/>
        <v>166.251</v>
      </c>
      <c r="C56" s="95">
        <v>113.25</v>
      </c>
      <c r="D56" s="73">
        <f t="shared" si="1"/>
        <v>1.468</v>
      </c>
      <c r="F56" s="96" t="s">
        <v>143</v>
      </c>
      <c r="G56" s="73">
        <f t="shared" si="2"/>
        <v>1.468</v>
      </c>
      <c r="I56" s="96" t="s">
        <v>198</v>
      </c>
      <c r="J56" s="74">
        <v>1.56</v>
      </c>
      <c r="Z56" s="101">
        <v>38200</v>
      </c>
      <c r="AA56" s="104">
        <v>50.41</v>
      </c>
      <c r="AB56" s="103">
        <v>110.36363636363636</v>
      </c>
    </row>
    <row r="57" spans="1:28">
      <c r="A57" s="94">
        <v>37334</v>
      </c>
      <c r="B57" s="73">
        <f t="shared" si="0"/>
        <v>164.416</v>
      </c>
      <c r="C57" s="95">
        <v>112</v>
      </c>
      <c r="D57" s="73">
        <f t="shared" si="1"/>
        <v>1.468</v>
      </c>
      <c r="F57" s="96" t="s">
        <v>143</v>
      </c>
      <c r="G57" s="73">
        <f t="shared" si="2"/>
        <v>1.468</v>
      </c>
      <c r="I57" s="96" t="s">
        <v>199</v>
      </c>
      <c r="J57" s="74">
        <v>1.5686</v>
      </c>
      <c r="Z57" s="101">
        <v>38231</v>
      </c>
      <c r="AA57" s="104">
        <v>49.11</v>
      </c>
      <c r="AB57" s="103">
        <v>110.17045454545455</v>
      </c>
    </row>
    <row r="58" spans="1:28">
      <c r="A58" s="94">
        <v>37335</v>
      </c>
      <c r="B58" s="73">
        <f t="shared" si="0"/>
        <v>163.68199999999999</v>
      </c>
      <c r="C58" s="95">
        <v>111.5</v>
      </c>
      <c r="D58" s="73">
        <f t="shared" si="1"/>
        <v>1.468</v>
      </c>
      <c r="F58" s="96" t="s">
        <v>143</v>
      </c>
      <c r="G58" s="73">
        <f t="shared" si="2"/>
        <v>1.468</v>
      </c>
      <c r="I58" s="96" t="s">
        <v>200</v>
      </c>
      <c r="J58" s="74">
        <v>1.5775000000000001</v>
      </c>
      <c r="Z58" s="101">
        <v>38261</v>
      </c>
      <c r="AA58" s="104">
        <v>58.58</v>
      </c>
      <c r="AB58" s="103">
        <v>108.46428571428571</v>
      </c>
    </row>
    <row r="59" spans="1:28">
      <c r="A59" s="94">
        <v>37336</v>
      </c>
      <c r="B59" s="73">
        <f t="shared" si="0"/>
        <v>162.94800000000001</v>
      </c>
      <c r="C59" s="95">
        <v>111</v>
      </c>
      <c r="D59" s="73">
        <f t="shared" si="1"/>
        <v>1.468</v>
      </c>
      <c r="F59" s="96" t="s">
        <v>143</v>
      </c>
      <c r="G59" s="73">
        <f t="shared" si="2"/>
        <v>1.468</v>
      </c>
      <c r="I59" s="96" t="s">
        <v>201</v>
      </c>
      <c r="J59" s="74">
        <v>1.5836999999999999</v>
      </c>
      <c r="Z59" s="101">
        <v>38292</v>
      </c>
      <c r="AA59" s="104">
        <v>55.6</v>
      </c>
      <c r="AB59" s="103">
        <v>109.32954545454545</v>
      </c>
    </row>
    <row r="60" spans="1:28">
      <c r="A60" s="94">
        <v>37337</v>
      </c>
      <c r="B60" s="73">
        <f t="shared" si="0"/>
        <v>162.58099999999999</v>
      </c>
      <c r="C60" s="95">
        <v>110.75</v>
      </c>
      <c r="D60" s="73">
        <f t="shared" si="1"/>
        <v>1.468</v>
      </c>
      <c r="F60" s="96" t="s">
        <v>143</v>
      </c>
      <c r="G60" s="73">
        <f t="shared" si="2"/>
        <v>1.468</v>
      </c>
      <c r="I60" s="96" t="s">
        <v>202</v>
      </c>
      <c r="J60" s="74">
        <v>1.5897000000000001</v>
      </c>
      <c r="Z60" s="101">
        <v>38322</v>
      </c>
      <c r="AA60" s="104">
        <v>53.59</v>
      </c>
      <c r="AB60" s="103">
        <v>106.67391304347827</v>
      </c>
    </row>
    <row r="61" spans="1:28">
      <c r="A61" s="94">
        <v>37340</v>
      </c>
      <c r="B61" s="73">
        <f t="shared" si="0"/>
        <v>160.37899999999999</v>
      </c>
      <c r="C61" s="95">
        <v>109.25</v>
      </c>
      <c r="D61" s="73">
        <f t="shared" si="1"/>
        <v>1.468</v>
      </c>
      <c r="F61" s="96" t="s">
        <v>143</v>
      </c>
      <c r="G61" s="73">
        <f t="shared" si="2"/>
        <v>1.468</v>
      </c>
      <c r="I61" s="96" t="s">
        <v>203</v>
      </c>
      <c r="J61" s="74">
        <v>1.5922000000000001</v>
      </c>
      <c r="Z61" s="101">
        <v>38353</v>
      </c>
      <c r="AA61" s="104">
        <v>47.8</v>
      </c>
      <c r="AB61" s="103">
        <v>105.38095238095238</v>
      </c>
    </row>
    <row r="62" spans="1:28">
      <c r="A62" s="94">
        <v>37341</v>
      </c>
      <c r="B62" s="73">
        <f t="shared" si="0"/>
        <v>160.74600000000001</v>
      </c>
      <c r="C62" s="95">
        <v>109.5</v>
      </c>
      <c r="D62" s="73">
        <f t="shared" si="1"/>
        <v>1.468</v>
      </c>
      <c r="F62" s="96" t="s">
        <v>143</v>
      </c>
      <c r="G62" s="73">
        <f t="shared" si="2"/>
        <v>1.468</v>
      </c>
      <c r="I62" s="96" t="s">
        <v>204</v>
      </c>
      <c r="J62" s="74">
        <v>1.5966</v>
      </c>
      <c r="Z62" s="101">
        <v>38384</v>
      </c>
      <c r="AA62" s="104">
        <v>52.13</v>
      </c>
      <c r="AB62" s="103">
        <v>106.8125</v>
      </c>
    </row>
    <row r="63" spans="1:28">
      <c r="A63" s="94">
        <v>37342</v>
      </c>
      <c r="B63" s="73">
        <f t="shared" si="0"/>
        <v>160.74600000000001</v>
      </c>
      <c r="C63" s="95">
        <v>109.5</v>
      </c>
      <c r="D63" s="73">
        <f t="shared" si="1"/>
        <v>1.468</v>
      </c>
      <c r="F63" s="96" t="s">
        <v>143</v>
      </c>
      <c r="G63" s="73">
        <f t="shared" si="2"/>
        <v>1.468</v>
      </c>
      <c r="I63" s="96" t="s">
        <v>205</v>
      </c>
      <c r="J63" s="74">
        <v>1.6156999999999999</v>
      </c>
      <c r="Z63" s="101">
        <v>38412</v>
      </c>
      <c r="AA63" s="104">
        <v>59.96</v>
      </c>
      <c r="AB63" s="103">
        <v>106.48809523809524</v>
      </c>
    </row>
    <row r="64" spans="1:28">
      <c r="A64" s="94">
        <v>37343</v>
      </c>
      <c r="B64" s="73">
        <f t="shared" si="0"/>
        <v>161.113</v>
      </c>
      <c r="C64" s="95">
        <v>109.75</v>
      </c>
      <c r="D64" s="73">
        <f t="shared" si="1"/>
        <v>1.468</v>
      </c>
      <c r="F64" s="96" t="s">
        <v>143</v>
      </c>
      <c r="G64" s="73">
        <f t="shared" si="2"/>
        <v>1.468</v>
      </c>
      <c r="I64" s="96" t="s">
        <v>206</v>
      </c>
      <c r="J64" s="74">
        <v>1.6213</v>
      </c>
      <c r="Z64" s="101">
        <v>38443</v>
      </c>
      <c r="AA64" s="104">
        <v>64.61</v>
      </c>
      <c r="AB64" s="103">
        <v>100.92857142857143</v>
      </c>
    </row>
    <row r="65" spans="1:28">
      <c r="A65" s="94">
        <v>37347</v>
      </c>
      <c r="C65" s="95"/>
      <c r="D65" s="73">
        <f t="shared" si="1"/>
        <v>1.466</v>
      </c>
      <c r="E65" s="73">
        <v>38.76</v>
      </c>
      <c r="F65" s="96" t="s">
        <v>144</v>
      </c>
      <c r="G65" s="73">
        <f t="shared" si="2"/>
        <v>1.466</v>
      </c>
      <c r="I65" s="96" t="s">
        <v>207</v>
      </c>
      <c r="J65" s="74">
        <v>1.6126</v>
      </c>
      <c r="K65" s="73">
        <v>38.76</v>
      </c>
      <c r="Z65" s="101">
        <v>38473</v>
      </c>
      <c r="AA65" s="104">
        <v>57.91</v>
      </c>
      <c r="AB65" s="103">
        <v>104.68181818181819</v>
      </c>
    </row>
    <row r="66" spans="1:28">
      <c r="A66" s="94">
        <v>37348</v>
      </c>
      <c r="B66" s="73">
        <f t="shared" ref="B66:B86" si="3">+C66*G66</f>
        <v>161.99299999999999</v>
      </c>
      <c r="C66" s="95">
        <v>110.5</v>
      </c>
      <c r="D66" s="73">
        <f t="shared" si="1"/>
        <v>1.466</v>
      </c>
      <c r="F66" s="96" t="s">
        <v>144</v>
      </c>
      <c r="G66" s="73">
        <f t="shared" si="2"/>
        <v>1.466</v>
      </c>
      <c r="I66" s="96" t="s">
        <v>208</v>
      </c>
      <c r="J66" s="74">
        <v>1.6374</v>
      </c>
      <c r="Z66" s="101">
        <v>38504</v>
      </c>
      <c r="AA66" s="104">
        <v>60.05</v>
      </c>
      <c r="AB66" s="103">
        <v>106.59090909090909</v>
      </c>
    </row>
    <row r="67" spans="1:28">
      <c r="A67" s="94">
        <v>37349</v>
      </c>
      <c r="B67" s="73">
        <f t="shared" si="3"/>
        <v>162.726</v>
      </c>
      <c r="C67" s="95">
        <v>111</v>
      </c>
      <c r="D67" s="73">
        <f t="shared" si="1"/>
        <v>1.466</v>
      </c>
      <c r="F67" s="96" t="s">
        <v>144</v>
      </c>
      <c r="G67" s="73">
        <f t="shared" si="2"/>
        <v>1.466</v>
      </c>
      <c r="I67" s="96" t="s">
        <v>209</v>
      </c>
      <c r="J67" s="74">
        <v>1.65</v>
      </c>
      <c r="Z67" s="101">
        <v>38534</v>
      </c>
      <c r="AA67" s="104">
        <v>68.83</v>
      </c>
      <c r="AB67" s="103">
        <v>105.19047619047619</v>
      </c>
    </row>
    <row r="68" spans="1:28">
      <c r="A68" s="94">
        <v>37350</v>
      </c>
      <c r="B68" s="73">
        <f t="shared" si="3"/>
        <v>163.459</v>
      </c>
      <c r="C68" s="95">
        <v>111.5</v>
      </c>
      <c r="D68" s="73">
        <f t="shared" ref="D68:D131" si="4">+G68</f>
        <v>1.466</v>
      </c>
      <c r="F68" s="96" t="s">
        <v>144</v>
      </c>
      <c r="G68" s="73">
        <f t="shared" ref="G68:G131" si="5">VLOOKUP(F:F,I:J,2,FALSE)</f>
        <v>1.466</v>
      </c>
      <c r="I68" s="96" t="s">
        <v>210</v>
      </c>
      <c r="J68" s="74">
        <v>1.6541999999999999</v>
      </c>
      <c r="Z68" s="101">
        <v>38565</v>
      </c>
      <c r="AA68" s="104">
        <v>69.56</v>
      </c>
      <c r="AB68" s="103">
        <v>105.29347826086956</v>
      </c>
    </row>
    <row r="69" spans="1:28">
      <c r="A69" s="94">
        <v>37351</v>
      </c>
      <c r="B69" s="73">
        <f t="shared" si="3"/>
        <v>163.0925</v>
      </c>
      <c r="C69" s="95">
        <v>111.25</v>
      </c>
      <c r="D69" s="73">
        <f t="shared" si="4"/>
        <v>1.466</v>
      </c>
      <c r="F69" s="96" t="s">
        <v>144</v>
      </c>
      <c r="G69" s="73">
        <f t="shared" si="5"/>
        <v>1.466</v>
      </c>
      <c r="I69" s="96" t="s">
        <v>211</v>
      </c>
      <c r="J69" s="74">
        <v>1.6566999999999998</v>
      </c>
      <c r="Z69" s="101">
        <v>38596</v>
      </c>
      <c r="AA69" s="104">
        <v>81.900000000000006</v>
      </c>
      <c r="AB69" s="103">
        <v>107.54545454545455</v>
      </c>
    </row>
    <row r="70" spans="1:28">
      <c r="A70" s="94">
        <v>37354</v>
      </c>
      <c r="B70" s="73">
        <f t="shared" si="3"/>
        <v>162.3595</v>
      </c>
      <c r="C70" s="95">
        <v>110.75</v>
      </c>
      <c r="D70" s="73">
        <f t="shared" si="4"/>
        <v>1.466</v>
      </c>
      <c r="F70" s="96" t="s">
        <v>144</v>
      </c>
      <c r="G70" s="73">
        <f t="shared" si="5"/>
        <v>1.466</v>
      </c>
      <c r="I70" s="96" t="s">
        <v>212</v>
      </c>
      <c r="J70" s="74">
        <v>1.6377000000000002</v>
      </c>
      <c r="Z70" s="101">
        <v>38626</v>
      </c>
      <c r="AA70" s="104">
        <v>84.81</v>
      </c>
      <c r="AB70" s="103">
        <v>109</v>
      </c>
    </row>
    <row r="71" spans="1:28">
      <c r="A71" s="94">
        <v>37355</v>
      </c>
      <c r="B71" s="73">
        <f t="shared" si="3"/>
        <v>162.3595</v>
      </c>
      <c r="C71" s="95">
        <v>110.75</v>
      </c>
      <c r="D71" s="73">
        <f t="shared" si="4"/>
        <v>1.466</v>
      </c>
      <c r="F71" s="96" t="s">
        <v>144</v>
      </c>
      <c r="G71" s="73">
        <f t="shared" si="5"/>
        <v>1.466</v>
      </c>
      <c r="I71" s="96" t="s">
        <v>213</v>
      </c>
      <c r="J71" s="74">
        <v>1.6475</v>
      </c>
      <c r="Z71" s="101">
        <v>38657</v>
      </c>
      <c r="AA71" s="104">
        <v>74.38</v>
      </c>
      <c r="AB71" s="103">
        <v>110.59090909090909</v>
      </c>
    </row>
    <row r="72" spans="1:28">
      <c r="A72" s="94">
        <v>37356</v>
      </c>
      <c r="B72" s="73">
        <f t="shared" si="3"/>
        <v>161.62649999999999</v>
      </c>
      <c r="C72" s="95">
        <v>110.25</v>
      </c>
      <c r="D72" s="73">
        <f t="shared" si="4"/>
        <v>1.466</v>
      </c>
      <c r="F72" s="96" t="s">
        <v>144</v>
      </c>
      <c r="G72" s="73">
        <f t="shared" si="5"/>
        <v>1.466</v>
      </c>
      <c r="I72" s="96" t="s">
        <v>214</v>
      </c>
      <c r="J72" s="74">
        <v>1.6703999999999999</v>
      </c>
      <c r="Z72" s="101">
        <v>38687</v>
      </c>
      <c r="AA72" s="104">
        <v>72.33</v>
      </c>
      <c r="AB72" s="103">
        <v>109.17857142857143</v>
      </c>
    </row>
    <row r="73" spans="1:28">
      <c r="A73" s="94">
        <v>37357</v>
      </c>
      <c r="B73" s="73">
        <f t="shared" si="3"/>
        <v>161.26</v>
      </c>
      <c r="C73" s="95">
        <v>110</v>
      </c>
      <c r="D73" s="73">
        <f t="shared" si="4"/>
        <v>1.466</v>
      </c>
      <c r="F73" s="96" t="s">
        <v>144</v>
      </c>
      <c r="G73" s="73">
        <f t="shared" si="5"/>
        <v>1.466</v>
      </c>
      <c r="I73" s="96" t="s">
        <v>215</v>
      </c>
      <c r="J73" s="74">
        <v>1.6484999999999999</v>
      </c>
      <c r="Z73" s="101">
        <v>38718</v>
      </c>
      <c r="AA73" s="104">
        <v>72.31</v>
      </c>
      <c r="AB73" s="103">
        <v>110.03571428571429</v>
      </c>
    </row>
    <row r="74" spans="1:28">
      <c r="A74" s="94">
        <v>37358</v>
      </c>
      <c r="B74" s="73">
        <f t="shared" si="3"/>
        <v>161.26</v>
      </c>
      <c r="C74" s="95">
        <v>110</v>
      </c>
      <c r="D74" s="73">
        <f t="shared" si="4"/>
        <v>1.466</v>
      </c>
      <c r="F74" s="96" t="s">
        <v>144</v>
      </c>
      <c r="G74" s="73">
        <f t="shared" si="5"/>
        <v>1.466</v>
      </c>
      <c r="I74" s="96" t="s">
        <v>216</v>
      </c>
      <c r="J74" s="74">
        <v>1.6585999999999999</v>
      </c>
      <c r="Z74" s="101">
        <v>38749</v>
      </c>
      <c r="AA74" s="104">
        <v>74.45</v>
      </c>
      <c r="AB74" s="103">
        <v>111.86842105263158</v>
      </c>
    </row>
    <row r="75" spans="1:28">
      <c r="A75" s="94">
        <v>37361</v>
      </c>
      <c r="B75" s="73">
        <f t="shared" si="3"/>
        <v>160.52699999999999</v>
      </c>
      <c r="C75" s="95">
        <v>109.5</v>
      </c>
      <c r="D75" s="73">
        <f t="shared" si="4"/>
        <v>1.466</v>
      </c>
      <c r="F75" s="96" t="s">
        <v>144</v>
      </c>
      <c r="G75" s="73">
        <f t="shared" si="5"/>
        <v>1.466</v>
      </c>
      <c r="I75" s="96" t="s">
        <v>217</v>
      </c>
      <c r="J75" s="74">
        <v>1.6189</v>
      </c>
      <c r="Z75" s="101">
        <v>38777</v>
      </c>
      <c r="AA75" s="104">
        <v>74.41</v>
      </c>
      <c r="AB75" s="103">
        <v>111.1304347826087</v>
      </c>
    </row>
    <row r="76" spans="1:28">
      <c r="A76" s="94">
        <v>37362</v>
      </c>
      <c r="B76" s="73">
        <f t="shared" si="3"/>
        <v>160.52699999999999</v>
      </c>
      <c r="C76" s="95">
        <v>109.5</v>
      </c>
      <c r="D76" s="73">
        <f t="shared" si="4"/>
        <v>1.466</v>
      </c>
      <c r="F76" s="96" t="s">
        <v>144</v>
      </c>
      <c r="G76" s="73">
        <f t="shared" si="5"/>
        <v>1.466</v>
      </c>
      <c r="I76" s="96" t="s">
        <v>218</v>
      </c>
      <c r="J76" s="74">
        <v>1.6087</v>
      </c>
      <c r="Z76" s="101">
        <v>38808</v>
      </c>
      <c r="AA76" s="104">
        <v>77.87</v>
      </c>
      <c r="AB76" s="103">
        <v>112.85294117647059</v>
      </c>
    </row>
    <row r="77" spans="1:28">
      <c r="A77" s="94">
        <v>37363</v>
      </c>
      <c r="B77" s="73">
        <f t="shared" si="3"/>
        <v>161.26</v>
      </c>
      <c r="C77" s="95">
        <v>110</v>
      </c>
      <c r="D77" s="73">
        <f t="shared" si="4"/>
        <v>1.466</v>
      </c>
      <c r="F77" s="96" t="s">
        <v>144</v>
      </c>
      <c r="G77" s="73">
        <f t="shared" si="5"/>
        <v>1.466</v>
      </c>
      <c r="I77" s="96" t="s">
        <v>219</v>
      </c>
      <c r="J77" s="74">
        <v>1.5710999999999999</v>
      </c>
      <c r="Z77" s="101">
        <v>38838</v>
      </c>
      <c r="AA77" s="104">
        <v>78.03</v>
      </c>
      <c r="AB77" s="103">
        <v>115.06818181818181</v>
      </c>
    </row>
    <row r="78" spans="1:28">
      <c r="A78" s="94">
        <v>37364</v>
      </c>
      <c r="B78" s="73">
        <f t="shared" si="3"/>
        <v>161.62649999999999</v>
      </c>
      <c r="C78" s="95">
        <v>110.25</v>
      </c>
      <c r="D78" s="73">
        <f t="shared" si="4"/>
        <v>1.466</v>
      </c>
      <c r="F78" s="96" t="s">
        <v>144</v>
      </c>
      <c r="G78" s="73">
        <f t="shared" si="5"/>
        <v>1.466</v>
      </c>
      <c r="I78" s="96" t="s">
        <v>220</v>
      </c>
      <c r="J78" s="74">
        <v>1.5954000000000002</v>
      </c>
      <c r="Z78" s="101">
        <v>38869</v>
      </c>
      <c r="AA78" s="104">
        <v>76.61</v>
      </c>
      <c r="AB78" s="103">
        <v>112.95454545454545</v>
      </c>
    </row>
    <row r="79" spans="1:28">
      <c r="A79" s="94">
        <v>37365</v>
      </c>
      <c r="B79" s="73">
        <f t="shared" si="3"/>
        <v>161.26</v>
      </c>
      <c r="C79" s="95">
        <v>110</v>
      </c>
      <c r="D79" s="73">
        <f t="shared" si="4"/>
        <v>1.466</v>
      </c>
      <c r="F79" s="96" t="s">
        <v>144</v>
      </c>
      <c r="G79" s="73">
        <f t="shared" si="5"/>
        <v>1.466</v>
      </c>
      <c r="I79" s="96" t="s">
        <v>221</v>
      </c>
      <c r="J79" s="74">
        <v>1.6245000000000001</v>
      </c>
      <c r="Z79" s="101">
        <v>38899</v>
      </c>
      <c r="AA79" s="104">
        <v>80.09</v>
      </c>
      <c r="AB79" s="103">
        <v>119.13095238095238</v>
      </c>
    </row>
    <row r="80" spans="1:28">
      <c r="A80" s="94">
        <v>37368</v>
      </c>
      <c r="B80" s="73">
        <f t="shared" si="3"/>
        <v>161.62649999999999</v>
      </c>
      <c r="C80" s="95">
        <v>110.25</v>
      </c>
      <c r="D80" s="73">
        <f t="shared" si="4"/>
        <v>1.466</v>
      </c>
      <c r="F80" s="96" t="s">
        <v>144</v>
      </c>
      <c r="G80" s="73">
        <f t="shared" si="5"/>
        <v>1.466</v>
      </c>
      <c r="I80" s="96" t="s">
        <v>222</v>
      </c>
      <c r="J80" s="74">
        <v>1.6137999999999999</v>
      </c>
      <c r="N80" s="84"/>
      <c r="Z80" s="101">
        <v>38930</v>
      </c>
      <c r="AA80" s="104">
        <v>80.72</v>
      </c>
      <c r="AB80" s="103">
        <v>128.29347826086956</v>
      </c>
    </row>
    <row r="81" spans="1:28">
      <c r="A81" s="94">
        <v>37369</v>
      </c>
      <c r="B81" s="73">
        <f t="shared" si="3"/>
        <v>161.62649999999999</v>
      </c>
      <c r="C81" s="95">
        <v>110.25</v>
      </c>
      <c r="D81" s="73">
        <f t="shared" si="4"/>
        <v>1.466</v>
      </c>
      <c r="F81" s="96" t="s">
        <v>144</v>
      </c>
      <c r="G81" s="73">
        <f t="shared" si="5"/>
        <v>1.466</v>
      </c>
      <c r="I81" s="96" t="s">
        <v>223</v>
      </c>
      <c r="J81" s="74">
        <v>1.6186</v>
      </c>
      <c r="Z81" s="101">
        <v>38961</v>
      </c>
      <c r="AA81" s="104">
        <v>75.75</v>
      </c>
      <c r="AB81" s="103">
        <v>140.27380952380952</v>
      </c>
    </row>
    <row r="82" spans="1:28">
      <c r="A82" s="94">
        <v>37370</v>
      </c>
      <c r="B82" s="73">
        <f t="shared" si="3"/>
        <v>161.99299999999999</v>
      </c>
      <c r="C82" s="95">
        <v>110.5</v>
      </c>
      <c r="D82" s="73">
        <f t="shared" si="4"/>
        <v>1.466</v>
      </c>
      <c r="F82" s="96" t="s">
        <v>144</v>
      </c>
      <c r="G82" s="73">
        <f t="shared" si="5"/>
        <v>1.466</v>
      </c>
      <c r="I82" s="96" t="s">
        <v>224</v>
      </c>
      <c r="J82" s="74">
        <v>1.6204000000000001</v>
      </c>
      <c r="Z82" s="101">
        <v>38991</v>
      </c>
      <c r="AA82" s="104">
        <v>72.31</v>
      </c>
      <c r="AB82" s="103">
        <v>156.47727272727272</v>
      </c>
    </row>
    <row r="83" spans="1:28">
      <c r="A83" s="94">
        <v>37371</v>
      </c>
      <c r="B83" s="73">
        <f t="shared" si="3"/>
        <v>162.3595</v>
      </c>
      <c r="C83" s="95">
        <v>110.75</v>
      </c>
      <c r="D83" s="73">
        <f t="shared" si="4"/>
        <v>1.466</v>
      </c>
      <c r="F83" s="96" t="s">
        <v>144</v>
      </c>
      <c r="G83" s="73">
        <f t="shared" si="5"/>
        <v>1.466</v>
      </c>
      <c r="I83" s="96" t="s">
        <v>225</v>
      </c>
      <c r="J83" s="74">
        <v>1.5945</v>
      </c>
      <c r="Z83" s="101">
        <v>39022</v>
      </c>
      <c r="AA83" s="104">
        <v>69.239999999999995</v>
      </c>
      <c r="AB83" s="103">
        <v>154.67045454545453</v>
      </c>
    </row>
    <row r="84" spans="1:28">
      <c r="A84" s="94">
        <v>37372</v>
      </c>
      <c r="B84" s="73">
        <f t="shared" si="3"/>
        <v>161.99299999999999</v>
      </c>
      <c r="C84" s="95">
        <v>110.5</v>
      </c>
      <c r="D84" s="73">
        <f t="shared" si="4"/>
        <v>1.466</v>
      </c>
      <c r="F84" s="96" t="s">
        <v>144</v>
      </c>
      <c r="G84" s="73">
        <f t="shared" si="5"/>
        <v>1.466</v>
      </c>
      <c r="I84" s="96" t="s">
        <v>226</v>
      </c>
      <c r="J84" s="74">
        <v>1.5202</v>
      </c>
      <c r="Z84" s="101">
        <v>39052</v>
      </c>
      <c r="AA84" s="104">
        <v>68.78</v>
      </c>
      <c r="AB84" s="103">
        <v>148.42105263157896</v>
      </c>
    </row>
    <row r="85" spans="1:28">
      <c r="A85" s="94">
        <v>37375</v>
      </c>
      <c r="B85" s="73">
        <f t="shared" si="3"/>
        <v>162.3595</v>
      </c>
      <c r="C85" s="95">
        <v>110.75</v>
      </c>
      <c r="D85" s="73">
        <f t="shared" si="4"/>
        <v>1.466</v>
      </c>
      <c r="F85" s="96" t="s">
        <v>144</v>
      </c>
      <c r="G85" s="73">
        <f t="shared" si="5"/>
        <v>1.466</v>
      </c>
      <c r="I85" s="96" t="s">
        <v>227</v>
      </c>
      <c r="J85" s="74">
        <v>1.5152000000000001</v>
      </c>
      <c r="Z85" s="101">
        <v>39083</v>
      </c>
      <c r="AA85" s="104">
        <v>63.82</v>
      </c>
      <c r="AB85" s="103">
        <v>148.18181818181819</v>
      </c>
    </row>
    <row r="86" spans="1:28">
      <c r="A86" s="94">
        <v>37376</v>
      </c>
      <c r="B86" s="73">
        <f t="shared" si="3"/>
        <v>162.3595</v>
      </c>
      <c r="C86" s="95">
        <v>110.75</v>
      </c>
      <c r="D86" s="73">
        <f t="shared" si="4"/>
        <v>1.466</v>
      </c>
      <c r="F86" s="96" t="s">
        <v>144</v>
      </c>
      <c r="G86" s="73">
        <f t="shared" si="5"/>
        <v>1.466</v>
      </c>
      <c r="I86" s="96" t="s">
        <v>228</v>
      </c>
      <c r="J86" s="74">
        <v>1.5396999999999998</v>
      </c>
      <c r="Z86" s="101">
        <v>39114</v>
      </c>
      <c r="AA86" s="104">
        <v>65.89</v>
      </c>
      <c r="AB86" s="103">
        <v>149.35</v>
      </c>
    </row>
    <row r="87" spans="1:28">
      <c r="A87" s="94">
        <v>37377</v>
      </c>
      <c r="C87" s="95"/>
      <c r="D87" s="73">
        <f t="shared" si="4"/>
        <v>1.4567000000000001</v>
      </c>
      <c r="E87" s="73">
        <v>37.380000000000003</v>
      </c>
      <c r="F87" s="96" t="s">
        <v>146</v>
      </c>
      <c r="G87" s="73">
        <f t="shared" si="5"/>
        <v>1.4567000000000001</v>
      </c>
      <c r="I87" s="96" t="s">
        <v>229</v>
      </c>
      <c r="J87" s="74">
        <v>1.494</v>
      </c>
      <c r="K87" s="73">
        <v>37.380000000000003</v>
      </c>
      <c r="Z87" s="101">
        <v>39142</v>
      </c>
      <c r="AA87" s="104">
        <v>66.989999999999995</v>
      </c>
      <c r="AB87" s="103">
        <v>152.29545454545453</v>
      </c>
    </row>
    <row r="88" spans="1:28">
      <c r="A88" s="94">
        <v>37378</v>
      </c>
      <c r="B88" s="73">
        <f t="shared" ref="B88:B151" si="6">+C88*G88</f>
        <v>160.60117500000001</v>
      </c>
      <c r="C88" s="95">
        <v>110.25</v>
      </c>
      <c r="D88" s="73">
        <f t="shared" si="4"/>
        <v>1.4567000000000001</v>
      </c>
      <c r="F88" s="96" t="s">
        <v>146</v>
      </c>
      <c r="G88" s="73">
        <f t="shared" si="5"/>
        <v>1.4567000000000001</v>
      </c>
      <c r="I88" s="96" t="s">
        <v>230</v>
      </c>
      <c r="J88" s="74">
        <v>1.4904999999999999</v>
      </c>
      <c r="Z88" s="101">
        <v>39173</v>
      </c>
      <c r="AA88" s="104">
        <v>72.83</v>
      </c>
      <c r="AB88" s="103">
        <v>157.69736842105263</v>
      </c>
    </row>
    <row r="89" spans="1:28">
      <c r="A89" s="94">
        <v>37379</v>
      </c>
      <c r="B89" s="73">
        <f t="shared" si="6"/>
        <v>158.05195000000001</v>
      </c>
      <c r="C89" s="95">
        <v>108.5</v>
      </c>
      <c r="D89" s="73">
        <f t="shared" si="4"/>
        <v>1.4567000000000001</v>
      </c>
      <c r="F89" s="96" t="s">
        <v>146</v>
      </c>
      <c r="G89" s="73">
        <f t="shared" si="5"/>
        <v>1.4567000000000001</v>
      </c>
      <c r="I89" s="96" t="s">
        <v>231</v>
      </c>
      <c r="J89" s="74">
        <v>1.5068000000000001</v>
      </c>
      <c r="Z89" s="101">
        <v>39203</v>
      </c>
      <c r="AA89" s="104">
        <v>73.3</v>
      </c>
      <c r="AB89" s="103">
        <v>154.28571428571428</v>
      </c>
    </row>
    <row r="90" spans="1:28">
      <c r="A90" s="94">
        <v>37382</v>
      </c>
      <c r="B90" s="73">
        <f t="shared" si="6"/>
        <v>157.3236</v>
      </c>
      <c r="C90" s="95">
        <v>108</v>
      </c>
      <c r="D90" s="73">
        <f t="shared" si="4"/>
        <v>1.4567000000000001</v>
      </c>
      <c r="F90" s="96" t="s">
        <v>146</v>
      </c>
      <c r="G90" s="73">
        <f t="shared" si="5"/>
        <v>1.4567000000000001</v>
      </c>
      <c r="I90" s="96" t="s">
        <v>232</v>
      </c>
      <c r="J90" s="74">
        <v>1.5150999999999999</v>
      </c>
      <c r="Z90" s="101">
        <v>39234</v>
      </c>
      <c r="AA90" s="104">
        <v>73.849999999999994</v>
      </c>
      <c r="AB90" s="103">
        <v>171.3095238095238</v>
      </c>
    </row>
    <row r="91" spans="1:28">
      <c r="A91" s="94">
        <v>37383</v>
      </c>
      <c r="B91" s="73">
        <f t="shared" si="6"/>
        <v>155.502725</v>
      </c>
      <c r="C91" s="95">
        <v>106.75</v>
      </c>
      <c r="D91" s="73">
        <f t="shared" si="4"/>
        <v>1.4567000000000001</v>
      </c>
      <c r="F91" s="96" t="s">
        <v>146</v>
      </c>
      <c r="G91" s="73">
        <f t="shared" si="5"/>
        <v>1.4567000000000001</v>
      </c>
      <c r="I91" s="96" t="s">
        <v>233</v>
      </c>
      <c r="J91" s="74">
        <v>1.5118</v>
      </c>
      <c r="Z91" s="101">
        <v>39264</v>
      </c>
      <c r="AA91" s="104">
        <v>77.069999999999993</v>
      </c>
      <c r="AB91" s="103">
        <v>190.45454545454547</v>
      </c>
    </row>
    <row r="92" spans="1:28">
      <c r="A92" s="94">
        <v>37384</v>
      </c>
      <c r="B92" s="73">
        <f t="shared" si="6"/>
        <v>155.13855000000001</v>
      </c>
      <c r="C92" s="95">
        <v>106.5</v>
      </c>
      <c r="D92" s="73">
        <f t="shared" si="4"/>
        <v>1.4567000000000001</v>
      </c>
      <c r="F92" s="96" t="s">
        <v>146</v>
      </c>
      <c r="G92" s="73">
        <f t="shared" si="5"/>
        <v>1.4567000000000001</v>
      </c>
      <c r="I92" s="96" t="s">
        <v>234</v>
      </c>
      <c r="J92" s="74">
        <v>1.5145</v>
      </c>
      <c r="Z92" s="101">
        <v>39295</v>
      </c>
      <c r="AA92" s="104">
        <v>76.56</v>
      </c>
      <c r="AB92" s="103">
        <v>227.63043478260869</v>
      </c>
    </row>
    <row r="93" spans="1:28">
      <c r="A93" s="94">
        <v>37385</v>
      </c>
      <c r="B93" s="73">
        <f t="shared" si="6"/>
        <v>155.13855000000001</v>
      </c>
      <c r="C93" s="95">
        <v>106.5</v>
      </c>
      <c r="D93" s="73">
        <f t="shared" si="4"/>
        <v>1.4567000000000001</v>
      </c>
      <c r="F93" s="96" t="s">
        <v>146</v>
      </c>
      <c r="G93" s="73">
        <f t="shared" si="5"/>
        <v>1.4567000000000001</v>
      </c>
      <c r="I93" s="96" t="s">
        <v>235</v>
      </c>
      <c r="J93" s="74">
        <v>1.5202</v>
      </c>
      <c r="Z93" s="101">
        <v>39326</v>
      </c>
      <c r="AA93" s="104">
        <v>80.33</v>
      </c>
      <c r="AB93" s="103">
        <v>266.95</v>
      </c>
    </row>
    <row r="94" spans="1:28">
      <c r="A94" s="94">
        <v>37386</v>
      </c>
      <c r="B94" s="73">
        <f t="shared" si="6"/>
        <v>152.95350000000002</v>
      </c>
      <c r="C94" s="95">
        <v>105</v>
      </c>
      <c r="D94" s="73">
        <f t="shared" si="4"/>
        <v>1.4567000000000001</v>
      </c>
      <c r="F94" s="96" t="s">
        <v>146</v>
      </c>
      <c r="G94" s="73">
        <f t="shared" si="5"/>
        <v>1.4567000000000001</v>
      </c>
      <c r="I94" s="96" t="s">
        <v>236</v>
      </c>
      <c r="J94" s="74">
        <v>1.524</v>
      </c>
      <c r="Z94" s="101">
        <v>39356</v>
      </c>
      <c r="AA94" s="104">
        <v>82.45</v>
      </c>
      <c r="AB94" s="103">
        <v>242.03571428571428</v>
      </c>
    </row>
    <row r="95" spans="1:28">
      <c r="A95" s="94">
        <v>37389</v>
      </c>
      <c r="B95" s="73">
        <f t="shared" si="6"/>
        <v>155.86690000000002</v>
      </c>
      <c r="C95" s="95">
        <v>107</v>
      </c>
      <c r="D95" s="73">
        <f t="shared" si="4"/>
        <v>1.4567000000000001</v>
      </c>
      <c r="F95" s="96" t="s">
        <v>146</v>
      </c>
      <c r="G95" s="73">
        <f t="shared" si="5"/>
        <v>1.4567000000000001</v>
      </c>
      <c r="I95" s="96" t="s">
        <v>237</v>
      </c>
      <c r="J95" s="74">
        <v>1.5148000000000001</v>
      </c>
      <c r="Z95" s="101">
        <v>39387</v>
      </c>
      <c r="AA95" s="104">
        <v>92.5</v>
      </c>
      <c r="AB95" s="103">
        <v>227.19318181818181</v>
      </c>
    </row>
    <row r="96" spans="1:28">
      <c r="A96" s="94">
        <v>37390</v>
      </c>
      <c r="B96" s="73">
        <f t="shared" si="6"/>
        <v>154.4102</v>
      </c>
      <c r="C96" s="95">
        <v>106</v>
      </c>
      <c r="D96" s="73">
        <f t="shared" si="4"/>
        <v>1.4567000000000001</v>
      </c>
      <c r="F96" s="96" t="s">
        <v>146</v>
      </c>
      <c r="G96" s="73">
        <f t="shared" si="5"/>
        <v>1.4567000000000001</v>
      </c>
      <c r="I96" s="96" t="s">
        <v>238</v>
      </c>
      <c r="J96" s="74">
        <v>1.514</v>
      </c>
      <c r="Z96" s="101">
        <v>39417</v>
      </c>
      <c r="AA96" s="104">
        <v>94.22</v>
      </c>
      <c r="AB96" s="103">
        <v>255.875</v>
      </c>
    </row>
    <row r="97" spans="1:28">
      <c r="A97" s="94">
        <v>37391</v>
      </c>
      <c r="B97" s="73">
        <f t="shared" si="6"/>
        <v>154.4102</v>
      </c>
      <c r="C97" s="95">
        <v>106</v>
      </c>
      <c r="D97" s="73">
        <f t="shared" si="4"/>
        <v>1.4567000000000001</v>
      </c>
      <c r="F97" s="96" t="s">
        <v>146</v>
      </c>
      <c r="G97" s="73">
        <f t="shared" si="5"/>
        <v>1.4567000000000001</v>
      </c>
      <c r="I97" s="96" t="s">
        <v>239</v>
      </c>
      <c r="J97" s="74">
        <v>1.5104</v>
      </c>
      <c r="Z97" s="101">
        <v>39448</v>
      </c>
      <c r="AA97" s="104">
        <v>96.65</v>
      </c>
      <c r="AB97" s="103">
        <v>251.15909090909091</v>
      </c>
    </row>
    <row r="98" spans="1:28">
      <c r="A98" s="94">
        <v>37392</v>
      </c>
      <c r="B98" s="73">
        <f t="shared" si="6"/>
        <v>150.04010000000002</v>
      </c>
      <c r="C98" s="95">
        <v>103</v>
      </c>
      <c r="D98" s="73">
        <f t="shared" si="4"/>
        <v>1.4567000000000001</v>
      </c>
      <c r="F98" s="96" t="s">
        <v>146</v>
      </c>
      <c r="G98" s="73">
        <f t="shared" si="5"/>
        <v>1.4567000000000001</v>
      </c>
      <c r="I98" s="96" t="s">
        <v>240</v>
      </c>
      <c r="J98" s="74">
        <v>1.5024999999999999</v>
      </c>
      <c r="Z98" s="101">
        <v>39479</v>
      </c>
      <c r="AA98" s="104">
        <v>94.29</v>
      </c>
      <c r="AB98" s="103">
        <v>270.26190476190476</v>
      </c>
    </row>
    <row r="99" spans="1:28">
      <c r="A99" s="94">
        <v>37393</v>
      </c>
      <c r="B99" s="73">
        <f t="shared" si="6"/>
        <v>152.22515000000001</v>
      </c>
      <c r="C99" s="95">
        <v>104.5</v>
      </c>
      <c r="D99" s="73">
        <f t="shared" si="4"/>
        <v>1.4567000000000001</v>
      </c>
      <c r="F99" s="96" t="s">
        <v>146</v>
      </c>
      <c r="G99" s="73">
        <f t="shared" si="5"/>
        <v>1.4567000000000001</v>
      </c>
      <c r="I99" s="96" t="s">
        <v>241</v>
      </c>
      <c r="J99" s="74">
        <v>1.4767000000000001</v>
      </c>
      <c r="Z99" s="101">
        <v>39508</v>
      </c>
      <c r="AA99" s="104">
        <v>100.27</v>
      </c>
      <c r="AB99" s="103">
        <v>276.7763157894737</v>
      </c>
    </row>
    <row r="100" spans="1:28">
      <c r="A100" s="94">
        <v>37396</v>
      </c>
      <c r="B100" s="73">
        <f t="shared" si="6"/>
        <v>152.22515000000001</v>
      </c>
      <c r="C100" s="95">
        <v>104.5</v>
      </c>
      <c r="D100" s="73">
        <f t="shared" si="4"/>
        <v>1.4567000000000001</v>
      </c>
      <c r="F100" s="96" t="s">
        <v>146</v>
      </c>
      <c r="G100" s="73">
        <f t="shared" si="5"/>
        <v>1.4567000000000001</v>
      </c>
      <c r="I100" s="96" t="s">
        <v>242</v>
      </c>
      <c r="J100" s="74">
        <v>1.4673</v>
      </c>
      <c r="Z100" s="101">
        <v>39539</v>
      </c>
      <c r="AA100" s="104">
        <v>100.89</v>
      </c>
      <c r="AB100" s="103">
        <v>222.88636363636363</v>
      </c>
    </row>
    <row r="101" spans="1:28">
      <c r="A101" s="94">
        <v>37397</v>
      </c>
      <c r="B101" s="73">
        <f t="shared" si="6"/>
        <v>152.22515000000001</v>
      </c>
      <c r="C101" s="95">
        <v>104.5</v>
      </c>
      <c r="D101" s="73">
        <f t="shared" si="4"/>
        <v>1.4567000000000001</v>
      </c>
      <c r="F101" s="96" t="s">
        <v>146</v>
      </c>
      <c r="G101" s="73">
        <f t="shared" si="5"/>
        <v>1.4567000000000001</v>
      </c>
      <c r="I101" s="96" t="s">
        <v>243</v>
      </c>
      <c r="J101" s="74">
        <v>1.4483999999999999</v>
      </c>
      <c r="Z101" s="101">
        <v>39569</v>
      </c>
      <c r="AA101" s="104">
        <v>118.43</v>
      </c>
      <c r="AB101" s="103">
        <v>197.375</v>
      </c>
    </row>
    <row r="102" spans="1:28">
      <c r="A102" s="94">
        <v>37398</v>
      </c>
      <c r="B102" s="73">
        <f t="shared" si="6"/>
        <v>152.22515000000001</v>
      </c>
      <c r="C102" s="95">
        <v>104.5</v>
      </c>
      <c r="D102" s="73">
        <f t="shared" si="4"/>
        <v>1.4567000000000001</v>
      </c>
      <c r="F102" s="96" t="s">
        <v>146</v>
      </c>
      <c r="G102" s="73">
        <f t="shared" si="5"/>
        <v>1.4567000000000001</v>
      </c>
      <c r="I102" s="96" t="s">
        <v>244</v>
      </c>
      <c r="J102" s="74">
        <v>1.4339</v>
      </c>
      <c r="Z102" s="101">
        <v>39600</v>
      </c>
      <c r="AA102" s="104">
        <v>127.45</v>
      </c>
      <c r="AB102" s="103">
        <v>198.66666666666666</v>
      </c>
    </row>
    <row r="103" spans="1:28">
      <c r="A103" s="94">
        <v>37399</v>
      </c>
      <c r="B103" s="73">
        <f t="shared" si="6"/>
        <v>152.22515000000001</v>
      </c>
      <c r="C103" s="95">
        <v>104.5</v>
      </c>
      <c r="D103" s="73">
        <f t="shared" si="4"/>
        <v>1.4567000000000001</v>
      </c>
      <c r="F103" s="96" t="s">
        <v>146</v>
      </c>
      <c r="G103" s="73">
        <f t="shared" si="5"/>
        <v>1.4567000000000001</v>
      </c>
      <c r="I103" s="96" t="s">
        <v>245</v>
      </c>
      <c r="J103" s="74">
        <v>1.4198999999999999</v>
      </c>
      <c r="Z103" s="101">
        <v>39630</v>
      </c>
      <c r="AA103" s="104">
        <v>131.15</v>
      </c>
      <c r="AB103" s="103">
        <v>191.95652173913044</v>
      </c>
    </row>
    <row r="104" spans="1:28">
      <c r="A104" s="94">
        <v>37400</v>
      </c>
      <c r="B104" s="73">
        <f t="shared" si="6"/>
        <v>150.04010000000002</v>
      </c>
      <c r="C104" s="95">
        <v>103</v>
      </c>
      <c r="D104" s="73">
        <f t="shared" si="4"/>
        <v>1.4567000000000001</v>
      </c>
      <c r="F104" s="96" t="s">
        <v>146</v>
      </c>
      <c r="G104" s="73">
        <f t="shared" si="5"/>
        <v>1.4567000000000001</v>
      </c>
      <c r="I104" s="96" t="s">
        <v>246</v>
      </c>
      <c r="J104" s="74">
        <v>1.3774</v>
      </c>
      <c r="Z104" s="101">
        <v>39661</v>
      </c>
      <c r="AA104" s="104">
        <v>116.99</v>
      </c>
      <c r="AB104" s="103">
        <v>191.21428571428572</v>
      </c>
    </row>
    <row r="105" spans="1:28">
      <c r="A105" s="94">
        <v>37403</v>
      </c>
      <c r="B105" s="73">
        <f t="shared" si="6"/>
        <v>150.76845</v>
      </c>
      <c r="C105" s="95">
        <v>103.5</v>
      </c>
      <c r="D105" s="73">
        <f t="shared" si="4"/>
        <v>1.4567000000000001</v>
      </c>
      <c r="F105" s="96" t="s">
        <v>146</v>
      </c>
      <c r="G105" s="73">
        <f t="shared" si="5"/>
        <v>1.4567000000000001</v>
      </c>
      <c r="I105" s="96" t="s">
        <v>247</v>
      </c>
      <c r="J105" s="74">
        <v>1.3471</v>
      </c>
      <c r="Z105" s="101">
        <v>39692</v>
      </c>
      <c r="AA105" s="104">
        <v>111.77</v>
      </c>
      <c r="AB105" s="103">
        <v>171.06818181818181</v>
      </c>
    </row>
    <row r="106" spans="1:28">
      <c r="A106" s="94">
        <v>37404</v>
      </c>
      <c r="B106" s="73">
        <f t="shared" si="6"/>
        <v>150.76845</v>
      </c>
      <c r="C106" s="95">
        <v>103.5</v>
      </c>
      <c r="D106" s="73">
        <f t="shared" si="4"/>
        <v>1.4567000000000001</v>
      </c>
      <c r="F106" s="96" t="s">
        <v>146</v>
      </c>
      <c r="G106" s="73">
        <f t="shared" si="5"/>
        <v>1.4567000000000001</v>
      </c>
      <c r="I106" s="96" t="s">
        <v>248</v>
      </c>
      <c r="J106" s="74">
        <v>1.3428</v>
      </c>
      <c r="Z106" s="101">
        <v>39722</v>
      </c>
      <c r="AA106" s="104">
        <v>105.85</v>
      </c>
      <c r="AB106" s="103">
        <v>147.17391304347825</v>
      </c>
    </row>
    <row r="107" spans="1:28">
      <c r="A107" s="94">
        <v>37405</v>
      </c>
      <c r="B107" s="73">
        <f t="shared" si="6"/>
        <v>150.76845</v>
      </c>
      <c r="C107" s="95">
        <v>103.5</v>
      </c>
      <c r="D107" s="73">
        <f t="shared" si="4"/>
        <v>1.4567000000000001</v>
      </c>
      <c r="F107" s="96" t="s">
        <v>146</v>
      </c>
      <c r="G107" s="73">
        <f t="shared" si="5"/>
        <v>1.4567000000000001</v>
      </c>
      <c r="I107" s="96" t="s">
        <v>249</v>
      </c>
      <c r="J107" s="74">
        <v>1.3085</v>
      </c>
      <c r="Z107" s="101">
        <v>39753</v>
      </c>
      <c r="AA107" s="104">
        <v>90.29</v>
      </c>
      <c r="AB107" s="103">
        <v>139.28749999999999</v>
      </c>
    </row>
    <row r="108" spans="1:28">
      <c r="A108" s="94">
        <v>37406</v>
      </c>
      <c r="B108" s="73">
        <f t="shared" si="6"/>
        <v>150.76845</v>
      </c>
      <c r="C108" s="95">
        <v>103.5</v>
      </c>
      <c r="D108" s="73">
        <f t="shared" si="4"/>
        <v>1.4567000000000001</v>
      </c>
      <c r="F108" s="96" t="s">
        <v>146</v>
      </c>
      <c r="G108" s="73">
        <f t="shared" si="5"/>
        <v>1.4567000000000001</v>
      </c>
      <c r="I108" s="96" t="s">
        <v>250</v>
      </c>
      <c r="J108" s="74">
        <v>1.3461000000000001</v>
      </c>
      <c r="Z108" s="101">
        <v>39783</v>
      </c>
      <c r="AA108" s="104">
        <v>70.06</v>
      </c>
      <c r="AB108" s="103">
        <v>129.98750000000001</v>
      </c>
    </row>
    <row r="109" spans="1:28">
      <c r="A109" s="94">
        <v>37407</v>
      </c>
      <c r="B109" s="73">
        <f t="shared" si="6"/>
        <v>150.76845</v>
      </c>
      <c r="C109" s="95">
        <v>103.5</v>
      </c>
      <c r="D109" s="73">
        <f t="shared" si="4"/>
        <v>1.4567000000000001</v>
      </c>
      <c r="F109" s="96" t="s">
        <v>146</v>
      </c>
      <c r="G109" s="73">
        <f t="shared" si="5"/>
        <v>1.4567000000000001</v>
      </c>
      <c r="I109" s="96" t="s">
        <v>251</v>
      </c>
      <c r="J109" s="74">
        <v>1.3445</v>
      </c>
      <c r="Z109" s="101">
        <v>39814</v>
      </c>
      <c r="AA109" s="104">
        <v>66.89</v>
      </c>
      <c r="AB109" s="103">
        <v>147.66666666666666</v>
      </c>
    </row>
    <row r="110" spans="1:28">
      <c r="A110" s="94">
        <v>37410</v>
      </c>
      <c r="B110" s="73">
        <f t="shared" si="6"/>
        <v>154.518</v>
      </c>
      <c r="C110" s="95">
        <v>105</v>
      </c>
      <c r="D110" s="73">
        <f t="shared" si="4"/>
        <v>1.4716</v>
      </c>
      <c r="E110" s="73">
        <v>35.020000000000003</v>
      </c>
      <c r="F110" s="96" t="s">
        <v>147</v>
      </c>
      <c r="G110" s="73">
        <f t="shared" si="5"/>
        <v>1.4716</v>
      </c>
      <c r="I110" s="96" t="s">
        <v>252</v>
      </c>
      <c r="J110" s="74">
        <v>1.2806</v>
      </c>
      <c r="K110" s="73">
        <v>35.020000000000003</v>
      </c>
      <c r="Z110" s="101">
        <v>39845</v>
      </c>
      <c r="AA110" s="104">
        <v>64.81</v>
      </c>
      <c r="AB110" s="103">
        <v>145.13749999999999</v>
      </c>
    </row>
    <row r="111" spans="1:28">
      <c r="A111" s="94">
        <v>37411</v>
      </c>
      <c r="B111" s="73">
        <f t="shared" si="6"/>
        <v>154.518</v>
      </c>
      <c r="C111" s="95">
        <v>105</v>
      </c>
      <c r="D111" s="73">
        <f t="shared" si="4"/>
        <v>1.4716</v>
      </c>
      <c r="F111" s="96" t="s">
        <v>147</v>
      </c>
      <c r="G111" s="73">
        <f t="shared" si="5"/>
        <v>1.4716</v>
      </c>
      <c r="I111" s="96" t="s">
        <v>253</v>
      </c>
      <c r="J111" s="74">
        <v>1.2779</v>
      </c>
      <c r="Z111" s="101">
        <v>39873</v>
      </c>
      <c r="AA111" s="104">
        <v>56.39</v>
      </c>
      <c r="AB111" s="103">
        <v>136.46590909090909</v>
      </c>
    </row>
    <row r="112" spans="1:28">
      <c r="A112" s="94">
        <v>37412</v>
      </c>
      <c r="B112" s="73">
        <f t="shared" si="6"/>
        <v>151.57480000000001</v>
      </c>
      <c r="C112" s="95">
        <v>103</v>
      </c>
      <c r="D112" s="73">
        <f t="shared" si="4"/>
        <v>1.4716</v>
      </c>
      <c r="F112" s="96" t="s">
        <v>147</v>
      </c>
      <c r="G112" s="73">
        <f t="shared" si="5"/>
        <v>1.4716</v>
      </c>
      <c r="I112" s="96" t="s">
        <v>254</v>
      </c>
      <c r="J112" s="74">
        <v>1.2966</v>
      </c>
      <c r="Z112" s="101">
        <v>39904</v>
      </c>
      <c r="AA112" s="104">
        <v>58.71</v>
      </c>
      <c r="AB112" s="103">
        <v>138.69999999999999</v>
      </c>
    </row>
    <row r="113" spans="1:28">
      <c r="A113" s="94">
        <v>37413</v>
      </c>
      <c r="B113" s="73">
        <f t="shared" si="6"/>
        <v>151.57480000000001</v>
      </c>
      <c r="C113" s="95">
        <v>103</v>
      </c>
      <c r="D113" s="73">
        <f t="shared" si="4"/>
        <v>1.4716</v>
      </c>
      <c r="F113" s="96" t="s">
        <v>147</v>
      </c>
      <c r="G113" s="73">
        <f t="shared" si="5"/>
        <v>1.4716</v>
      </c>
      <c r="I113" s="96" t="s">
        <v>255</v>
      </c>
      <c r="J113" s="74">
        <v>1.2879</v>
      </c>
      <c r="Z113" s="101">
        <v>39934</v>
      </c>
      <c r="AA113" s="104">
        <v>58.99</v>
      </c>
      <c r="AB113" s="103">
        <v>148.85526315789474</v>
      </c>
    </row>
    <row r="114" spans="1:28">
      <c r="A114" s="94">
        <v>37414</v>
      </c>
      <c r="B114" s="73">
        <f t="shared" si="6"/>
        <v>151.57480000000001</v>
      </c>
      <c r="C114" s="95">
        <v>103</v>
      </c>
      <c r="D114" s="73">
        <f t="shared" si="4"/>
        <v>1.4716</v>
      </c>
      <c r="F114" s="96" t="s">
        <v>147</v>
      </c>
      <c r="G114" s="73">
        <f t="shared" si="5"/>
        <v>1.4716</v>
      </c>
      <c r="I114" s="96" t="s">
        <v>256</v>
      </c>
      <c r="J114" s="74">
        <v>1.2978000000000001</v>
      </c>
      <c r="Z114" s="101">
        <v>39965</v>
      </c>
      <c r="AA114" s="104">
        <v>66.16</v>
      </c>
      <c r="AB114" s="103">
        <v>142.09090909090909</v>
      </c>
    </row>
    <row r="115" spans="1:28">
      <c r="A115" s="94">
        <v>37417</v>
      </c>
      <c r="B115" s="73">
        <f t="shared" si="6"/>
        <v>153.04640000000001</v>
      </c>
      <c r="C115" s="95">
        <v>104</v>
      </c>
      <c r="D115" s="73">
        <f t="shared" si="4"/>
        <v>1.4716</v>
      </c>
      <c r="F115" s="96" t="s">
        <v>147</v>
      </c>
      <c r="G115" s="73">
        <f t="shared" si="5"/>
        <v>1.4716</v>
      </c>
      <c r="I115" s="96" t="s">
        <v>257</v>
      </c>
      <c r="J115" s="74">
        <v>1.254</v>
      </c>
      <c r="Z115" s="101">
        <v>39995</v>
      </c>
      <c r="AA115" s="104">
        <v>63.18</v>
      </c>
      <c r="AB115" s="103">
        <v>133.52173913043478</v>
      </c>
    </row>
    <row r="116" spans="1:28">
      <c r="A116" s="94">
        <v>37418</v>
      </c>
      <c r="B116" s="73">
        <f t="shared" si="6"/>
        <v>151.57480000000001</v>
      </c>
      <c r="C116" s="95">
        <v>103</v>
      </c>
      <c r="D116" s="73">
        <f t="shared" si="4"/>
        <v>1.4716</v>
      </c>
      <c r="F116" s="96" t="s">
        <v>147</v>
      </c>
      <c r="G116" s="73">
        <f t="shared" si="5"/>
        <v>1.4716</v>
      </c>
      <c r="I116" s="96" t="s">
        <v>258</v>
      </c>
      <c r="J116" s="74">
        <v>1.2093</v>
      </c>
      <c r="Z116" s="101">
        <v>40026</v>
      </c>
      <c r="AA116" s="104">
        <v>68.849999999999994</v>
      </c>
      <c r="AB116" s="103">
        <v>128.35714285714286</v>
      </c>
    </row>
    <row r="117" spans="1:28">
      <c r="A117" s="94">
        <v>37419</v>
      </c>
      <c r="B117" s="73">
        <f t="shared" si="6"/>
        <v>151.57480000000001</v>
      </c>
      <c r="C117" s="95">
        <v>103</v>
      </c>
      <c r="D117" s="73">
        <f t="shared" si="4"/>
        <v>1.4716</v>
      </c>
      <c r="F117" s="96" t="s">
        <v>147</v>
      </c>
      <c r="G117" s="73">
        <f t="shared" si="5"/>
        <v>1.4716</v>
      </c>
      <c r="I117" s="96" t="s">
        <v>259</v>
      </c>
      <c r="J117" s="74">
        <v>1.1778</v>
      </c>
      <c r="Z117" s="101">
        <v>40057</v>
      </c>
      <c r="AA117" s="104">
        <v>64.59</v>
      </c>
      <c r="AB117" s="103">
        <v>122.43181818181819</v>
      </c>
    </row>
    <row r="118" spans="1:28">
      <c r="A118" s="94">
        <v>37420</v>
      </c>
      <c r="B118" s="73">
        <f t="shared" si="6"/>
        <v>153.04640000000001</v>
      </c>
      <c r="C118" s="95">
        <v>104</v>
      </c>
      <c r="D118" s="73">
        <f t="shared" si="4"/>
        <v>1.4716</v>
      </c>
      <c r="F118" s="96" t="s">
        <v>147</v>
      </c>
      <c r="G118" s="73">
        <f t="shared" si="5"/>
        <v>1.4716</v>
      </c>
      <c r="I118" s="96" t="s">
        <v>260</v>
      </c>
      <c r="J118" s="74">
        <v>1.1205000000000001</v>
      </c>
      <c r="Z118" s="101">
        <v>40087</v>
      </c>
      <c r="AA118" s="104">
        <v>69.59</v>
      </c>
      <c r="AB118" s="103">
        <v>127.31818181818181</v>
      </c>
    </row>
    <row r="119" spans="1:28">
      <c r="A119" s="94">
        <v>37421</v>
      </c>
      <c r="B119" s="73">
        <f t="shared" si="6"/>
        <v>153.04640000000001</v>
      </c>
      <c r="C119" s="95">
        <v>104</v>
      </c>
      <c r="D119" s="73">
        <f t="shared" si="4"/>
        <v>1.4716</v>
      </c>
      <c r="F119" s="96" t="s">
        <v>147</v>
      </c>
      <c r="G119" s="73">
        <f t="shared" si="5"/>
        <v>1.4716</v>
      </c>
      <c r="I119" s="96" t="s">
        <v>261</v>
      </c>
      <c r="J119" s="74">
        <v>1.2010000000000001</v>
      </c>
      <c r="Z119" s="101">
        <v>40118</v>
      </c>
      <c r="AA119" s="104">
        <v>69.56</v>
      </c>
      <c r="AB119" s="103">
        <v>130.92857142857142</v>
      </c>
    </row>
    <row r="120" spans="1:28">
      <c r="A120" s="94">
        <v>37424</v>
      </c>
      <c r="B120" s="73">
        <f t="shared" si="6"/>
        <v>153.04640000000001</v>
      </c>
      <c r="C120" s="95">
        <v>104</v>
      </c>
      <c r="D120" s="73">
        <f t="shared" si="4"/>
        <v>1.4716</v>
      </c>
      <c r="F120" s="96" t="s">
        <v>147</v>
      </c>
      <c r="G120" s="73">
        <f t="shared" si="5"/>
        <v>1.4716</v>
      </c>
      <c r="I120" s="96" t="s">
        <v>262</v>
      </c>
      <c r="J120" s="74">
        <v>1.2298</v>
      </c>
      <c r="Z120" s="101">
        <v>40148</v>
      </c>
      <c r="AA120" s="104">
        <v>67.5</v>
      </c>
      <c r="AB120" s="103">
        <v>129.84090909090909</v>
      </c>
    </row>
    <row r="121" spans="1:28">
      <c r="A121" s="94">
        <v>37425</v>
      </c>
      <c r="B121" s="73">
        <f t="shared" si="6"/>
        <v>153.04640000000001</v>
      </c>
      <c r="C121" s="95">
        <v>104</v>
      </c>
      <c r="D121" s="73">
        <f t="shared" si="4"/>
        <v>1.4716</v>
      </c>
      <c r="F121" s="96" t="s">
        <v>147</v>
      </c>
      <c r="G121" s="73">
        <f t="shared" si="5"/>
        <v>1.4716</v>
      </c>
      <c r="I121" s="96" t="s">
        <v>263</v>
      </c>
      <c r="J121" s="74">
        <v>1.2315</v>
      </c>
      <c r="Z121" s="101">
        <v>40179</v>
      </c>
      <c r="AA121" s="104">
        <v>78.28</v>
      </c>
      <c r="AB121" s="103">
        <v>127.96250000000001</v>
      </c>
    </row>
    <row r="122" spans="1:28">
      <c r="A122" s="94">
        <v>37426</v>
      </c>
      <c r="B122" s="73">
        <f t="shared" si="6"/>
        <v>153.04640000000001</v>
      </c>
      <c r="C122" s="95">
        <v>104</v>
      </c>
      <c r="D122" s="73">
        <f t="shared" si="4"/>
        <v>1.4716</v>
      </c>
      <c r="F122" s="96" t="s">
        <v>147</v>
      </c>
      <c r="G122" s="73">
        <f t="shared" si="5"/>
        <v>1.4716</v>
      </c>
      <c r="I122" s="96" t="s">
        <v>264</v>
      </c>
      <c r="J122" s="74">
        <v>1.2276</v>
      </c>
      <c r="Z122" s="101">
        <v>40210</v>
      </c>
      <c r="AA122" s="104">
        <v>74.37</v>
      </c>
      <c r="AB122" s="103">
        <v>124.52500000000001</v>
      </c>
    </row>
    <row r="123" spans="1:28">
      <c r="A123" s="94">
        <v>37427</v>
      </c>
      <c r="B123" s="73">
        <f t="shared" si="6"/>
        <v>153.04640000000001</v>
      </c>
      <c r="C123" s="95">
        <v>104</v>
      </c>
      <c r="D123" s="73">
        <f t="shared" si="4"/>
        <v>1.4716</v>
      </c>
      <c r="F123" s="96" t="s">
        <v>147</v>
      </c>
      <c r="G123" s="73">
        <f t="shared" si="5"/>
        <v>1.4716</v>
      </c>
      <c r="I123" s="96" t="s">
        <v>265</v>
      </c>
      <c r="J123" s="74">
        <v>1.2111000000000001</v>
      </c>
      <c r="Z123" s="101">
        <v>40238</v>
      </c>
      <c r="AA123" s="104">
        <v>80.63</v>
      </c>
      <c r="AB123" s="103">
        <v>122.8695652173913</v>
      </c>
    </row>
    <row r="124" spans="1:28">
      <c r="A124" s="94">
        <v>37428</v>
      </c>
      <c r="B124" s="73">
        <f t="shared" si="6"/>
        <v>153.04640000000001</v>
      </c>
      <c r="C124" s="95">
        <v>104</v>
      </c>
      <c r="D124" s="73">
        <f t="shared" si="4"/>
        <v>1.4716</v>
      </c>
      <c r="F124" s="96" t="s">
        <v>147</v>
      </c>
      <c r="G124" s="73">
        <f t="shared" si="5"/>
        <v>1.4716</v>
      </c>
      <c r="I124" s="96" t="s">
        <v>266</v>
      </c>
      <c r="J124" s="74">
        <v>1.2072000000000001</v>
      </c>
      <c r="Z124" s="101">
        <v>40269</v>
      </c>
      <c r="AA124" s="104">
        <v>84.83</v>
      </c>
      <c r="AB124" s="103">
        <v>129.125</v>
      </c>
    </row>
    <row r="125" spans="1:28">
      <c r="A125" s="94">
        <v>37431</v>
      </c>
      <c r="B125" s="73">
        <f t="shared" si="6"/>
        <v>153.04640000000001</v>
      </c>
      <c r="C125" s="95">
        <v>104</v>
      </c>
      <c r="D125" s="73">
        <f t="shared" si="4"/>
        <v>1.4716</v>
      </c>
      <c r="F125" s="96" t="s">
        <v>147</v>
      </c>
      <c r="G125" s="73">
        <f t="shared" si="5"/>
        <v>1.4716</v>
      </c>
      <c r="I125" s="96" t="s">
        <v>267</v>
      </c>
      <c r="J125" s="74">
        <v>1.2062999999999999</v>
      </c>
      <c r="Z125" s="101">
        <v>40299</v>
      </c>
      <c r="AA125" s="104">
        <v>87.83</v>
      </c>
      <c r="AB125" s="103">
        <v>134.5</v>
      </c>
    </row>
    <row r="126" spans="1:28">
      <c r="A126" s="94">
        <v>37432</v>
      </c>
      <c r="B126" s="73">
        <f t="shared" si="6"/>
        <v>152.67850000000001</v>
      </c>
      <c r="C126" s="95">
        <v>103.75</v>
      </c>
      <c r="D126" s="73">
        <f t="shared" si="4"/>
        <v>1.4716</v>
      </c>
      <c r="F126" s="96" t="s">
        <v>147</v>
      </c>
      <c r="G126" s="73">
        <f t="shared" si="5"/>
        <v>1.4716</v>
      </c>
      <c r="I126" s="96" t="s">
        <v>268</v>
      </c>
      <c r="J126" s="74">
        <v>1.2021999999999999</v>
      </c>
      <c r="Z126" s="101">
        <v>40330</v>
      </c>
      <c r="AA126" s="104">
        <v>84.67</v>
      </c>
      <c r="AB126" s="103">
        <v>131.22727272727272</v>
      </c>
    </row>
    <row r="127" spans="1:28">
      <c r="A127" s="94">
        <v>37433</v>
      </c>
      <c r="B127" s="73">
        <f t="shared" si="6"/>
        <v>150.10320000000002</v>
      </c>
      <c r="C127" s="95">
        <v>102</v>
      </c>
      <c r="D127" s="73">
        <f t="shared" si="4"/>
        <v>1.4716</v>
      </c>
      <c r="F127" s="96" t="s">
        <v>147</v>
      </c>
      <c r="G127" s="73">
        <f t="shared" si="5"/>
        <v>1.4716</v>
      </c>
      <c r="I127" s="96" t="s">
        <v>269</v>
      </c>
      <c r="J127" s="74">
        <v>1.2012</v>
      </c>
      <c r="Z127" s="101">
        <v>40360</v>
      </c>
      <c r="AA127" s="104">
        <v>79.73</v>
      </c>
      <c r="AB127" s="103">
        <v>159.75</v>
      </c>
    </row>
    <row r="128" spans="1:28">
      <c r="A128" s="94">
        <v>37434</v>
      </c>
      <c r="B128" s="73">
        <f t="shared" si="6"/>
        <v>150.10320000000002</v>
      </c>
      <c r="C128" s="95">
        <v>102</v>
      </c>
      <c r="D128" s="73">
        <f t="shared" si="4"/>
        <v>1.4716</v>
      </c>
      <c r="F128" s="96" t="s">
        <v>147</v>
      </c>
      <c r="G128" s="73">
        <f t="shared" si="5"/>
        <v>1.4716</v>
      </c>
      <c r="I128" s="96" t="s">
        <v>270</v>
      </c>
      <c r="J128" s="74">
        <v>1.2010000000000001</v>
      </c>
      <c r="Z128" s="101">
        <v>40391</v>
      </c>
      <c r="AA128" s="104">
        <v>79.73</v>
      </c>
      <c r="AB128" s="103">
        <v>212.82954545454547</v>
      </c>
    </row>
    <row r="129" spans="1:28">
      <c r="A129" s="94">
        <v>37435</v>
      </c>
      <c r="B129" s="73">
        <f t="shared" si="6"/>
        <v>151.57480000000001</v>
      </c>
      <c r="C129" s="95">
        <v>103</v>
      </c>
      <c r="D129" s="73">
        <f t="shared" si="4"/>
        <v>1.4716</v>
      </c>
      <c r="F129" s="96" t="s">
        <v>147</v>
      </c>
      <c r="G129" s="73">
        <f t="shared" si="5"/>
        <v>1.4716</v>
      </c>
      <c r="I129" s="105" t="s">
        <v>270</v>
      </c>
      <c r="J129" s="74">
        <v>1.2010000000000001</v>
      </c>
      <c r="Z129" s="101">
        <v>40422</v>
      </c>
      <c r="AA129" s="104">
        <v>77.849999999999994</v>
      </c>
      <c r="AB129" s="103">
        <v>226.40909090909091</v>
      </c>
    </row>
    <row r="130" spans="1:28">
      <c r="A130" s="94">
        <v>37438</v>
      </c>
      <c r="B130" s="73">
        <f t="shared" si="6"/>
        <v>146.26000000000002</v>
      </c>
      <c r="C130" s="95">
        <v>100</v>
      </c>
      <c r="D130" s="73">
        <f t="shared" si="4"/>
        <v>1.4626000000000001</v>
      </c>
      <c r="E130" s="73">
        <v>35.25</v>
      </c>
      <c r="F130" s="96" t="s">
        <v>149</v>
      </c>
      <c r="G130" s="73">
        <f t="shared" si="5"/>
        <v>1.4626000000000001</v>
      </c>
      <c r="I130" s="105" t="s">
        <v>271</v>
      </c>
      <c r="J130" s="74">
        <v>1.2010000000000001</v>
      </c>
      <c r="K130" s="73">
        <v>35.25</v>
      </c>
      <c r="Z130" s="101">
        <v>40452</v>
      </c>
      <c r="AA130" s="104">
        <v>81.42</v>
      </c>
      <c r="AB130" s="103">
        <v>213.38095238095238</v>
      </c>
    </row>
    <row r="131" spans="1:28">
      <c r="A131" s="94">
        <v>37439</v>
      </c>
      <c r="B131" s="73">
        <f t="shared" si="6"/>
        <v>146.26000000000002</v>
      </c>
      <c r="C131" s="95">
        <v>100</v>
      </c>
      <c r="D131" s="73">
        <f t="shared" si="4"/>
        <v>1.4626000000000001</v>
      </c>
      <c r="F131" s="96" t="s">
        <v>149</v>
      </c>
      <c r="G131" s="73">
        <f t="shared" si="5"/>
        <v>1.4626000000000001</v>
      </c>
      <c r="I131" s="105" t="s">
        <v>272</v>
      </c>
      <c r="J131" s="74">
        <v>1.2011000000000001</v>
      </c>
      <c r="Z131" s="101">
        <v>40483</v>
      </c>
      <c r="AA131" s="104">
        <v>83.63</v>
      </c>
      <c r="AB131" s="103">
        <v>219.60227272727272</v>
      </c>
    </row>
    <row r="132" spans="1:28">
      <c r="A132" s="94">
        <v>37440</v>
      </c>
      <c r="B132" s="73">
        <f t="shared" si="6"/>
        <v>147.7226</v>
      </c>
      <c r="C132" s="95">
        <v>101</v>
      </c>
      <c r="D132" s="73">
        <f t="shared" ref="D132:D195" si="7">+G132</f>
        <v>1.4626000000000001</v>
      </c>
      <c r="F132" s="96" t="s">
        <v>149</v>
      </c>
      <c r="G132" s="73">
        <f t="shared" ref="G132:G195" si="8">VLOOKUP(F:F,I:J,2,FALSE)</f>
        <v>1.4626000000000001</v>
      </c>
      <c r="I132" s="105" t="s">
        <v>273</v>
      </c>
      <c r="J132" s="74">
        <v>1.2089000000000001</v>
      </c>
      <c r="Z132" s="101">
        <v>40513</v>
      </c>
      <c r="AA132" s="104">
        <v>83.74</v>
      </c>
      <c r="AB132" s="103">
        <v>241.36363636363637</v>
      </c>
    </row>
    <row r="133" spans="1:28">
      <c r="A133" s="94">
        <v>37441</v>
      </c>
      <c r="B133" s="73">
        <f t="shared" si="6"/>
        <v>149.18520000000001</v>
      </c>
      <c r="C133" s="95">
        <v>102</v>
      </c>
      <c r="D133" s="73">
        <f t="shared" si="7"/>
        <v>1.4626000000000001</v>
      </c>
      <c r="F133" s="96" t="s">
        <v>149</v>
      </c>
      <c r="G133" s="73">
        <f t="shared" si="8"/>
        <v>1.4626000000000001</v>
      </c>
      <c r="I133" s="105" t="s">
        <v>274</v>
      </c>
      <c r="J133" s="74">
        <v>1.2098</v>
      </c>
      <c r="Z133" s="101">
        <v>40544</v>
      </c>
      <c r="AA133" s="104">
        <v>86.34</v>
      </c>
      <c r="AB133" s="103">
        <v>258.35714285714283</v>
      </c>
    </row>
    <row r="134" spans="1:28">
      <c r="A134" s="94">
        <v>37442</v>
      </c>
      <c r="B134" s="73">
        <f t="shared" si="6"/>
        <v>149.18520000000001</v>
      </c>
      <c r="C134" s="95">
        <v>102</v>
      </c>
      <c r="D134" s="73">
        <f t="shared" si="7"/>
        <v>1.4626000000000001</v>
      </c>
      <c r="F134" s="96" t="s">
        <v>149</v>
      </c>
      <c r="G134" s="73">
        <f t="shared" si="8"/>
        <v>1.4626000000000001</v>
      </c>
      <c r="I134" s="105" t="s">
        <v>275</v>
      </c>
      <c r="J134" s="74">
        <v>1.2052</v>
      </c>
      <c r="Z134" s="101">
        <v>40575</v>
      </c>
      <c r="AA134" s="104">
        <v>92.25</v>
      </c>
      <c r="AB134" s="103">
        <v>266</v>
      </c>
    </row>
    <row r="135" spans="1:28">
      <c r="A135" s="94">
        <v>37445</v>
      </c>
      <c r="B135" s="73">
        <f t="shared" si="6"/>
        <v>149.18520000000001</v>
      </c>
      <c r="C135" s="95">
        <v>102</v>
      </c>
      <c r="D135" s="73">
        <f t="shared" si="7"/>
        <v>1.4626000000000001</v>
      </c>
      <c r="F135" s="96" t="s">
        <v>149</v>
      </c>
      <c r="G135" s="73">
        <f t="shared" si="8"/>
        <v>1.4626000000000001</v>
      </c>
      <c r="I135" s="105" t="s">
        <v>276</v>
      </c>
      <c r="J135" s="74">
        <v>1.2091000000000001</v>
      </c>
      <c r="Z135" s="101">
        <v>40603</v>
      </c>
      <c r="AA135" s="104">
        <v>99.11</v>
      </c>
      <c r="AB135" s="103">
        <v>234.07608695652175</v>
      </c>
    </row>
    <row r="136" spans="1:28">
      <c r="A136" s="94">
        <v>37446</v>
      </c>
      <c r="B136" s="73">
        <f t="shared" si="6"/>
        <v>147.7226</v>
      </c>
      <c r="C136" s="95">
        <v>101</v>
      </c>
      <c r="D136" s="73">
        <f t="shared" si="7"/>
        <v>1.4626000000000001</v>
      </c>
      <c r="F136" s="96" t="s">
        <v>149</v>
      </c>
      <c r="G136" s="73">
        <f t="shared" si="8"/>
        <v>1.4626000000000001</v>
      </c>
      <c r="I136" s="105" t="s">
        <v>277</v>
      </c>
      <c r="J136" s="74">
        <v>1.228</v>
      </c>
      <c r="Z136" s="101">
        <v>40634</v>
      </c>
      <c r="AA136" s="104">
        <v>100.89</v>
      </c>
      <c r="AB136" s="103">
        <v>246.47499999999999</v>
      </c>
    </row>
    <row r="137" spans="1:28">
      <c r="A137" s="94">
        <v>37447</v>
      </c>
      <c r="B137" s="73">
        <f t="shared" si="6"/>
        <v>147.7226</v>
      </c>
      <c r="C137" s="95">
        <v>101</v>
      </c>
      <c r="D137" s="73">
        <f t="shared" si="7"/>
        <v>1.4626000000000001</v>
      </c>
      <c r="F137" s="96" t="s">
        <v>149</v>
      </c>
      <c r="G137" s="73">
        <f t="shared" si="8"/>
        <v>1.4626000000000001</v>
      </c>
      <c r="I137" s="105" t="s">
        <v>278</v>
      </c>
      <c r="J137" s="73">
        <v>1.2298</v>
      </c>
      <c r="Z137" s="101">
        <v>40664</v>
      </c>
      <c r="AA137" s="104">
        <v>96.49</v>
      </c>
      <c r="AB137" s="103">
        <v>240.78409090909091</v>
      </c>
    </row>
    <row r="138" spans="1:28">
      <c r="A138" s="94">
        <v>37448</v>
      </c>
      <c r="B138" s="73">
        <f t="shared" si="6"/>
        <v>155.03560000000002</v>
      </c>
      <c r="C138" s="95">
        <v>106</v>
      </c>
      <c r="D138" s="73">
        <f t="shared" si="7"/>
        <v>1.4626000000000001</v>
      </c>
      <c r="F138" s="96" t="s">
        <v>149</v>
      </c>
      <c r="G138" s="73">
        <f t="shared" si="8"/>
        <v>1.4626000000000001</v>
      </c>
      <c r="I138" s="105" t="s">
        <v>279</v>
      </c>
      <c r="J138" s="73">
        <v>1.2263999999999999</v>
      </c>
      <c r="Z138" s="101">
        <v>40695</v>
      </c>
      <c r="AA138" s="104">
        <v>93.85</v>
      </c>
      <c r="AB138" s="103">
        <v>213.43227272727273</v>
      </c>
    </row>
    <row r="139" spans="1:28">
      <c r="A139" s="94">
        <v>37449</v>
      </c>
      <c r="B139" s="73">
        <f t="shared" si="6"/>
        <v>155.03560000000002</v>
      </c>
      <c r="C139" s="95">
        <v>106</v>
      </c>
      <c r="D139" s="73">
        <f t="shared" si="7"/>
        <v>1.4626000000000001</v>
      </c>
      <c r="F139" s="96" t="s">
        <v>149</v>
      </c>
      <c r="G139" s="73">
        <f t="shared" si="8"/>
        <v>1.4626000000000001</v>
      </c>
      <c r="I139" s="105" t="s">
        <v>280</v>
      </c>
      <c r="J139" s="73">
        <v>1.2198</v>
      </c>
      <c r="Z139" s="101">
        <v>40725</v>
      </c>
      <c r="AA139" s="104">
        <v>89.84</v>
      </c>
      <c r="AB139" s="103">
        <v>194.72619047619048</v>
      </c>
    </row>
    <row r="140" spans="1:28">
      <c r="A140" s="94">
        <v>37452</v>
      </c>
      <c r="B140" s="73">
        <f t="shared" si="6"/>
        <v>155.03560000000002</v>
      </c>
      <c r="C140" s="95">
        <v>106</v>
      </c>
      <c r="D140" s="73">
        <f t="shared" si="7"/>
        <v>1.4626000000000001</v>
      </c>
      <c r="F140" s="96" t="s">
        <v>149</v>
      </c>
      <c r="G140" s="73">
        <f t="shared" si="8"/>
        <v>1.4626000000000001</v>
      </c>
      <c r="I140" s="105" t="s">
        <v>281</v>
      </c>
      <c r="J140" s="73">
        <v>1.2405999999999999</v>
      </c>
      <c r="Z140" s="101">
        <v>40756</v>
      </c>
      <c r="AA140" s="104">
        <v>85.83</v>
      </c>
      <c r="AB140" s="103">
        <v>201.9891304347826</v>
      </c>
    </row>
    <row r="141" spans="1:28">
      <c r="A141" s="94">
        <v>37453</v>
      </c>
      <c r="B141" s="73">
        <f t="shared" si="6"/>
        <v>155.03560000000002</v>
      </c>
      <c r="C141" s="95">
        <v>106</v>
      </c>
      <c r="D141" s="73">
        <f t="shared" si="7"/>
        <v>1.4626000000000001</v>
      </c>
      <c r="F141" s="96" t="s">
        <v>149</v>
      </c>
      <c r="G141" s="73">
        <f t="shared" si="8"/>
        <v>1.4626000000000001</v>
      </c>
      <c r="I141" s="105" t="s">
        <v>282</v>
      </c>
      <c r="J141" s="73">
        <v>1.2325999999999999</v>
      </c>
      <c r="Z141" s="101">
        <v>40787</v>
      </c>
      <c r="AA141" s="104">
        <v>91.68</v>
      </c>
      <c r="AB141" s="103">
        <v>199.03409090909091</v>
      </c>
    </row>
    <row r="142" spans="1:28">
      <c r="A142" s="94">
        <v>37454</v>
      </c>
      <c r="B142" s="73">
        <f t="shared" si="6"/>
        <v>156.49820000000003</v>
      </c>
      <c r="C142" s="95">
        <v>107</v>
      </c>
      <c r="D142" s="73">
        <f t="shared" si="7"/>
        <v>1.4626000000000001</v>
      </c>
      <c r="F142" s="96" t="s">
        <v>149</v>
      </c>
      <c r="G142" s="73">
        <f t="shared" si="8"/>
        <v>1.4626000000000001</v>
      </c>
      <c r="Z142" s="101">
        <v>40817</v>
      </c>
      <c r="AA142" s="104">
        <v>93.55</v>
      </c>
      <c r="AB142" s="103">
        <v>186.03571428571428</v>
      </c>
    </row>
    <row r="143" spans="1:28">
      <c r="A143" s="94">
        <v>37455</v>
      </c>
      <c r="B143" s="73">
        <f t="shared" si="6"/>
        <v>157.96080000000001</v>
      </c>
      <c r="C143" s="95">
        <v>108</v>
      </c>
      <c r="D143" s="73">
        <f t="shared" si="7"/>
        <v>1.4626000000000001</v>
      </c>
      <c r="F143" s="96" t="s">
        <v>149</v>
      </c>
      <c r="G143" s="73">
        <f t="shared" si="8"/>
        <v>1.4626000000000001</v>
      </c>
      <c r="Z143" s="101">
        <v>40848</v>
      </c>
      <c r="AA143" s="104">
        <v>99.21</v>
      </c>
      <c r="AB143" s="103">
        <v>185.68181818181819</v>
      </c>
    </row>
    <row r="144" spans="1:28">
      <c r="A144" s="94">
        <v>37456</v>
      </c>
      <c r="B144" s="73">
        <f t="shared" si="6"/>
        <v>157.96080000000001</v>
      </c>
      <c r="C144" s="95">
        <v>108</v>
      </c>
      <c r="D144" s="73">
        <f t="shared" si="7"/>
        <v>1.4626000000000001</v>
      </c>
      <c r="F144" s="96" t="s">
        <v>149</v>
      </c>
      <c r="G144" s="73">
        <f t="shared" si="8"/>
        <v>1.4626000000000001</v>
      </c>
      <c r="Z144" s="101">
        <v>40878</v>
      </c>
      <c r="AA144" s="104">
        <v>100.48</v>
      </c>
      <c r="AB144" s="103">
        <v>187.25</v>
      </c>
    </row>
    <row r="145" spans="1:28">
      <c r="A145" s="94">
        <v>37459</v>
      </c>
      <c r="B145" s="73">
        <f t="shared" si="6"/>
        <v>157.96080000000001</v>
      </c>
      <c r="C145" s="95">
        <v>108</v>
      </c>
      <c r="D145" s="73">
        <f t="shared" si="7"/>
        <v>1.4626000000000001</v>
      </c>
      <c r="F145" s="96" t="s">
        <v>149</v>
      </c>
      <c r="G145" s="73">
        <f t="shared" si="8"/>
        <v>1.4626000000000001</v>
      </c>
      <c r="Z145" s="101">
        <v>40909</v>
      </c>
      <c r="AA145" s="104">
        <v>100.21420000000001</v>
      </c>
      <c r="AB145" s="103">
        <v>202.78571428571428</v>
      </c>
    </row>
    <row r="146" spans="1:28">
      <c r="A146" s="94">
        <v>37460</v>
      </c>
      <c r="B146" s="73">
        <f t="shared" si="6"/>
        <v>157.96080000000001</v>
      </c>
      <c r="C146" s="95">
        <v>108</v>
      </c>
      <c r="D146" s="73">
        <f t="shared" si="7"/>
        <v>1.4626000000000001</v>
      </c>
      <c r="F146" s="96" t="s">
        <v>149</v>
      </c>
      <c r="G146" s="73">
        <f t="shared" si="8"/>
        <v>1.4626000000000001</v>
      </c>
      <c r="Z146" s="101">
        <v>40940</v>
      </c>
      <c r="AA146" s="104">
        <v>101.5239</v>
      </c>
      <c r="AB146" s="103">
        <v>213.13095238095238</v>
      </c>
    </row>
    <row r="147" spans="1:28">
      <c r="A147" s="94">
        <v>37461</v>
      </c>
      <c r="B147" s="73">
        <f t="shared" si="6"/>
        <v>157.96080000000001</v>
      </c>
      <c r="C147" s="95">
        <v>108</v>
      </c>
      <c r="D147" s="73">
        <f t="shared" si="7"/>
        <v>1.4626000000000001</v>
      </c>
      <c r="F147" s="96" t="s">
        <v>149</v>
      </c>
      <c r="G147" s="73">
        <f t="shared" si="8"/>
        <v>1.4626000000000001</v>
      </c>
      <c r="Z147" s="101">
        <v>40969</v>
      </c>
      <c r="AA147" s="104">
        <v>104.3582</v>
      </c>
      <c r="AB147" s="103">
        <v>213.56818181818181</v>
      </c>
    </row>
    <row r="148" spans="1:28">
      <c r="A148" s="94">
        <v>37462</v>
      </c>
      <c r="B148" s="73">
        <f t="shared" si="6"/>
        <v>157.96080000000001</v>
      </c>
      <c r="C148" s="95">
        <v>108</v>
      </c>
      <c r="D148" s="73">
        <f t="shared" si="7"/>
        <v>1.4626000000000001</v>
      </c>
      <c r="F148" s="96" t="s">
        <v>149</v>
      </c>
      <c r="G148" s="73">
        <f t="shared" si="8"/>
        <v>1.4626000000000001</v>
      </c>
      <c r="Z148" s="101">
        <v>41000</v>
      </c>
      <c r="AA148" s="104">
        <v>101.9842</v>
      </c>
      <c r="AB148" s="103">
        <v>212.27631578947367</v>
      </c>
    </row>
    <row r="149" spans="1:28">
      <c r="A149" s="94">
        <v>37463</v>
      </c>
      <c r="B149" s="73">
        <f t="shared" si="6"/>
        <v>157.96080000000001</v>
      </c>
      <c r="C149" s="95">
        <v>108</v>
      </c>
      <c r="D149" s="73">
        <f t="shared" si="7"/>
        <v>1.4626000000000001</v>
      </c>
      <c r="F149" s="96" t="s">
        <v>149</v>
      </c>
      <c r="G149" s="73">
        <f t="shared" si="8"/>
        <v>1.4626000000000001</v>
      </c>
      <c r="Z149" s="101">
        <v>41030</v>
      </c>
      <c r="AA149" s="104">
        <v>99.736400000000003</v>
      </c>
      <c r="AB149" s="103">
        <v>211.3095238095238</v>
      </c>
    </row>
    <row r="150" spans="1:28">
      <c r="A150" s="94">
        <v>37466</v>
      </c>
      <c r="B150" s="73">
        <f t="shared" si="6"/>
        <v>157.2295</v>
      </c>
      <c r="C150" s="95">
        <v>107.5</v>
      </c>
      <c r="D150" s="73">
        <f t="shared" si="7"/>
        <v>1.4626000000000001</v>
      </c>
      <c r="F150" s="96" t="s">
        <v>149</v>
      </c>
      <c r="G150" s="73">
        <f t="shared" si="8"/>
        <v>1.4626000000000001</v>
      </c>
      <c r="Z150" s="101">
        <v>41061</v>
      </c>
      <c r="AA150" s="104">
        <v>94.117599999999996</v>
      </c>
      <c r="AB150" s="103">
        <v>212.42857142857142</v>
      </c>
    </row>
    <row r="151" spans="1:28">
      <c r="A151" s="94">
        <v>37467</v>
      </c>
      <c r="B151" s="73">
        <f t="shared" si="6"/>
        <v>157.96080000000001</v>
      </c>
      <c r="C151" s="95">
        <v>108</v>
      </c>
      <c r="D151" s="73">
        <f t="shared" si="7"/>
        <v>1.4626000000000001</v>
      </c>
      <c r="F151" s="96" t="s">
        <v>149</v>
      </c>
      <c r="G151" s="73">
        <f t="shared" si="8"/>
        <v>1.4626000000000001</v>
      </c>
      <c r="Z151" s="101">
        <v>41091</v>
      </c>
      <c r="AA151" s="104">
        <v>94.715199999999996</v>
      </c>
      <c r="AB151" s="103">
        <v>253.77272727272728</v>
      </c>
    </row>
    <row r="152" spans="1:28">
      <c r="A152" s="94">
        <v>37468</v>
      </c>
      <c r="B152" s="73">
        <f t="shared" ref="B152:B215" si="9">+C152*G152</f>
        <v>159.42340000000002</v>
      </c>
      <c r="C152" s="95">
        <v>109</v>
      </c>
      <c r="D152" s="73">
        <f t="shared" si="7"/>
        <v>1.4626000000000001</v>
      </c>
      <c r="F152" s="96" t="s">
        <v>149</v>
      </c>
      <c r="G152" s="73">
        <f t="shared" si="8"/>
        <v>1.4626000000000001</v>
      </c>
      <c r="Z152" s="101">
        <v>41122</v>
      </c>
      <c r="AA152" s="104">
        <v>101.77930000000001</v>
      </c>
      <c r="AB152" s="103">
        <v>261.19565217391306</v>
      </c>
    </row>
    <row r="153" spans="1:28">
      <c r="A153" s="94">
        <v>37469</v>
      </c>
      <c r="B153" s="73">
        <f t="shared" si="9"/>
        <v>162.49289999999999</v>
      </c>
      <c r="C153" s="95">
        <v>111</v>
      </c>
      <c r="D153" s="73">
        <f t="shared" si="7"/>
        <v>1.4639</v>
      </c>
      <c r="E153" s="73">
        <v>35.6</v>
      </c>
      <c r="F153" s="96" t="s">
        <v>150</v>
      </c>
      <c r="G153" s="73">
        <f t="shared" si="8"/>
        <v>1.4639</v>
      </c>
      <c r="K153" s="73">
        <v>35.6</v>
      </c>
      <c r="Z153" s="101">
        <v>41153</v>
      </c>
      <c r="AA153" s="104">
        <v>104.0205</v>
      </c>
      <c r="AB153" s="103">
        <v>262.3</v>
      </c>
    </row>
    <row r="154" spans="1:28">
      <c r="A154" s="94">
        <v>37470</v>
      </c>
      <c r="B154" s="73">
        <f t="shared" si="9"/>
        <v>162.49289999999999</v>
      </c>
      <c r="C154" s="95">
        <v>111</v>
      </c>
      <c r="D154" s="73">
        <f t="shared" si="7"/>
        <v>1.4639</v>
      </c>
      <c r="F154" s="96" t="s">
        <v>150</v>
      </c>
      <c r="G154" s="73">
        <f t="shared" si="8"/>
        <v>1.4639</v>
      </c>
      <c r="Z154" s="101">
        <v>41183</v>
      </c>
      <c r="AA154" s="104">
        <v>103.2842</v>
      </c>
      <c r="AB154" s="103">
        <v>261.28260869565219</v>
      </c>
    </row>
    <row r="155" spans="1:28">
      <c r="A155" s="94">
        <v>37473</v>
      </c>
      <c r="B155" s="73">
        <f t="shared" si="9"/>
        <v>162.49289999999999</v>
      </c>
      <c r="C155" s="95">
        <v>111</v>
      </c>
      <c r="D155" s="73">
        <f t="shared" si="7"/>
        <v>1.4639</v>
      </c>
      <c r="F155" s="96" t="s">
        <v>150</v>
      </c>
      <c r="G155" s="73">
        <f t="shared" si="8"/>
        <v>1.4639</v>
      </c>
      <c r="Z155" s="101">
        <v>41214</v>
      </c>
      <c r="AA155" s="104">
        <v>98.655000000000001</v>
      </c>
      <c r="AB155" s="103">
        <v>271.73863636363637</v>
      </c>
    </row>
    <row r="156" spans="1:28">
      <c r="A156" s="94">
        <v>37474</v>
      </c>
      <c r="B156" s="73">
        <f t="shared" si="9"/>
        <v>162.49289999999999</v>
      </c>
      <c r="C156" s="95">
        <v>111</v>
      </c>
      <c r="D156" s="73">
        <f t="shared" si="7"/>
        <v>1.4639</v>
      </c>
      <c r="F156" s="96" t="s">
        <v>150</v>
      </c>
      <c r="G156" s="73">
        <f t="shared" si="8"/>
        <v>1.4639</v>
      </c>
      <c r="Z156" s="101">
        <v>41244</v>
      </c>
      <c r="AA156" s="104">
        <v>97.074600000000004</v>
      </c>
      <c r="AB156" s="103">
        <v>259.2236842105263</v>
      </c>
    </row>
    <row r="157" spans="1:28">
      <c r="A157" s="94">
        <v>37475</v>
      </c>
      <c r="B157" s="73">
        <f t="shared" si="9"/>
        <v>162.49289999999999</v>
      </c>
      <c r="C157" s="95">
        <v>111</v>
      </c>
      <c r="D157" s="73">
        <f t="shared" si="7"/>
        <v>1.4639</v>
      </c>
      <c r="F157" s="96" t="s">
        <v>150</v>
      </c>
      <c r="G157" s="73">
        <f t="shared" si="8"/>
        <v>1.4639</v>
      </c>
      <c r="Z157" s="101">
        <v>41275</v>
      </c>
      <c r="AA157" s="104">
        <v>97.759699999999995</v>
      </c>
      <c r="AB157" s="103">
        <v>249.88636363636363</v>
      </c>
    </row>
    <row r="158" spans="1:28">
      <c r="A158" s="94">
        <v>37476</v>
      </c>
      <c r="B158" s="73">
        <f t="shared" si="9"/>
        <v>162.49289999999999</v>
      </c>
      <c r="C158" s="95">
        <v>111</v>
      </c>
      <c r="D158" s="73">
        <f t="shared" si="7"/>
        <v>1.4639</v>
      </c>
      <c r="F158" s="96" t="s">
        <v>150</v>
      </c>
      <c r="G158" s="73">
        <f t="shared" si="8"/>
        <v>1.4639</v>
      </c>
      <c r="Z158" s="101">
        <v>41306</v>
      </c>
      <c r="AA158" s="104">
        <v>101.33540000000001</v>
      </c>
      <c r="AB158" s="103">
        <v>244.66249999999999</v>
      </c>
    </row>
    <row r="159" spans="1:28">
      <c r="A159" s="94">
        <v>37477</v>
      </c>
      <c r="B159" s="73">
        <f t="shared" si="9"/>
        <v>162.49289999999999</v>
      </c>
      <c r="C159" s="95">
        <v>111</v>
      </c>
      <c r="D159" s="73">
        <f t="shared" si="7"/>
        <v>1.4639</v>
      </c>
      <c r="F159" s="96" t="s">
        <v>150</v>
      </c>
      <c r="G159" s="73">
        <f t="shared" si="8"/>
        <v>1.4639</v>
      </c>
      <c r="Z159" s="101">
        <v>41334</v>
      </c>
      <c r="AA159" s="104">
        <v>97.1691</v>
      </c>
      <c r="AB159" s="103">
        <v>240.02500000000001</v>
      </c>
    </row>
    <row r="160" spans="1:28">
      <c r="A160" s="94">
        <v>37480</v>
      </c>
      <c r="B160" s="73">
        <f t="shared" si="9"/>
        <v>162.49289999999999</v>
      </c>
      <c r="C160" s="95">
        <v>111</v>
      </c>
      <c r="D160" s="73">
        <f t="shared" si="7"/>
        <v>1.4639</v>
      </c>
      <c r="F160" s="96" t="s">
        <v>150</v>
      </c>
      <c r="G160" s="73">
        <f t="shared" si="8"/>
        <v>1.4639</v>
      </c>
      <c r="Z160" s="101">
        <v>41365</v>
      </c>
      <c r="AA160" s="104">
        <v>94.790899999999993</v>
      </c>
      <c r="AB160" s="103">
        <v>244.51190476190476</v>
      </c>
    </row>
    <row r="161" spans="1:28">
      <c r="A161" s="94">
        <v>37481</v>
      </c>
      <c r="B161" s="73">
        <f t="shared" si="9"/>
        <v>162.49289999999999</v>
      </c>
      <c r="C161" s="95">
        <v>111</v>
      </c>
      <c r="D161" s="73">
        <f t="shared" si="7"/>
        <v>1.4639</v>
      </c>
      <c r="F161" s="96" t="s">
        <v>150</v>
      </c>
      <c r="G161" s="73">
        <f t="shared" si="8"/>
        <v>1.4639</v>
      </c>
      <c r="Z161" s="101">
        <v>41395</v>
      </c>
      <c r="AA161" s="104">
        <v>91.571200000000005</v>
      </c>
      <c r="AB161" s="103">
        <v>220.65217391304347</v>
      </c>
    </row>
    <row r="162" spans="1:28">
      <c r="A162" s="94">
        <v>37482</v>
      </c>
      <c r="B162" s="73">
        <f t="shared" si="9"/>
        <v>166.88460000000001</v>
      </c>
      <c r="C162" s="95">
        <v>114</v>
      </c>
      <c r="D162" s="73">
        <f t="shared" si="7"/>
        <v>1.4639</v>
      </c>
      <c r="F162" s="96" t="s">
        <v>150</v>
      </c>
      <c r="G162" s="73">
        <f t="shared" si="8"/>
        <v>1.4639</v>
      </c>
      <c r="Z162" s="101">
        <v>41426</v>
      </c>
      <c r="AA162" s="104">
        <v>92.300200000000004</v>
      </c>
      <c r="AB162" s="103">
        <v>199.88749999999999</v>
      </c>
    </row>
    <row r="163" spans="1:28">
      <c r="A163" s="94">
        <v>37483</v>
      </c>
      <c r="B163" s="73">
        <f t="shared" si="9"/>
        <v>166.88460000000001</v>
      </c>
      <c r="C163" s="95">
        <v>114</v>
      </c>
      <c r="D163" s="73">
        <f t="shared" si="7"/>
        <v>1.4639</v>
      </c>
      <c r="F163" s="96" t="s">
        <v>150</v>
      </c>
      <c r="G163" s="73">
        <f t="shared" si="8"/>
        <v>1.4639</v>
      </c>
      <c r="Z163" s="101">
        <v>41456</v>
      </c>
      <c r="AA163" s="104">
        <v>95.564099999999996</v>
      </c>
      <c r="AB163" s="103"/>
    </row>
    <row r="164" spans="1:28">
      <c r="A164" s="94">
        <v>37484</v>
      </c>
      <c r="B164" s="73">
        <f t="shared" si="9"/>
        <v>166.88460000000001</v>
      </c>
      <c r="C164" s="95">
        <v>114</v>
      </c>
      <c r="D164" s="73">
        <f t="shared" si="7"/>
        <v>1.4639</v>
      </c>
      <c r="F164" s="96" t="s">
        <v>150</v>
      </c>
      <c r="G164" s="73">
        <f t="shared" si="8"/>
        <v>1.4639</v>
      </c>
    </row>
    <row r="165" spans="1:28">
      <c r="A165" s="94">
        <v>37487</v>
      </c>
      <c r="B165" s="73">
        <f t="shared" si="9"/>
        <v>166.88460000000001</v>
      </c>
      <c r="C165" s="95">
        <v>114</v>
      </c>
      <c r="D165" s="73">
        <f t="shared" si="7"/>
        <v>1.4639</v>
      </c>
      <c r="F165" s="96" t="s">
        <v>150</v>
      </c>
      <c r="G165" s="73">
        <f t="shared" si="8"/>
        <v>1.4639</v>
      </c>
    </row>
    <row r="166" spans="1:28">
      <c r="A166" s="94">
        <v>37488</v>
      </c>
      <c r="B166" s="73">
        <f t="shared" si="9"/>
        <v>166.88460000000001</v>
      </c>
      <c r="C166" s="95">
        <v>114</v>
      </c>
      <c r="D166" s="73">
        <f t="shared" si="7"/>
        <v>1.4639</v>
      </c>
      <c r="F166" s="96" t="s">
        <v>150</v>
      </c>
      <c r="G166" s="73">
        <f t="shared" si="8"/>
        <v>1.4639</v>
      </c>
    </row>
    <row r="167" spans="1:28">
      <c r="A167" s="94">
        <v>37489</v>
      </c>
      <c r="B167" s="73">
        <f t="shared" si="9"/>
        <v>166.88460000000001</v>
      </c>
      <c r="C167" s="95">
        <v>114</v>
      </c>
      <c r="D167" s="73">
        <f t="shared" si="7"/>
        <v>1.4639</v>
      </c>
      <c r="F167" s="96" t="s">
        <v>150</v>
      </c>
      <c r="G167" s="73">
        <f t="shared" si="8"/>
        <v>1.4639</v>
      </c>
    </row>
    <row r="168" spans="1:28">
      <c r="A168" s="94">
        <v>37490</v>
      </c>
      <c r="B168" s="73">
        <f t="shared" si="9"/>
        <v>166.88460000000001</v>
      </c>
      <c r="C168" s="95">
        <v>114</v>
      </c>
      <c r="D168" s="73">
        <f t="shared" si="7"/>
        <v>1.4639</v>
      </c>
      <c r="F168" s="96" t="s">
        <v>150</v>
      </c>
      <c r="G168" s="73">
        <f t="shared" si="8"/>
        <v>1.4639</v>
      </c>
    </row>
    <row r="169" spans="1:28">
      <c r="A169" s="94">
        <v>37491</v>
      </c>
      <c r="B169" s="73">
        <f t="shared" si="9"/>
        <v>166.88460000000001</v>
      </c>
      <c r="C169" s="95">
        <v>114</v>
      </c>
      <c r="D169" s="73">
        <f t="shared" si="7"/>
        <v>1.4639</v>
      </c>
      <c r="F169" s="96" t="s">
        <v>150</v>
      </c>
      <c r="G169" s="73">
        <f t="shared" si="8"/>
        <v>1.4639</v>
      </c>
    </row>
    <row r="170" spans="1:28">
      <c r="A170" s="94">
        <v>37494</v>
      </c>
      <c r="B170" s="73">
        <f t="shared" si="9"/>
        <v>166.88460000000001</v>
      </c>
      <c r="C170" s="95">
        <v>114</v>
      </c>
      <c r="D170" s="73">
        <f t="shared" si="7"/>
        <v>1.4639</v>
      </c>
      <c r="F170" s="96" t="s">
        <v>150</v>
      </c>
      <c r="G170" s="73">
        <f t="shared" si="8"/>
        <v>1.4639</v>
      </c>
    </row>
    <row r="171" spans="1:28">
      <c r="A171" s="94">
        <v>37495</v>
      </c>
      <c r="B171" s="73">
        <f t="shared" si="9"/>
        <v>168.3485</v>
      </c>
      <c r="C171" s="95">
        <v>115</v>
      </c>
      <c r="D171" s="73">
        <f t="shared" si="7"/>
        <v>1.4639</v>
      </c>
      <c r="F171" s="96" t="s">
        <v>150</v>
      </c>
      <c r="G171" s="73">
        <f t="shared" si="8"/>
        <v>1.4639</v>
      </c>
    </row>
    <row r="172" spans="1:28">
      <c r="A172" s="94">
        <v>37496</v>
      </c>
      <c r="B172" s="73">
        <f t="shared" si="9"/>
        <v>168.71447499999999</v>
      </c>
      <c r="C172" s="95">
        <v>115.25</v>
      </c>
      <c r="D172" s="73">
        <f t="shared" si="7"/>
        <v>1.4639</v>
      </c>
      <c r="F172" s="96" t="s">
        <v>150</v>
      </c>
      <c r="G172" s="73">
        <f t="shared" si="8"/>
        <v>1.4639</v>
      </c>
    </row>
    <row r="173" spans="1:28">
      <c r="A173" s="94">
        <v>37497</v>
      </c>
      <c r="B173" s="73">
        <f t="shared" si="9"/>
        <v>167.61654999999999</v>
      </c>
      <c r="C173" s="95">
        <v>114.5</v>
      </c>
      <c r="D173" s="73">
        <f t="shared" si="7"/>
        <v>1.4639</v>
      </c>
      <c r="F173" s="96" t="s">
        <v>150</v>
      </c>
      <c r="G173" s="73">
        <f t="shared" si="8"/>
        <v>1.4639</v>
      </c>
    </row>
    <row r="174" spans="1:28">
      <c r="A174" s="94">
        <v>37498</v>
      </c>
      <c r="B174" s="73">
        <f t="shared" si="9"/>
        <v>167.98252500000001</v>
      </c>
      <c r="C174" s="95">
        <v>114.75</v>
      </c>
      <c r="D174" s="73">
        <f t="shared" si="7"/>
        <v>1.4639</v>
      </c>
      <c r="F174" s="96" t="s">
        <v>150</v>
      </c>
      <c r="G174" s="73">
        <f t="shared" si="8"/>
        <v>1.4639</v>
      </c>
    </row>
    <row r="175" spans="1:28">
      <c r="A175" s="94">
        <v>37501</v>
      </c>
      <c r="B175" s="73">
        <f t="shared" si="9"/>
        <v>168.120225</v>
      </c>
      <c r="C175" s="95">
        <v>114.75</v>
      </c>
      <c r="D175" s="73">
        <f t="shared" si="7"/>
        <v>1.4651000000000001</v>
      </c>
      <c r="E175" s="73">
        <v>39.07</v>
      </c>
      <c r="F175" s="96" t="s">
        <v>152</v>
      </c>
      <c r="G175" s="73">
        <f t="shared" si="8"/>
        <v>1.4651000000000001</v>
      </c>
      <c r="K175" s="73">
        <v>39.07</v>
      </c>
    </row>
    <row r="176" spans="1:28">
      <c r="A176" s="94">
        <v>37502</v>
      </c>
      <c r="B176" s="73">
        <f t="shared" si="9"/>
        <v>167.75395</v>
      </c>
      <c r="C176" s="95">
        <v>114.5</v>
      </c>
      <c r="D176" s="73">
        <f t="shared" si="7"/>
        <v>1.4651000000000001</v>
      </c>
      <c r="F176" s="96" t="s">
        <v>152</v>
      </c>
      <c r="G176" s="73">
        <f t="shared" si="8"/>
        <v>1.4651000000000001</v>
      </c>
    </row>
    <row r="177" spans="1:7">
      <c r="A177" s="94">
        <v>37503</v>
      </c>
      <c r="B177" s="73">
        <f t="shared" si="9"/>
        <v>168.48650000000001</v>
      </c>
      <c r="C177" s="95">
        <v>115</v>
      </c>
      <c r="D177" s="73">
        <f t="shared" si="7"/>
        <v>1.4651000000000001</v>
      </c>
      <c r="F177" s="96" t="s">
        <v>152</v>
      </c>
      <c r="G177" s="73">
        <f t="shared" si="8"/>
        <v>1.4651000000000001</v>
      </c>
    </row>
    <row r="178" spans="1:7">
      <c r="A178" s="94">
        <v>37504</v>
      </c>
      <c r="B178" s="73">
        <f t="shared" si="9"/>
        <v>167.0214</v>
      </c>
      <c r="C178" s="95">
        <v>114</v>
      </c>
      <c r="D178" s="73">
        <f t="shared" si="7"/>
        <v>1.4651000000000001</v>
      </c>
      <c r="F178" s="96" t="s">
        <v>152</v>
      </c>
      <c r="G178" s="73">
        <f t="shared" si="8"/>
        <v>1.4651000000000001</v>
      </c>
    </row>
    <row r="179" spans="1:7">
      <c r="A179" s="94">
        <v>37505</v>
      </c>
      <c r="B179" s="73">
        <f t="shared" si="9"/>
        <v>168.48650000000001</v>
      </c>
      <c r="C179" s="95">
        <v>115</v>
      </c>
      <c r="D179" s="73">
        <f t="shared" si="7"/>
        <v>1.4651000000000001</v>
      </c>
      <c r="F179" s="96" t="s">
        <v>152</v>
      </c>
      <c r="G179" s="73">
        <f t="shared" si="8"/>
        <v>1.4651000000000001</v>
      </c>
    </row>
    <row r="180" spans="1:7">
      <c r="A180" s="94">
        <v>37508</v>
      </c>
      <c r="B180" s="73">
        <f t="shared" si="9"/>
        <v>175.81200000000001</v>
      </c>
      <c r="C180" s="95">
        <v>120</v>
      </c>
      <c r="D180" s="73">
        <f t="shared" si="7"/>
        <v>1.4651000000000001</v>
      </c>
      <c r="F180" s="96" t="s">
        <v>152</v>
      </c>
      <c r="G180" s="73">
        <f t="shared" si="8"/>
        <v>1.4651000000000001</v>
      </c>
    </row>
    <row r="181" spans="1:7">
      <c r="A181" s="94">
        <v>37509</v>
      </c>
      <c r="B181" s="73">
        <f t="shared" si="9"/>
        <v>178.7422</v>
      </c>
      <c r="C181" s="95">
        <v>122</v>
      </c>
      <c r="D181" s="73">
        <f t="shared" si="7"/>
        <v>1.4651000000000001</v>
      </c>
      <c r="F181" s="96" t="s">
        <v>152</v>
      </c>
      <c r="G181" s="73">
        <f t="shared" si="8"/>
        <v>1.4651000000000001</v>
      </c>
    </row>
    <row r="182" spans="1:7">
      <c r="A182" s="94">
        <v>37510</v>
      </c>
      <c r="B182" s="73">
        <f t="shared" si="9"/>
        <v>177.27710000000002</v>
      </c>
      <c r="C182" s="95">
        <v>121</v>
      </c>
      <c r="D182" s="73">
        <f t="shared" si="7"/>
        <v>1.4651000000000001</v>
      </c>
      <c r="F182" s="96" t="s">
        <v>152</v>
      </c>
      <c r="G182" s="73">
        <f t="shared" si="8"/>
        <v>1.4651000000000001</v>
      </c>
    </row>
    <row r="183" spans="1:7">
      <c r="A183" s="94">
        <v>37511</v>
      </c>
      <c r="B183" s="73">
        <f t="shared" si="9"/>
        <v>177.64337500000002</v>
      </c>
      <c r="C183" s="95">
        <v>121.25</v>
      </c>
      <c r="D183" s="73">
        <f t="shared" si="7"/>
        <v>1.4651000000000001</v>
      </c>
      <c r="F183" s="96" t="s">
        <v>152</v>
      </c>
      <c r="G183" s="73">
        <f t="shared" si="8"/>
        <v>1.4651000000000001</v>
      </c>
    </row>
    <row r="184" spans="1:7">
      <c r="A184" s="94">
        <v>37512</v>
      </c>
      <c r="B184" s="73">
        <f t="shared" si="9"/>
        <v>175.44572500000001</v>
      </c>
      <c r="C184" s="95">
        <v>119.75</v>
      </c>
      <c r="D184" s="73">
        <f t="shared" si="7"/>
        <v>1.4651000000000001</v>
      </c>
      <c r="F184" s="96" t="s">
        <v>152</v>
      </c>
      <c r="G184" s="73">
        <f t="shared" si="8"/>
        <v>1.4651000000000001</v>
      </c>
    </row>
    <row r="185" spans="1:7">
      <c r="A185" s="94">
        <v>37515</v>
      </c>
      <c r="B185" s="73">
        <f t="shared" si="9"/>
        <v>176.91082500000002</v>
      </c>
      <c r="C185" s="95">
        <v>120.75</v>
      </c>
      <c r="D185" s="73">
        <f t="shared" si="7"/>
        <v>1.4651000000000001</v>
      </c>
      <c r="F185" s="96" t="s">
        <v>152</v>
      </c>
      <c r="G185" s="73">
        <f t="shared" si="8"/>
        <v>1.4651000000000001</v>
      </c>
    </row>
    <row r="186" spans="1:7">
      <c r="A186" s="94">
        <v>37516</v>
      </c>
      <c r="B186" s="73">
        <f t="shared" si="9"/>
        <v>176.91082500000002</v>
      </c>
      <c r="C186" s="95">
        <v>120.75</v>
      </c>
      <c r="D186" s="73">
        <f t="shared" si="7"/>
        <v>1.4651000000000001</v>
      </c>
      <c r="F186" s="96" t="s">
        <v>152</v>
      </c>
      <c r="G186" s="73">
        <f t="shared" si="8"/>
        <v>1.4651000000000001</v>
      </c>
    </row>
    <row r="187" spans="1:7">
      <c r="A187" s="94">
        <v>37517</v>
      </c>
      <c r="B187" s="73">
        <f t="shared" si="9"/>
        <v>179.108475</v>
      </c>
      <c r="C187" s="95">
        <v>122.25</v>
      </c>
      <c r="D187" s="73">
        <f t="shared" si="7"/>
        <v>1.4651000000000001</v>
      </c>
      <c r="F187" s="96" t="s">
        <v>152</v>
      </c>
      <c r="G187" s="73">
        <f t="shared" si="8"/>
        <v>1.4651000000000001</v>
      </c>
    </row>
    <row r="188" spans="1:7">
      <c r="A188" s="94">
        <v>37518</v>
      </c>
      <c r="B188" s="73">
        <f t="shared" si="9"/>
        <v>178.375925</v>
      </c>
      <c r="C188" s="95">
        <v>121.75</v>
      </c>
      <c r="D188" s="73">
        <f t="shared" si="7"/>
        <v>1.4651000000000001</v>
      </c>
      <c r="F188" s="96" t="s">
        <v>152</v>
      </c>
      <c r="G188" s="73">
        <f t="shared" si="8"/>
        <v>1.4651000000000001</v>
      </c>
    </row>
    <row r="189" spans="1:7">
      <c r="A189" s="94">
        <v>37519</v>
      </c>
      <c r="B189" s="73">
        <f t="shared" si="9"/>
        <v>176.54455000000002</v>
      </c>
      <c r="C189" s="95">
        <v>120.5</v>
      </c>
      <c r="D189" s="73">
        <f t="shared" si="7"/>
        <v>1.4651000000000001</v>
      </c>
      <c r="F189" s="96" t="s">
        <v>152</v>
      </c>
      <c r="G189" s="73">
        <f t="shared" si="8"/>
        <v>1.4651000000000001</v>
      </c>
    </row>
    <row r="190" spans="1:7">
      <c r="A190" s="94">
        <v>37522</v>
      </c>
      <c r="B190" s="73">
        <f t="shared" si="9"/>
        <v>177.64337500000002</v>
      </c>
      <c r="C190" s="95">
        <v>121.25</v>
      </c>
      <c r="D190" s="73">
        <f t="shared" si="7"/>
        <v>1.4651000000000001</v>
      </c>
      <c r="F190" s="96" t="s">
        <v>152</v>
      </c>
      <c r="G190" s="73">
        <f t="shared" si="8"/>
        <v>1.4651000000000001</v>
      </c>
    </row>
    <row r="191" spans="1:7">
      <c r="A191" s="94">
        <v>37523</v>
      </c>
      <c r="B191" s="73">
        <f t="shared" si="9"/>
        <v>178.375925</v>
      </c>
      <c r="C191" s="95">
        <v>121.75</v>
      </c>
      <c r="D191" s="73">
        <f t="shared" si="7"/>
        <v>1.4651000000000001</v>
      </c>
      <c r="F191" s="96" t="s">
        <v>152</v>
      </c>
      <c r="G191" s="73">
        <f t="shared" si="8"/>
        <v>1.4651000000000001</v>
      </c>
    </row>
    <row r="192" spans="1:7">
      <c r="A192" s="94">
        <v>37524</v>
      </c>
      <c r="B192" s="73">
        <f t="shared" si="9"/>
        <v>177.27710000000002</v>
      </c>
      <c r="C192" s="95">
        <v>121</v>
      </c>
      <c r="D192" s="73">
        <f t="shared" si="7"/>
        <v>1.4651000000000001</v>
      </c>
      <c r="F192" s="96" t="s">
        <v>152</v>
      </c>
      <c r="G192" s="73">
        <f t="shared" si="8"/>
        <v>1.4651000000000001</v>
      </c>
    </row>
    <row r="193" spans="1:11">
      <c r="A193" s="94">
        <v>37525</v>
      </c>
      <c r="B193" s="73">
        <f t="shared" si="9"/>
        <v>178.00965000000002</v>
      </c>
      <c r="C193" s="95">
        <v>121.5</v>
      </c>
      <c r="D193" s="73">
        <f t="shared" si="7"/>
        <v>1.4651000000000001</v>
      </c>
      <c r="F193" s="96" t="s">
        <v>152</v>
      </c>
      <c r="G193" s="73">
        <f t="shared" si="8"/>
        <v>1.4651000000000001</v>
      </c>
    </row>
    <row r="194" spans="1:11">
      <c r="A194" s="94">
        <v>37526</v>
      </c>
      <c r="B194" s="73">
        <f t="shared" si="9"/>
        <v>178.00965000000002</v>
      </c>
      <c r="C194" s="95">
        <v>121.5</v>
      </c>
      <c r="D194" s="73">
        <f t="shared" si="7"/>
        <v>1.4651000000000001</v>
      </c>
      <c r="F194" s="96" t="s">
        <v>152</v>
      </c>
      <c r="G194" s="73">
        <f t="shared" si="8"/>
        <v>1.4651000000000001</v>
      </c>
    </row>
    <row r="195" spans="1:11">
      <c r="A195" s="94">
        <v>37529</v>
      </c>
      <c r="B195" s="73">
        <f t="shared" si="9"/>
        <v>177.64337500000002</v>
      </c>
      <c r="C195" s="95">
        <v>121.25</v>
      </c>
      <c r="D195" s="73">
        <f t="shared" si="7"/>
        <v>1.4651000000000001</v>
      </c>
      <c r="F195" s="96" t="s">
        <v>152</v>
      </c>
      <c r="G195" s="73">
        <f t="shared" si="8"/>
        <v>1.4651000000000001</v>
      </c>
    </row>
    <row r="196" spans="1:11">
      <c r="A196" s="94">
        <v>37530</v>
      </c>
      <c r="B196" s="73">
        <f t="shared" si="9"/>
        <v>176.154225</v>
      </c>
      <c r="C196" s="95">
        <v>120.25</v>
      </c>
      <c r="D196" s="73">
        <f t="shared" ref="D196:D259" si="10">+G196</f>
        <v>1.4649000000000001</v>
      </c>
      <c r="E196" s="73">
        <v>40.56</v>
      </c>
      <c r="F196" s="96" t="s">
        <v>153</v>
      </c>
      <c r="G196" s="73">
        <f t="shared" ref="G196:G259" si="11">VLOOKUP(F:F,I:J,2,FALSE)</f>
        <v>1.4649000000000001</v>
      </c>
      <c r="K196" s="73">
        <v>40.56</v>
      </c>
    </row>
    <row r="197" spans="1:11">
      <c r="A197" s="94">
        <v>37531</v>
      </c>
      <c r="B197" s="73">
        <f t="shared" si="9"/>
        <v>173.95687500000003</v>
      </c>
      <c r="C197" s="95">
        <v>118.75</v>
      </c>
      <c r="D197" s="73">
        <f t="shared" si="10"/>
        <v>1.4649000000000001</v>
      </c>
      <c r="F197" s="96" t="s">
        <v>153</v>
      </c>
      <c r="G197" s="73">
        <f t="shared" si="11"/>
        <v>1.4649000000000001</v>
      </c>
    </row>
    <row r="198" spans="1:11">
      <c r="A198" s="94">
        <v>37532</v>
      </c>
      <c r="B198" s="73">
        <f t="shared" si="9"/>
        <v>172.49197500000002</v>
      </c>
      <c r="C198" s="95">
        <v>117.75</v>
      </c>
      <c r="D198" s="73">
        <f t="shared" si="10"/>
        <v>1.4649000000000001</v>
      </c>
      <c r="F198" s="96" t="s">
        <v>153</v>
      </c>
      <c r="G198" s="73">
        <f t="shared" si="11"/>
        <v>1.4649000000000001</v>
      </c>
    </row>
    <row r="199" spans="1:11">
      <c r="A199" s="94">
        <v>37533</v>
      </c>
      <c r="B199" s="73">
        <f t="shared" si="9"/>
        <v>172.85820000000001</v>
      </c>
      <c r="C199" s="95">
        <v>118</v>
      </c>
      <c r="D199" s="73">
        <f t="shared" si="10"/>
        <v>1.4649000000000001</v>
      </c>
      <c r="F199" s="96" t="s">
        <v>153</v>
      </c>
      <c r="G199" s="73">
        <f t="shared" si="11"/>
        <v>1.4649000000000001</v>
      </c>
    </row>
    <row r="200" spans="1:11">
      <c r="A200" s="94">
        <v>37536</v>
      </c>
      <c r="B200" s="73">
        <f t="shared" si="9"/>
        <v>172.85820000000001</v>
      </c>
      <c r="C200" s="95">
        <v>118</v>
      </c>
      <c r="D200" s="73">
        <f t="shared" si="10"/>
        <v>1.4649000000000001</v>
      </c>
      <c r="F200" s="96" t="s">
        <v>153</v>
      </c>
      <c r="G200" s="73">
        <f t="shared" si="11"/>
        <v>1.4649000000000001</v>
      </c>
    </row>
    <row r="201" spans="1:11">
      <c r="A201" s="94">
        <v>37537</v>
      </c>
      <c r="B201" s="73">
        <f t="shared" si="9"/>
        <v>173.59065000000001</v>
      </c>
      <c r="C201" s="95">
        <v>118.5</v>
      </c>
      <c r="D201" s="73">
        <f t="shared" si="10"/>
        <v>1.4649000000000001</v>
      </c>
      <c r="F201" s="96" t="s">
        <v>153</v>
      </c>
      <c r="G201" s="73">
        <f t="shared" si="11"/>
        <v>1.4649000000000001</v>
      </c>
    </row>
    <row r="202" spans="1:11">
      <c r="A202" s="94">
        <v>37538</v>
      </c>
      <c r="B202" s="73">
        <f t="shared" si="9"/>
        <v>172.85820000000001</v>
      </c>
      <c r="C202" s="95">
        <v>118</v>
      </c>
      <c r="D202" s="73">
        <f t="shared" si="10"/>
        <v>1.4649000000000001</v>
      </c>
      <c r="F202" s="96" t="s">
        <v>153</v>
      </c>
      <c r="G202" s="73">
        <f t="shared" si="11"/>
        <v>1.4649000000000001</v>
      </c>
    </row>
    <row r="203" spans="1:11">
      <c r="A203" s="94">
        <v>37539</v>
      </c>
      <c r="B203" s="73">
        <f t="shared" si="9"/>
        <v>171.39330000000001</v>
      </c>
      <c r="C203" s="95">
        <v>117</v>
      </c>
      <c r="D203" s="73">
        <f t="shared" si="10"/>
        <v>1.4649000000000001</v>
      </c>
      <c r="F203" s="96" t="s">
        <v>153</v>
      </c>
      <c r="G203" s="73">
        <f t="shared" si="11"/>
        <v>1.4649000000000001</v>
      </c>
    </row>
    <row r="204" spans="1:11">
      <c r="A204" s="94">
        <v>37540</v>
      </c>
      <c r="B204" s="73">
        <f t="shared" si="9"/>
        <v>171.39330000000001</v>
      </c>
      <c r="C204" s="95">
        <v>117</v>
      </c>
      <c r="D204" s="73">
        <f t="shared" si="10"/>
        <v>1.4649000000000001</v>
      </c>
      <c r="F204" s="96" t="s">
        <v>153</v>
      </c>
      <c r="G204" s="73">
        <f t="shared" si="11"/>
        <v>1.4649000000000001</v>
      </c>
    </row>
    <row r="205" spans="1:11">
      <c r="A205" s="94">
        <v>37543</v>
      </c>
      <c r="B205" s="73">
        <f t="shared" si="9"/>
        <v>171.39330000000001</v>
      </c>
      <c r="C205" s="95">
        <v>117</v>
      </c>
      <c r="D205" s="73">
        <f t="shared" si="10"/>
        <v>1.4649000000000001</v>
      </c>
      <c r="F205" s="96" t="s">
        <v>153</v>
      </c>
      <c r="G205" s="73">
        <f t="shared" si="11"/>
        <v>1.4649000000000001</v>
      </c>
    </row>
    <row r="206" spans="1:11">
      <c r="A206" s="94">
        <v>37544</v>
      </c>
      <c r="B206" s="73">
        <f t="shared" si="9"/>
        <v>169.56217500000002</v>
      </c>
      <c r="C206" s="95">
        <v>115.75</v>
      </c>
      <c r="D206" s="73">
        <f t="shared" si="10"/>
        <v>1.4649000000000001</v>
      </c>
      <c r="F206" s="96" t="s">
        <v>153</v>
      </c>
      <c r="G206" s="73">
        <f t="shared" si="11"/>
        <v>1.4649000000000001</v>
      </c>
    </row>
    <row r="207" spans="1:11">
      <c r="A207" s="94">
        <v>37545</v>
      </c>
      <c r="B207" s="73">
        <f t="shared" si="9"/>
        <v>170.294625</v>
      </c>
      <c r="C207" s="95">
        <v>116.25</v>
      </c>
      <c r="D207" s="73">
        <f t="shared" si="10"/>
        <v>1.4649000000000001</v>
      </c>
      <c r="F207" s="96" t="s">
        <v>153</v>
      </c>
      <c r="G207" s="73">
        <f t="shared" si="11"/>
        <v>1.4649000000000001</v>
      </c>
    </row>
    <row r="208" spans="1:11">
      <c r="A208" s="94">
        <v>37546</v>
      </c>
      <c r="B208" s="73">
        <f t="shared" si="9"/>
        <v>170.66085000000001</v>
      </c>
      <c r="C208" s="95">
        <v>116.5</v>
      </c>
      <c r="D208" s="73">
        <f t="shared" si="10"/>
        <v>1.4649000000000001</v>
      </c>
      <c r="F208" s="96" t="s">
        <v>153</v>
      </c>
      <c r="G208" s="73">
        <f t="shared" si="11"/>
        <v>1.4649000000000001</v>
      </c>
    </row>
    <row r="209" spans="1:11">
      <c r="A209" s="94">
        <v>37547</v>
      </c>
      <c r="B209" s="73">
        <f t="shared" si="9"/>
        <v>171.39330000000001</v>
      </c>
      <c r="C209" s="95">
        <v>117</v>
      </c>
      <c r="D209" s="73">
        <f t="shared" si="10"/>
        <v>1.4649000000000001</v>
      </c>
      <c r="F209" s="96" t="s">
        <v>153</v>
      </c>
      <c r="G209" s="73">
        <f t="shared" si="11"/>
        <v>1.4649000000000001</v>
      </c>
    </row>
    <row r="210" spans="1:11">
      <c r="A210" s="94">
        <v>37550</v>
      </c>
      <c r="B210" s="73">
        <f t="shared" si="9"/>
        <v>171.39330000000001</v>
      </c>
      <c r="C210" s="95">
        <v>117</v>
      </c>
      <c r="D210" s="73">
        <f t="shared" si="10"/>
        <v>1.4649000000000001</v>
      </c>
      <c r="F210" s="96" t="s">
        <v>153</v>
      </c>
      <c r="G210" s="73">
        <f t="shared" si="11"/>
        <v>1.4649000000000001</v>
      </c>
    </row>
    <row r="211" spans="1:11">
      <c r="A211" s="94">
        <v>37551</v>
      </c>
      <c r="B211" s="73">
        <f t="shared" si="9"/>
        <v>170.66085000000001</v>
      </c>
      <c r="C211" s="95">
        <v>116.5</v>
      </c>
      <c r="D211" s="73">
        <f t="shared" si="10"/>
        <v>1.4649000000000001</v>
      </c>
      <c r="F211" s="96" t="s">
        <v>153</v>
      </c>
      <c r="G211" s="73">
        <f t="shared" si="11"/>
        <v>1.4649000000000001</v>
      </c>
    </row>
    <row r="212" spans="1:11">
      <c r="A212" s="94">
        <v>37552</v>
      </c>
      <c r="B212" s="73">
        <f t="shared" si="9"/>
        <v>170.66085000000001</v>
      </c>
      <c r="C212" s="95">
        <v>116.5</v>
      </c>
      <c r="D212" s="73">
        <f t="shared" si="10"/>
        <v>1.4649000000000001</v>
      </c>
      <c r="F212" s="96" t="s">
        <v>153</v>
      </c>
      <c r="G212" s="73">
        <f t="shared" si="11"/>
        <v>1.4649000000000001</v>
      </c>
    </row>
    <row r="213" spans="1:11">
      <c r="A213" s="94">
        <v>37553</v>
      </c>
      <c r="B213" s="73">
        <f t="shared" si="9"/>
        <v>170.66085000000001</v>
      </c>
      <c r="C213" s="95">
        <v>116.5</v>
      </c>
      <c r="D213" s="73">
        <f t="shared" si="10"/>
        <v>1.4649000000000001</v>
      </c>
      <c r="F213" s="96" t="s">
        <v>153</v>
      </c>
      <c r="G213" s="73">
        <f t="shared" si="11"/>
        <v>1.4649000000000001</v>
      </c>
    </row>
    <row r="214" spans="1:11">
      <c r="A214" s="94">
        <v>37554</v>
      </c>
      <c r="B214" s="73">
        <f t="shared" si="9"/>
        <v>170.66085000000001</v>
      </c>
      <c r="C214" s="95">
        <v>116.5</v>
      </c>
      <c r="D214" s="73">
        <f t="shared" si="10"/>
        <v>1.4649000000000001</v>
      </c>
      <c r="F214" s="96" t="s">
        <v>153</v>
      </c>
      <c r="G214" s="73">
        <f t="shared" si="11"/>
        <v>1.4649000000000001</v>
      </c>
    </row>
    <row r="215" spans="1:11">
      <c r="A215" s="94">
        <v>37557</v>
      </c>
      <c r="B215" s="73">
        <f t="shared" si="9"/>
        <v>170.66085000000001</v>
      </c>
      <c r="C215" s="95">
        <v>116.5</v>
      </c>
      <c r="D215" s="73">
        <f t="shared" si="10"/>
        <v>1.4649000000000001</v>
      </c>
      <c r="F215" s="96" t="s">
        <v>153</v>
      </c>
      <c r="G215" s="73">
        <f t="shared" si="11"/>
        <v>1.4649000000000001</v>
      </c>
    </row>
    <row r="216" spans="1:11">
      <c r="A216" s="94">
        <v>37558</v>
      </c>
      <c r="B216" s="73">
        <f t="shared" ref="B216:B256" si="12">+C216*G216</f>
        <v>171.39330000000001</v>
      </c>
      <c r="C216" s="95">
        <v>117</v>
      </c>
      <c r="D216" s="73">
        <f t="shared" si="10"/>
        <v>1.4649000000000001</v>
      </c>
      <c r="F216" s="96" t="s">
        <v>153</v>
      </c>
      <c r="G216" s="73">
        <f t="shared" si="11"/>
        <v>1.4649000000000001</v>
      </c>
    </row>
    <row r="217" spans="1:11">
      <c r="A217" s="94">
        <v>37559</v>
      </c>
      <c r="B217" s="73">
        <f t="shared" si="12"/>
        <v>172.12575000000001</v>
      </c>
      <c r="C217" s="95">
        <v>117.5</v>
      </c>
      <c r="D217" s="73">
        <f t="shared" si="10"/>
        <v>1.4649000000000001</v>
      </c>
      <c r="F217" s="96" t="s">
        <v>153</v>
      </c>
      <c r="G217" s="73">
        <f t="shared" si="11"/>
        <v>1.4649000000000001</v>
      </c>
    </row>
    <row r="218" spans="1:11">
      <c r="A218" s="94">
        <v>37560</v>
      </c>
      <c r="B218" s="73">
        <f t="shared" si="12"/>
        <v>172.12575000000001</v>
      </c>
      <c r="C218" s="95">
        <v>117.5</v>
      </c>
      <c r="D218" s="73">
        <f t="shared" si="10"/>
        <v>1.4649000000000001</v>
      </c>
      <c r="F218" s="96" t="s">
        <v>153</v>
      </c>
      <c r="G218" s="73">
        <f t="shared" si="11"/>
        <v>1.4649000000000001</v>
      </c>
    </row>
    <row r="219" spans="1:11">
      <c r="A219" s="94">
        <v>37561</v>
      </c>
      <c r="B219" s="73">
        <f t="shared" si="12"/>
        <v>172.40774999999999</v>
      </c>
      <c r="C219" s="95">
        <v>117.5</v>
      </c>
      <c r="D219" s="73">
        <f t="shared" si="10"/>
        <v>1.4673</v>
      </c>
      <c r="E219" s="73">
        <v>36.86</v>
      </c>
      <c r="F219" s="96" t="s">
        <v>154</v>
      </c>
      <c r="G219" s="73">
        <f t="shared" si="11"/>
        <v>1.4673</v>
      </c>
      <c r="K219" s="73">
        <v>36.86</v>
      </c>
    </row>
    <row r="220" spans="1:11">
      <c r="A220" s="94">
        <v>37564</v>
      </c>
      <c r="B220" s="73">
        <f t="shared" si="12"/>
        <v>173.1414</v>
      </c>
      <c r="C220" s="95">
        <v>118</v>
      </c>
      <c r="D220" s="73">
        <f t="shared" si="10"/>
        <v>1.4673</v>
      </c>
      <c r="F220" s="96" t="s">
        <v>154</v>
      </c>
      <c r="G220" s="73">
        <f t="shared" si="11"/>
        <v>1.4673</v>
      </c>
    </row>
    <row r="221" spans="1:11">
      <c r="A221" s="94">
        <v>37565</v>
      </c>
      <c r="B221" s="73">
        <f t="shared" si="12"/>
        <v>172.774575</v>
      </c>
      <c r="C221" s="95">
        <v>117.75</v>
      </c>
      <c r="D221" s="73">
        <f t="shared" si="10"/>
        <v>1.4673</v>
      </c>
      <c r="F221" s="96" t="s">
        <v>154</v>
      </c>
      <c r="G221" s="73">
        <f t="shared" si="11"/>
        <v>1.4673</v>
      </c>
    </row>
    <row r="222" spans="1:11">
      <c r="A222" s="94">
        <v>37566</v>
      </c>
      <c r="B222" s="73">
        <f t="shared" si="12"/>
        <v>172.04092500000002</v>
      </c>
      <c r="C222" s="95">
        <v>117.25</v>
      </c>
      <c r="D222" s="73">
        <f t="shared" si="10"/>
        <v>1.4673</v>
      </c>
      <c r="F222" s="96" t="s">
        <v>154</v>
      </c>
      <c r="G222" s="73">
        <f t="shared" si="11"/>
        <v>1.4673</v>
      </c>
    </row>
    <row r="223" spans="1:11">
      <c r="A223" s="94">
        <v>37567</v>
      </c>
      <c r="B223" s="73">
        <f t="shared" si="12"/>
        <v>169.83997500000001</v>
      </c>
      <c r="C223" s="95">
        <v>115.75</v>
      </c>
      <c r="D223" s="73">
        <f t="shared" si="10"/>
        <v>1.4673</v>
      </c>
      <c r="F223" s="96" t="s">
        <v>154</v>
      </c>
      <c r="G223" s="73">
        <f t="shared" si="11"/>
        <v>1.4673</v>
      </c>
    </row>
    <row r="224" spans="1:11">
      <c r="A224" s="94">
        <v>37568</v>
      </c>
      <c r="B224" s="73">
        <f t="shared" si="12"/>
        <v>167.639025</v>
      </c>
      <c r="C224" s="95">
        <v>114.25</v>
      </c>
      <c r="D224" s="73">
        <f t="shared" si="10"/>
        <v>1.4673</v>
      </c>
      <c r="F224" s="96" t="s">
        <v>154</v>
      </c>
      <c r="G224" s="73">
        <f t="shared" si="11"/>
        <v>1.4673</v>
      </c>
    </row>
    <row r="225" spans="1:11">
      <c r="A225" s="94">
        <v>37571</v>
      </c>
      <c r="B225" s="73">
        <f t="shared" si="12"/>
        <v>166.17172500000001</v>
      </c>
      <c r="C225" s="95">
        <v>113.25</v>
      </c>
      <c r="D225" s="73">
        <f t="shared" si="10"/>
        <v>1.4673</v>
      </c>
      <c r="F225" s="96" t="s">
        <v>154</v>
      </c>
      <c r="G225" s="73">
        <f t="shared" si="11"/>
        <v>1.4673</v>
      </c>
    </row>
    <row r="226" spans="1:11">
      <c r="A226" s="94">
        <v>37572</v>
      </c>
      <c r="B226" s="73">
        <f t="shared" si="12"/>
        <v>168.37267500000002</v>
      </c>
      <c r="C226" s="95">
        <v>114.75</v>
      </c>
      <c r="D226" s="73">
        <f t="shared" si="10"/>
        <v>1.4673</v>
      </c>
      <c r="F226" s="96" t="s">
        <v>154</v>
      </c>
      <c r="G226" s="73">
        <f t="shared" si="11"/>
        <v>1.4673</v>
      </c>
    </row>
    <row r="227" spans="1:11">
      <c r="A227" s="94">
        <v>37573</v>
      </c>
      <c r="B227" s="73">
        <f t="shared" si="12"/>
        <v>165.8049</v>
      </c>
      <c r="C227" s="95">
        <v>113</v>
      </c>
      <c r="D227" s="73">
        <f t="shared" si="10"/>
        <v>1.4673</v>
      </c>
      <c r="F227" s="96" t="s">
        <v>154</v>
      </c>
      <c r="G227" s="73">
        <f t="shared" si="11"/>
        <v>1.4673</v>
      </c>
    </row>
    <row r="228" spans="1:11">
      <c r="A228" s="94">
        <v>37574</v>
      </c>
      <c r="B228" s="73">
        <f t="shared" si="12"/>
        <v>166.53855000000001</v>
      </c>
      <c r="C228" s="95">
        <v>113.5</v>
      </c>
      <c r="D228" s="73">
        <f t="shared" si="10"/>
        <v>1.4673</v>
      </c>
      <c r="F228" s="96" t="s">
        <v>154</v>
      </c>
      <c r="G228" s="73">
        <f t="shared" si="11"/>
        <v>1.4673</v>
      </c>
    </row>
    <row r="229" spans="1:11">
      <c r="A229" s="94">
        <v>37575</v>
      </c>
      <c r="B229" s="73">
        <f t="shared" si="12"/>
        <v>166.53855000000001</v>
      </c>
      <c r="C229" s="95">
        <v>113.5</v>
      </c>
      <c r="D229" s="73">
        <f t="shared" si="10"/>
        <v>1.4673</v>
      </c>
      <c r="F229" s="96" t="s">
        <v>154</v>
      </c>
      <c r="G229" s="73">
        <f t="shared" si="11"/>
        <v>1.4673</v>
      </c>
    </row>
    <row r="230" spans="1:11">
      <c r="A230" s="94">
        <v>37578</v>
      </c>
      <c r="B230" s="73">
        <f t="shared" si="12"/>
        <v>166.53855000000001</v>
      </c>
      <c r="C230" s="95">
        <v>113.5</v>
      </c>
      <c r="D230" s="73">
        <f t="shared" si="10"/>
        <v>1.4673</v>
      </c>
      <c r="F230" s="96" t="s">
        <v>154</v>
      </c>
      <c r="G230" s="73">
        <f t="shared" si="11"/>
        <v>1.4673</v>
      </c>
    </row>
    <row r="231" spans="1:11">
      <c r="A231" s="94">
        <v>37579</v>
      </c>
      <c r="B231" s="73">
        <f t="shared" si="12"/>
        <v>166.53855000000001</v>
      </c>
      <c r="C231" s="95">
        <v>113.5</v>
      </c>
      <c r="D231" s="73">
        <f t="shared" si="10"/>
        <v>1.4673</v>
      </c>
      <c r="F231" s="96" t="s">
        <v>154</v>
      </c>
      <c r="G231" s="73">
        <f t="shared" si="11"/>
        <v>1.4673</v>
      </c>
    </row>
    <row r="232" spans="1:11">
      <c r="A232" s="94">
        <v>37580</v>
      </c>
      <c r="B232" s="73">
        <f t="shared" si="12"/>
        <v>166.53855000000001</v>
      </c>
      <c r="C232" s="95">
        <v>113.5</v>
      </c>
      <c r="D232" s="73">
        <f t="shared" si="10"/>
        <v>1.4673</v>
      </c>
      <c r="F232" s="96" t="s">
        <v>154</v>
      </c>
      <c r="G232" s="73">
        <f t="shared" si="11"/>
        <v>1.4673</v>
      </c>
    </row>
    <row r="233" spans="1:11">
      <c r="A233" s="94">
        <v>37581</v>
      </c>
      <c r="B233" s="73">
        <f t="shared" si="12"/>
        <v>167.639025</v>
      </c>
      <c r="C233" s="95">
        <v>114.25</v>
      </c>
      <c r="D233" s="73">
        <f t="shared" si="10"/>
        <v>1.4673</v>
      </c>
      <c r="F233" s="96" t="s">
        <v>154</v>
      </c>
      <c r="G233" s="73">
        <f t="shared" si="11"/>
        <v>1.4673</v>
      </c>
    </row>
    <row r="234" spans="1:11">
      <c r="A234" s="94">
        <v>37582</v>
      </c>
      <c r="B234" s="73">
        <f t="shared" si="12"/>
        <v>168.00585000000001</v>
      </c>
      <c r="C234" s="95">
        <v>114.5</v>
      </c>
      <c r="D234" s="73">
        <f t="shared" si="10"/>
        <v>1.4673</v>
      </c>
      <c r="F234" s="96" t="s">
        <v>154</v>
      </c>
      <c r="G234" s="73">
        <f t="shared" si="11"/>
        <v>1.4673</v>
      </c>
    </row>
    <row r="235" spans="1:11">
      <c r="A235" s="94">
        <v>37585</v>
      </c>
      <c r="B235" s="73">
        <f t="shared" si="12"/>
        <v>168.00585000000001</v>
      </c>
      <c r="C235" s="95">
        <v>114.5</v>
      </c>
      <c r="D235" s="73">
        <f t="shared" si="10"/>
        <v>1.4673</v>
      </c>
      <c r="F235" s="96" t="s">
        <v>154</v>
      </c>
      <c r="G235" s="73">
        <f t="shared" si="11"/>
        <v>1.4673</v>
      </c>
    </row>
    <row r="236" spans="1:11">
      <c r="A236" s="94">
        <v>37586</v>
      </c>
      <c r="B236" s="73">
        <f t="shared" si="12"/>
        <v>167.639025</v>
      </c>
      <c r="C236" s="95">
        <v>114.25</v>
      </c>
      <c r="D236" s="73">
        <f t="shared" si="10"/>
        <v>1.4673</v>
      </c>
      <c r="F236" s="96" t="s">
        <v>154</v>
      </c>
      <c r="G236" s="73">
        <f t="shared" si="11"/>
        <v>1.4673</v>
      </c>
    </row>
    <row r="237" spans="1:11">
      <c r="A237" s="94">
        <v>37587</v>
      </c>
      <c r="B237" s="73">
        <f t="shared" si="12"/>
        <v>167.2722</v>
      </c>
      <c r="C237" s="95">
        <v>114</v>
      </c>
      <c r="D237" s="73">
        <f t="shared" si="10"/>
        <v>1.4673</v>
      </c>
      <c r="F237" s="96" t="s">
        <v>154</v>
      </c>
      <c r="G237" s="73">
        <f t="shared" si="11"/>
        <v>1.4673</v>
      </c>
    </row>
    <row r="238" spans="1:11">
      <c r="A238" s="94">
        <v>37588</v>
      </c>
      <c r="B238" s="73">
        <f t="shared" si="12"/>
        <v>167.2722</v>
      </c>
      <c r="C238" s="95">
        <v>114</v>
      </c>
      <c r="D238" s="73">
        <f t="shared" si="10"/>
        <v>1.4673</v>
      </c>
      <c r="F238" s="96" t="s">
        <v>154</v>
      </c>
      <c r="G238" s="73">
        <f t="shared" si="11"/>
        <v>1.4673</v>
      </c>
    </row>
    <row r="239" spans="1:11">
      <c r="A239" s="94">
        <v>37589</v>
      </c>
      <c r="B239" s="73">
        <f t="shared" si="12"/>
        <v>165.8049</v>
      </c>
      <c r="C239" s="95">
        <v>113</v>
      </c>
      <c r="D239" s="73">
        <f t="shared" si="10"/>
        <v>1.4673</v>
      </c>
      <c r="F239" s="96" t="s">
        <v>154</v>
      </c>
      <c r="G239" s="73">
        <f t="shared" si="11"/>
        <v>1.4673</v>
      </c>
    </row>
    <row r="240" spans="1:11">
      <c r="A240" s="94">
        <v>37592</v>
      </c>
      <c r="B240" s="73">
        <f t="shared" si="12"/>
        <v>165.88399999999999</v>
      </c>
      <c r="C240" s="95">
        <v>113</v>
      </c>
      <c r="D240" s="73">
        <f t="shared" si="10"/>
        <v>1.468</v>
      </c>
      <c r="E240" s="73">
        <v>38.229999999999997</v>
      </c>
      <c r="F240" s="96" t="s">
        <v>155</v>
      </c>
      <c r="G240" s="73">
        <f t="shared" si="11"/>
        <v>1.468</v>
      </c>
      <c r="K240" s="73">
        <v>38.229999999999997</v>
      </c>
    </row>
    <row r="241" spans="1:7">
      <c r="A241" s="94">
        <v>37593</v>
      </c>
      <c r="B241" s="73">
        <f t="shared" si="12"/>
        <v>163.68199999999999</v>
      </c>
      <c r="C241" s="95">
        <v>111.5</v>
      </c>
      <c r="D241" s="73">
        <f t="shared" si="10"/>
        <v>1.468</v>
      </c>
      <c r="F241" s="96" t="s">
        <v>155</v>
      </c>
      <c r="G241" s="73">
        <f t="shared" si="11"/>
        <v>1.468</v>
      </c>
    </row>
    <row r="242" spans="1:7">
      <c r="A242" s="94">
        <v>37594</v>
      </c>
      <c r="B242" s="73">
        <f t="shared" si="12"/>
        <v>162.214</v>
      </c>
      <c r="C242" s="95">
        <v>110.5</v>
      </c>
      <c r="D242" s="73">
        <f t="shared" si="10"/>
        <v>1.468</v>
      </c>
      <c r="F242" s="96" t="s">
        <v>155</v>
      </c>
      <c r="G242" s="73">
        <f t="shared" si="11"/>
        <v>1.468</v>
      </c>
    </row>
    <row r="243" spans="1:7">
      <c r="A243" s="94">
        <v>37595</v>
      </c>
      <c r="B243" s="73">
        <f t="shared" si="12"/>
        <v>162.58099999999999</v>
      </c>
      <c r="C243" s="95">
        <v>110.75</v>
      </c>
      <c r="D243" s="73">
        <f t="shared" si="10"/>
        <v>1.468</v>
      </c>
      <c r="F243" s="96" t="s">
        <v>155</v>
      </c>
      <c r="G243" s="73">
        <f t="shared" si="11"/>
        <v>1.468</v>
      </c>
    </row>
    <row r="244" spans="1:7">
      <c r="A244" s="94">
        <v>37596</v>
      </c>
      <c r="B244" s="73">
        <f t="shared" si="12"/>
        <v>162.58099999999999</v>
      </c>
      <c r="C244" s="95">
        <v>110.75</v>
      </c>
      <c r="D244" s="73">
        <f t="shared" si="10"/>
        <v>1.468</v>
      </c>
      <c r="F244" s="96" t="s">
        <v>155</v>
      </c>
      <c r="G244" s="73">
        <f t="shared" si="11"/>
        <v>1.468</v>
      </c>
    </row>
    <row r="245" spans="1:7">
      <c r="A245" s="94">
        <v>37599</v>
      </c>
      <c r="B245" s="73">
        <f t="shared" si="12"/>
        <v>162.58099999999999</v>
      </c>
      <c r="C245" s="95">
        <v>110.75</v>
      </c>
      <c r="D245" s="73">
        <f t="shared" si="10"/>
        <v>1.468</v>
      </c>
      <c r="F245" s="96" t="s">
        <v>155</v>
      </c>
      <c r="G245" s="73">
        <f t="shared" si="11"/>
        <v>1.468</v>
      </c>
    </row>
    <row r="246" spans="1:7">
      <c r="A246" s="94">
        <v>37600</v>
      </c>
      <c r="B246" s="73">
        <f t="shared" si="12"/>
        <v>163.315</v>
      </c>
      <c r="C246" s="95">
        <v>111.25</v>
      </c>
      <c r="D246" s="73">
        <f t="shared" si="10"/>
        <v>1.468</v>
      </c>
      <c r="F246" s="96" t="s">
        <v>155</v>
      </c>
      <c r="G246" s="73">
        <f t="shared" si="11"/>
        <v>1.468</v>
      </c>
    </row>
    <row r="247" spans="1:7">
      <c r="A247" s="94">
        <v>37601</v>
      </c>
      <c r="B247" s="73">
        <f t="shared" si="12"/>
        <v>162.214</v>
      </c>
      <c r="C247" s="95">
        <v>110.5</v>
      </c>
      <c r="D247" s="73">
        <f t="shared" si="10"/>
        <v>1.468</v>
      </c>
      <c r="F247" s="96" t="s">
        <v>155</v>
      </c>
      <c r="G247" s="73">
        <f t="shared" si="11"/>
        <v>1.468</v>
      </c>
    </row>
    <row r="248" spans="1:7">
      <c r="A248" s="94">
        <v>37602</v>
      </c>
      <c r="B248" s="73">
        <f t="shared" si="12"/>
        <v>164.416</v>
      </c>
      <c r="C248" s="95">
        <v>112</v>
      </c>
      <c r="D248" s="73">
        <f t="shared" si="10"/>
        <v>1.468</v>
      </c>
      <c r="F248" s="96" t="s">
        <v>155</v>
      </c>
      <c r="G248" s="73">
        <f t="shared" si="11"/>
        <v>1.468</v>
      </c>
    </row>
    <row r="249" spans="1:7">
      <c r="A249" s="94">
        <v>37603</v>
      </c>
      <c r="B249" s="73">
        <f t="shared" si="12"/>
        <v>164.78299999999999</v>
      </c>
      <c r="C249" s="95">
        <v>112.25</v>
      </c>
      <c r="D249" s="73">
        <f t="shared" si="10"/>
        <v>1.468</v>
      </c>
      <c r="F249" s="96" t="s">
        <v>155</v>
      </c>
      <c r="G249" s="73">
        <f t="shared" si="11"/>
        <v>1.468</v>
      </c>
    </row>
    <row r="250" spans="1:7">
      <c r="A250" s="94">
        <v>37606</v>
      </c>
      <c r="B250" s="73">
        <f t="shared" si="12"/>
        <v>164.416</v>
      </c>
      <c r="C250" s="95">
        <v>112</v>
      </c>
      <c r="D250" s="73">
        <f t="shared" si="10"/>
        <v>1.468</v>
      </c>
      <c r="F250" s="96" t="s">
        <v>155</v>
      </c>
      <c r="G250" s="73">
        <f t="shared" si="11"/>
        <v>1.468</v>
      </c>
    </row>
    <row r="251" spans="1:7">
      <c r="A251" s="94">
        <v>37607</v>
      </c>
      <c r="B251" s="73">
        <f t="shared" si="12"/>
        <v>164.416</v>
      </c>
      <c r="C251" s="95">
        <v>112</v>
      </c>
      <c r="D251" s="73">
        <f t="shared" si="10"/>
        <v>1.468</v>
      </c>
      <c r="F251" s="96" t="s">
        <v>155</v>
      </c>
      <c r="G251" s="73">
        <f t="shared" si="11"/>
        <v>1.468</v>
      </c>
    </row>
    <row r="252" spans="1:7">
      <c r="A252" s="94">
        <v>37608</v>
      </c>
      <c r="B252" s="73">
        <f t="shared" si="12"/>
        <v>164.04900000000001</v>
      </c>
      <c r="C252" s="95">
        <v>111.75</v>
      </c>
      <c r="D252" s="73">
        <f t="shared" si="10"/>
        <v>1.468</v>
      </c>
      <c r="F252" s="96" t="s">
        <v>155</v>
      </c>
      <c r="G252" s="73">
        <f t="shared" si="11"/>
        <v>1.468</v>
      </c>
    </row>
    <row r="253" spans="1:7">
      <c r="A253" s="94">
        <v>37609</v>
      </c>
      <c r="B253" s="73">
        <f t="shared" si="12"/>
        <v>164.78299999999999</v>
      </c>
      <c r="C253" s="95">
        <v>112.25</v>
      </c>
      <c r="D253" s="73">
        <f t="shared" si="10"/>
        <v>1.468</v>
      </c>
      <c r="F253" s="96" t="s">
        <v>155</v>
      </c>
      <c r="G253" s="73">
        <f t="shared" si="11"/>
        <v>1.468</v>
      </c>
    </row>
    <row r="254" spans="1:7">
      <c r="A254" s="94">
        <v>37610</v>
      </c>
      <c r="B254" s="73">
        <f t="shared" si="12"/>
        <v>165.517</v>
      </c>
      <c r="C254" s="95">
        <v>112.75</v>
      </c>
      <c r="D254" s="73">
        <f t="shared" si="10"/>
        <v>1.468</v>
      </c>
      <c r="F254" s="96" t="s">
        <v>155</v>
      </c>
      <c r="G254" s="73">
        <f t="shared" si="11"/>
        <v>1.468</v>
      </c>
    </row>
    <row r="255" spans="1:7">
      <c r="A255" s="94">
        <v>37613</v>
      </c>
      <c r="B255" s="73">
        <f t="shared" si="12"/>
        <v>165.517</v>
      </c>
      <c r="C255" s="95">
        <v>112.75</v>
      </c>
      <c r="D255" s="73">
        <f t="shared" si="10"/>
        <v>1.468</v>
      </c>
      <c r="F255" s="96" t="s">
        <v>155</v>
      </c>
      <c r="G255" s="73">
        <f t="shared" si="11"/>
        <v>1.468</v>
      </c>
    </row>
    <row r="256" spans="1:7">
      <c r="A256" s="94">
        <v>37614</v>
      </c>
      <c r="B256" s="73">
        <f t="shared" si="12"/>
        <v>165.517</v>
      </c>
      <c r="C256" s="95">
        <v>112.75</v>
      </c>
      <c r="D256" s="73">
        <f t="shared" si="10"/>
        <v>1.468</v>
      </c>
      <c r="F256" s="96" t="s">
        <v>155</v>
      </c>
      <c r="G256" s="73">
        <f t="shared" si="11"/>
        <v>1.468</v>
      </c>
    </row>
    <row r="257" spans="1:11">
      <c r="A257" s="94">
        <v>37616</v>
      </c>
      <c r="C257" s="95"/>
      <c r="D257" s="73">
        <f t="shared" si="10"/>
        <v>1.468</v>
      </c>
      <c r="F257" s="96" t="s">
        <v>155</v>
      </c>
      <c r="G257" s="73">
        <f t="shared" si="11"/>
        <v>1.468</v>
      </c>
    </row>
    <row r="258" spans="1:11">
      <c r="A258" s="94">
        <v>37617</v>
      </c>
      <c r="B258" s="73">
        <f t="shared" ref="B258:B321" si="13">+C258*G258</f>
        <v>165.15</v>
      </c>
      <c r="C258" s="95">
        <v>112.5</v>
      </c>
      <c r="D258" s="73">
        <f t="shared" si="10"/>
        <v>1.468</v>
      </c>
      <c r="F258" s="96" t="s">
        <v>155</v>
      </c>
      <c r="G258" s="73">
        <f t="shared" si="11"/>
        <v>1.468</v>
      </c>
    </row>
    <row r="259" spans="1:11">
      <c r="A259" s="94">
        <v>37620</v>
      </c>
      <c r="B259" s="73">
        <f t="shared" si="13"/>
        <v>164.78299999999999</v>
      </c>
      <c r="C259" s="95">
        <v>112.25</v>
      </c>
      <c r="D259" s="73">
        <f t="shared" si="10"/>
        <v>1.468</v>
      </c>
      <c r="F259" s="96" t="s">
        <v>155</v>
      </c>
      <c r="G259" s="73">
        <f t="shared" si="11"/>
        <v>1.468</v>
      </c>
    </row>
    <row r="260" spans="1:11">
      <c r="A260" s="94">
        <v>37621</v>
      </c>
      <c r="B260" s="73">
        <f t="shared" si="13"/>
        <v>164.416</v>
      </c>
      <c r="C260" s="95">
        <v>112</v>
      </c>
      <c r="D260" s="73">
        <f t="shared" ref="D260:D323" si="14">+G260</f>
        <v>1.468</v>
      </c>
      <c r="F260" s="96" t="s">
        <v>155</v>
      </c>
      <c r="G260" s="73">
        <f t="shared" ref="G260:G323" si="15">VLOOKUP(F:F,I:J,2,FALSE)</f>
        <v>1.468</v>
      </c>
    </row>
    <row r="261" spans="1:11">
      <c r="A261" s="94">
        <v>37623</v>
      </c>
      <c r="B261" s="73">
        <f t="shared" si="13"/>
        <v>163.77760000000001</v>
      </c>
      <c r="C261" s="95">
        <v>112</v>
      </c>
      <c r="D261" s="73">
        <f t="shared" si="14"/>
        <v>1.4622999999999999</v>
      </c>
      <c r="E261" s="73">
        <v>43.03</v>
      </c>
      <c r="F261" s="96" t="s">
        <v>156</v>
      </c>
      <c r="G261" s="73">
        <f t="shared" si="15"/>
        <v>1.4622999999999999</v>
      </c>
      <c r="K261" s="73">
        <v>43.03</v>
      </c>
    </row>
    <row r="262" spans="1:11">
      <c r="A262" s="94">
        <v>37624</v>
      </c>
      <c r="B262" s="73">
        <f t="shared" si="13"/>
        <v>163.77760000000001</v>
      </c>
      <c r="C262" s="95">
        <v>112</v>
      </c>
      <c r="D262" s="73">
        <f t="shared" si="14"/>
        <v>1.4622999999999999</v>
      </c>
      <c r="F262" s="96" t="s">
        <v>156</v>
      </c>
      <c r="G262" s="73">
        <f t="shared" si="15"/>
        <v>1.4622999999999999</v>
      </c>
    </row>
    <row r="263" spans="1:11">
      <c r="A263" s="94">
        <v>37627</v>
      </c>
      <c r="B263" s="73">
        <f t="shared" si="13"/>
        <v>163.412025</v>
      </c>
      <c r="C263" s="95">
        <v>111.75</v>
      </c>
      <c r="D263" s="73">
        <f t="shared" si="14"/>
        <v>1.4622999999999999</v>
      </c>
      <c r="F263" s="96" t="s">
        <v>156</v>
      </c>
      <c r="G263" s="73">
        <f t="shared" si="15"/>
        <v>1.4622999999999999</v>
      </c>
    </row>
    <row r="264" spans="1:11">
      <c r="A264" s="94">
        <v>37628</v>
      </c>
      <c r="B264" s="73">
        <f t="shared" si="13"/>
        <v>162.68087499999999</v>
      </c>
      <c r="C264" s="95">
        <v>111.25</v>
      </c>
      <c r="D264" s="73">
        <f t="shared" si="14"/>
        <v>1.4622999999999999</v>
      </c>
      <c r="F264" s="96" t="s">
        <v>156</v>
      </c>
      <c r="G264" s="73">
        <f t="shared" si="15"/>
        <v>1.4622999999999999</v>
      </c>
    </row>
    <row r="265" spans="1:11">
      <c r="A265" s="94">
        <v>37629</v>
      </c>
      <c r="B265" s="73">
        <f t="shared" si="13"/>
        <v>162.31529999999998</v>
      </c>
      <c r="C265" s="95">
        <v>111</v>
      </c>
      <c r="D265" s="73">
        <f t="shared" si="14"/>
        <v>1.4622999999999999</v>
      </c>
      <c r="F265" s="96" t="s">
        <v>156</v>
      </c>
      <c r="G265" s="73">
        <f t="shared" si="15"/>
        <v>1.4622999999999999</v>
      </c>
    </row>
    <row r="266" spans="1:11">
      <c r="A266" s="94">
        <v>37630</v>
      </c>
      <c r="B266" s="73">
        <f t="shared" si="13"/>
        <v>162.31529999999998</v>
      </c>
      <c r="C266" s="95">
        <v>111</v>
      </c>
      <c r="D266" s="73">
        <f t="shared" si="14"/>
        <v>1.4622999999999999</v>
      </c>
      <c r="F266" s="96" t="s">
        <v>156</v>
      </c>
      <c r="G266" s="73">
        <f t="shared" si="15"/>
        <v>1.4622999999999999</v>
      </c>
    </row>
    <row r="267" spans="1:11">
      <c r="A267" s="94">
        <v>37631</v>
      </c>
      <c r="B267" s="73">
        <f t="shared" si="13"/>
        <v>162.31529999999998</v>
      </c>
      <c r="C267" s="95">
        <v>111</v>
      </c>
      <c r="D267" s="73">
        <f t="shared" si="14"/>
        <v>1.4622999999999999</v>
      </c>
      <c r="F267" s="96" t="s">
        <v>156</v>
      </c>
      <c r="G267" s="73">
        <f t="shared" si="15"/>
        <v>1.4622999999999999</v>
      </c>
    </row>
    <row r="268" spans="1:11">
      <c r="A268" s="94">
        <v>37634</v>
      </c>
      <c r="B268" s="73">
        <f t="shared" si="13"/>
        <v>165.23990000000001</v>
      </c>
      <c r="C268" s="95">
        <v>113</v>
      </c>
      <c r="D268" s="73">
        <f t="shared" si="14"/>
        <v>1.4622999999999999</v>
      </c>
      <c r="F268" s="96" t="s">
        <v>156</v>
      </c>
      <c r="G268" s="73">
        <f t="shared" si="15"/>
        <v>1.4622999999999999</v>
      </c>
    </row>
    <row r="269" spans="1:11">
      <c r="A269" s="94">
        <v>37635</v>
      </c>
      <c r="B269" s="73">
        <f t="shared" si="13"/>
        <v>163.412025</v>
      </c>
      <c r="C269" s="95">
        <v>111.75</v>
      </c>
      <c r="D269" s="73">
        <f t="shared" si="14"/>
        <v>1.4622999999999999</v>
      </c>
      <c r="F269" s="96" t="s">
        <v>156</v>
      </c>
      <c r="G269" s="73">
        <f t="shared" si="15"/>
        <v>1.4622999999999999</v>
      </c>
    </row>
    <row r="270" spans="1:11">
      <c r="A270" s="94">
        <v>37636</v>
      </c>
      <c r="B270" s="73">
        <f t="shared" si="13"/>
        <v>161.949725</v>
      </c>
      <c r="C270" s="95">
        <v>110.75</v>
      </c>
      <c r="D270" s="73">
        <f t="shared" si="14"/>
        <v>1.4622999999999999</v>
      </c>
      <c r="F270" s="96" t="s">
        <v>156</v>
      </c>
      <c r="G270" s="73">
        <f t="shared" si="15"/>
        <v>1.4622999999999999</v>
      </c>
    </row>
    <row r="271" spans="1:11">
      <c r="A271" s="94">
        <v>37637</v>
      </c>
      <c r="B271" s="73">
        <f t="shared" si="13"/>
        <v>161.58414999999999</v>
      </c>
      <c r="C271" s="95">
        <v>110.5</v>
      </c>
      <c r="D271" s="73">
        <f t="shared" si="14"/>
        <v>1.4622999999999999</v>
      </c>
      <c r="F271" s="96" t="s">
        <v>156</v>
      </c>
      <c r="G271" s="73">
        <f t="shared" si="15"/>
        <v>1.4622999999999999</v>
      </c>
    </row>
    <row r="272" spans="1:11">
      <c r="A272" s="94">
        <v>37638</v>
      </c>
      <c r="B272" s="73">
        <f t="shared" si="13"/>
        <v>161.58414999999999</v>
      </c>
      <c r="C272" s="95">
        <v>110.5</v>
      </c>
      <c r="D272" s="73">
        <f t="shared" si="14"/>
        <v>1.4622999999999999</v>
      </c>
      <c r="F272" s="96" t="s">
        <v>156</v>
      </c>
      <c r="G272" s="73">
        <f t="shared" si="15"/>
        <v>1.4622999999999999</v>
      </c>
    </row>
    <row r="273" spans="1:11">
      <c r="A273" s="94">
        <v>37641</v>
      </c>
      <c r="B273" s="73">
        <f t="shared" si="13"/>
        <v>160.85299999999998</v>
      </c>
      <c r="C273" s="95">
        <v>110</v>
      </c>
      <c r="D273" s="73">
        <f t="shared" si="14"/>
        <v>1.4622999999999999</v>
      </c>
      <c r="F273" s="96" t="s">
        <v>156</v>
      </c>
      <c r="G273" s="73">
        <f t="shared" si="15"/>
        <v>1.4622999999999999</v>
      </c>
    </row>
    <row r="274" spans="1:11">
      <c r="A274" s="94">
        <v>37642</v>
      </c>
      <c r="B274" s="73">
        <f t="shared" si="13"/>
        <v>161.21857499999999</v>
      </c>
      <c r="C274" s="95">
        <v>110.25</v>
      </c>
      <c r="D274" s="73">
        <f t="shared" si="14"/>
        <v>1.4622999999999999</v>
      </c>
      <c r="F274" s="96" t="s">
        <v>156</v>
      </c>
      <c r="G274" s="73">
        <f t="shared" si="15"/>
        <v>1.4622999999999999</v>
      </c>
    </row>
    <row r="275" spans="1:11">
      <c r="A275" s="94">
        <v>37643</v>
      </c>
      <c r="B275" s="73">
        <f t="shared" si="13"/>
        <v>160.12184999999999</v>
      </c>
      <c r="C275" s="95">
        <v>109.5</v>
      </c>
      <c r="D275" s="73">
        <f t="shared" si="14"/>
        <v>1.4622999999999999</v>
      </c>
      <c r="F275" s="96" t="s">
        <v>156</v>
      </c>
      <c r="G275" s="73">
        <f t="shared" si="15"/>
        <v>1.4622999999999999</v>
      </c>
    </row>
    <row r="276" spans="1:11">
      <c r="A276" s="94">
        <v>37644</v>
      </c>
      <c r="B276" s="73">
        <f t="shared" si="13"/>
        <v>160.85299999999998</v>
      </c>
      <c r="C276" s="95">
        <v>110</v>
      </c>
      <c r="D276" s="73">
        <f t="shared" si="14"/>
        <v>1.4622999999999999</v>
      </c>
      <c r="F276" s="96" t="s">
        <v>156</v>
      </c>
      <c r="G276" s="73">
        <f t="shared" si="15"/>
        <v>1.4622999999999999</v>
      </c>
    </row>
    <row r="277" spans="1:11">
      <c r="A277" s="94">
        <v>37645</v>
      </c>
      <c r="B277" s="73">
        <f t="shared" si="13"/>
        <v>160.85299999999998</v>
      </c>
      <c r="C277" s="95">
        <v>110</v>
      </c>
      <c r="D277" s="73">
        <f t="shared" si="14"/>
        <v>1.4622999999999999</v>
      </c>
      <c r="F277" s="96" t="s">
        <v>156</v>
      </c>
      <c r="G277" s="73">
        <f t="shared" si="15"/>
        <v>1.4622999999999999</v>
      </c>
    </row>
    <row r="278" spans="1:11">
      <c r="A278" s="94">
        <v>37648</v>
      </c>
      <c r="B278" s="73">
        <f t="shared" si="13"/>
        <v>161.21857499999999</v>
      </c>
      <c r="C278" s="95">
        <v>110.25</v>
      </c>
      <c r="D278" s="73">
        <f t="shared" si="14"/>
        <v>1.4622999999999999</v>
      </c>
      <c r="F278" s="96" t="s">
        <v>156</v>
      </c>
      <c r="G278" s="73">
        <f t="shared" si="15"/>
        <v>1.4622999999999999</v>
      </c>
    </row>
    <row r="279" spans="1:11">
      <c r="A279" s="94">
        <v>37649</v>
      </c>
      <c r="B279" s="73">
        <f t="shared" si="13"/>
        <v>161.949725</v>
      </c>
      <c r="C279" s="95">
        <v>110.75</v>
      </c>
      <c r="D279" s="73">
        <f t="shared" si="14"/>
        <v>1.4622999999999999</v>
      </c>
      <c r="F279" s="96" t="s">
        <v>156</v>
      </c>
      <c r="G279" s="73">
        <f t="shared" si="15"/>
        <v>1.4622999999999999</v>
      </c>
    </row>
    <row r="280" spans="1:11">
      <c r="A280" s="94">
        <v>37650</v>
      </c>
      <c r="B280" s="73">
        <f t="shared" si="13"/>
        <v>161.949725</v>
      </c>
      <c r="C280" s="95">
        <v>110.75</v>
      </c>
      <c r="D280" s="73">
        <f t="shared" si="14"/>
        <v>1.4622999999999999</v>
      </c>
      <c r="F280" s="96" t="s">
        <v>156</v>
      </c>
      <c r="G280" s="73">
        <f t="shared" si="15"/>
        <v>1.4622999999999999</v>
      </c>
    </row>
    <row r="281" spans="1:11">
      <c r="A281" s="94">
        <v>37651</v>
      </c>
      <c r="B281" s="73">
        <f t="shared" si="13"/>
        <v>162.68087499999999</v>
      </c>
      <c r="C281" s="95">
        <v>111.25</v>
      </c>
      <c r="D281" s="73">
        <f t="shared" si="14"/>
        <v>1.4622999999999999</v>
      </c>
      <c r="F281" s="96" t="s">
        <v>156</v>
      </c>
      <c r="G281" s="73">
        <f t="shared" si="15"/>
        <v>1.4622999999999999</v>
      </c>
    </row>
    <row r="282" spans="1:11">
      <c r="A282" s="94">
        <v>37652</v>
      </c>
      <c r="B282" s="73">
        <f t="shared" si="13"/>
        <v>161.949725</v>
      </c>
      <c r="C282" s="95">
        <v>110.75</v>
      </c>
      <c r="D282" s="73">
        <f t="shared" si="14"/>
        <v>1.4622999999999999</v>
      </c>
      <c r="F282" s="96" t="s">
        <v>156</v>
      </c>
      <c r="G282" s="73">
        <f t="shared" si="15"/>
        <v>1.4622999999999999</v>
      </c>
    </row>
    <row r="283" spans="1:11">
      <c r="A283" s="94">
        <v>37655</v>
      </c>
      <c r="B283" s="73">
        <f t="shared" si="13"/>
        <v>162.4924</v>
      </c>
      <c r="C283" s="95">
        <v>110.75</v>
      </c>
      <c r="D283" s="73">
        <f t="shared" si="14"/>
        <v>1.4672000000000001</v>
      </c>
      <c r="F283" s="96" t="s">
        <v>157</v>
      </c>
      <c r="G283" s="73">
        <f t="shared" si="15"/>
        <v>1.4672000000000001</v>
      </c>
    </row>
    <row r="284" spans="1:11">
      <c r="A284" s="94">
        <v>37656</v>
      </c>
      <c r="B284" s="73">
        <f t="shared" si="13"/>
        <v>162.85920000000002</v>
      </c>
      <c r="C284" s="95">
        <v>111</v>
      </c>
      <c r="D284" s="73">
        <f t="shared" si="14"/>
        <v>1.4672000000000001</v>
      </c>
      <c r="F284" s="96" t="s">
        <v>157</v>
      </c>
      <c r="G284" s="73">
        <f t="shared" si="15"/>
        <v>1.4672000000000001</v>
      </c>
    </row>
    <row r="285" spans="1:11">
      <c r="A285" s="94">
        <v>37657</v>
      </c>
      <c r="B285" s="73">
        <f t="shared" si="13"/>
        <v>163.226</v>
      </c>
      <c r="C285" s="95">
        <v>111.25</v>
      </c>
      <c r="D285" s="73">
        <f t="shared" si="14"/>
        <v>1.4672000000000001</v>
      </c>
      <c r="E285" s="73">
        <v>41.85</v>
      </c>
      <c r="F285" s="96" t="s">
        <v>157</v>
      </c>
      <c r="G285" s="73">
        <f t="shared" si="15"/>
        <v>1.4672000000000001</v>
      </c>
      <c r="K285" s="73">
        <v>41.85</v>
      </c>
    </row>
    <row r="286" spans="1:11">
      <c r="A286" s="94">
        <v>37658</v>
      </c>
      <c r="B286" s="73">
        <f t="shared" si="13"/>
        <v>163.95959999999999</v>
      </c>
      <c r="C286" s="95">
        <v>111.75</v>
      </c>
      <c r="D286" s="73">
        <f t="shared" si="14"/>
        <v>1.4672000000000001</v>
      </c>
      <c r="F286" s="96" t="s">
        <v>157</v>
      </c>
      <c r="G286" s="73">
        <f t="shared" si="15"/>
        <v>1.4672000000000001</v>
      </c>
    </row>
    <row r="287" spans="1:11">
      <c r="A287" s="94">
        <v>37659</v>
      </c>
      <c r="B287" s="73">
        <f t="shared" si="13"/>
        <v>163.226</v>
      </c>
      <c r="C287" s="95">
        <v>111.25</v>
      </c>
      <c r="D287" s="73">
        <f t="shared" si="14"/>
        <v>1.4672000000000001</v>
      </c>
      <c r="F287" s="96" t="s">
        <v>157</v>
      </c>
      <c r="G287" s="73">
        <f t="shared" si="15"/>
        <v>1.4672000000000001</v>
      </c>
    </row>
    <row r="288" spans="1:11">
      <c r="A288" s="94">
        <v>37662</v>
      </c>
      <c r="B288" s="73">
        <f t="shared" si="13"/>
        <v>162.85920000000002</v>
      </c>
      <c r="C288" s="95">
        <v>111</v>
      </c>
      <c r="D288" s="73">
        <f t="shared" si="14"/>
        <v>1.4672000000000001</v>
      </c>
      <c r="F288" s="96" t="s">
        <v>157</v>
      </c>
      <c r="G288" s="73">
        <f t="shared" si="15"/>
        <v>1.4672000000000001</v>
      </c>
    </row>
    <row r="289" spans="1:11">
      <c r="A289" s="94">
        <v>37663</v>
      </c>
      <c r="B289" s="73">
        <f t="shared" si="13"/>
        <v>163.226</v>
      </c>
      <c r="C289" s="95">
        <v>111.25</v>
      </c>
      <c r="D289" s="73">
        <f t="shared" si="14"/>
        <v>1.4672000000000001</v>
      </c>
      <c r="F289" s="96" t="s">
        <v>157</v>
      </c>
      <c r="G289" s="73">
        <f t="shared" si="15"/>
        <v>1.4672000000000001</v>
      </c>
    </row>
    <row r="290" spans="1:11">
      <c r="A290" s="94">
        <v>37664</v>
      </c>
      <c r="B290" s="73">
        <f t="shared" si="13"/>
        <v>162.12560000000002</v>
      </c>
      <c r="C290" s="95">
        <v>110.5</v>
      </c>
      <c r="D290" s="73">
        <f t="shared" si="14"/>
        <v>1.4672000000000001</v>
      </c>
      <c r="F290" s="96" t="s">
        <v>157</v>
      </c>
      <c r="G290" s="73">
        <f t="shared" si="15"/>
        <v>1.4672000000000001</v>
      </c>
    </row>
    <row r="291" spans="1:11">
      <c r="A291" s="94">
        <v>37665</v>
      </c>
      <c r="B291" s="73">
        <f t="shared" si="13"/>
        <v>162.12560000000002</v>
      </c>
      <c r="C291" s="95">
        <v>110.5</v>
      </c>
      <c r="D291" s="73">
        <f t="shared" si="14"/>
        <v>1.4672000000000001</v>
      </c>
      <c r="F291" s="96" t="s">
        <v>157</v>
      </c>
      <c r="G291" s="73">
        <f t="shared" si="15"/>
        <v>1.4672000000000001</v>
      </c>
    </row>
    <row r="292" spans="1:11">
      <c r="A292" s="94">
        <v>37666</v>
      </c>
      <c r="B292" s="73">
        <f t="shared" si="13"/>
        <v>161.75880000000001</v>
      </c>
      <c r="C292" s="95">
        <v>110.25</v>
      </c>
      <c r="D292" s="73">
        <f t="shared" si="14"/>
        <v>1.4672000000000001</v>
      </c>
      <c r="F292" s="96" t="s">
        <v>157</v>
      </c>
      <c r="G292" s="73">
        <f t="shared" si="15"/>
        <v>1.4672000000000001</v>
      </c>
    </row>
    <row r="293" spans="1:11">
      <c r="A293" s="94">
        <v>37669</v>
      </c>
      <c r="B293" s="73">
        <f t="shared" si="13"/>
        <v>161.392</v>
      </c>
      <c r="C293" s="95">
        <v>110</v>
      </c>
      <c r="D293" s="73">
        <f t="shared" si="14"/>
        <v>1.4672000000000001</v>
      </c>
      <c r="F293" s="96" t="s">
        <v>157</v>
      </c>
      <c r="G293" s="73">
        <f t="shared" si="15"/>
        <v>1.4672000000000001</v>
      </c>
    </row>
    <row r="294" spans="1:11">
      <c r="A294" s="94">
        <v>37670</v>
      </c>
      <c r="B294" s="73">
        <f t="shared" si="13"/>
        <v>159.55799999999999</v>
      </c>
      <c r="C294" s="95">
        <v>108.75</v>
      </c>
      <c r="D294" s="73">
        <f t="shared" si="14"/>
        <v>1.4672000000000001</v>
      </c>
      <c r="F294" s="96" t="s">
        <v>157</v>
      </c>
      <c r="G294" s="73">
        <f t="shared" si="15"/>
        <v>1.4672000000000001</v>
      </c>
    </row>
    <row r="295" spans="1:11">
      <c r="A295" s="94">
        <v>37671</v>
      </c>
      <c r="B295" s="73">
        <f t="shared" si="13"/>
        <v>159.55799999999999</v>
      </c>
      <c r="C295" s="95">
        <v>108.75</v>
      </c>
      <c r="D295" s="73">
        <f t="shared" si="14"/>
        <v>1.4672000000000001</v>
      </c>
      <c r="F295" s="96" t="s">
        <v>157</v>
      </c>
      <c r="G295" s="73">
        <f t="shared" si="15"/>
        <v>1.4672000000000001</v>
      </c>
    </row>
    <row r="296" spans="1:11">
      <c r="A296" s="94">
        <v>37672</v>
      </c>
      <c r="B296" s="73">
        <f t="shared" si="13"/>
        <v>160.6584</v>
      </c>
      <c r="C296" s="95">
        <v>109.5</v>
      </c>
      <c r="D296" s="73">
        <f t="shared" si="14"/>
        <v>1.4672000000000001</v>
      </c>
      <c r="F296" s="96" t="s">
        <v>157</v>
      </c>
      <c r="G296" s="73">
        <f t="shared" si="15"/>
        <v>1.4672000000000001</v>
      </c>
    </row>
    <row r="297" spans="1:11">
      <c r="A297" s="94">
        <v>37673</v>
      </c>
      <c r="B297" s="73">
        <f t="shared" si="13"/>
        <v>161.75880000000001</v>
      </c>
      <c r="C297" s="95">
        <v>110.25</v>
      </c>
      <c r="D297" s="73">
        <f t="shared" si="14"/>
        <v>1.4672000000000001</v>
      </c>
      <c r="F297" s="96" t="s">
        <v>157</v>
      </c>
      <c r="G297" s="73">
        <f t="shared" si="15"/>
        <v>1.4672000000000001</v>
      </c>
    </row>
    <row r="298" spans="1:11">
      <c r="A298" s="94">
        <v>37676</v>
      </c>
      <c r="B298" s="73">
        <f t="shared" si="13"/>
        <v>161.75880000000001</v>
      </c>
      <c r="C298" s="95">
        <v>110.25</v>
      </c>
      <c r="D298" s="73">
        <f t="shared" si="14"/>
        <v>1.4672000000000001</v>
      </c>
      <c r="F298" s="96" t="s">
        <v>157</v>
      </c>
      <c r="G298" s="73">
        <f t="shared" si="15"/>
        <v>1.4672000000000001</v>
      </c>
    </row>
    <row r="299" spans="1:11">
      <c r="A299" s="94">
        <v>37677</v>
      </c>
      <c r="B299" s="73">
        <f t="shared" si="13"/>
        <v>162.12560000000002</v>
      </c>
      <c r="C299" s="95">
        <v>110.5</v>
      </c>
      <c r="D299" s="73">
        <f t="shared" si="14"/>
        <v>1.4672000000000001</v>
      </c>
      <c r="F299" s="96" t="s">
        <v>157</v>
      </c>
      <c r="G299" s="73">
        <f t="shared" si="15"/>
        <v>1.4672000000000001</v>
      </c>
    </row>
    <row r="300" spans="1:11">
      <c r="A300" s="94">
        <v>37678</v>
      </c>
      <c r="B300" s="73">
        <f t="shared" si="13"/>
        <v>160.6584</v>
      </c>
      <c r="C300" s="95">
        <v>109.5</v>
      </c>
      <c r="D300" s="73">
        <f t="shared" si="14"/>
        <v>1.4672000000000001</v>
      </c>
      <c r="F300" s="96" t="s">
        <v>157</v>
      </c>
      <c r="G300" s="73">
        <f t="shared" si="15"/>
        <v>1.4672000000000001</v>
      </c>
    </row>
    <row r="301" spans="1:11">
      <c r="A301" s="94">
        <v>37679</v>
      </c>
      <c r="B301" s="73">
        <f t="shared" si="13"/>
        <v>159.19120000000001</v>
      </c>
      <c r="C301" s="95">
        <v>108.5</v>
      </c>
      <c r="D301" s="73">
        <f t="shared" si="14"/>
        <v>1.4672000000000001</v>
      </c>
      <c r="F301" s="96" t="s">
        <v>157</v>
      </c>
      <c r="G301" s="73">
        <f t="shared" si="15"/>
        <v>1.4672000000000001</v>
      </c>
    </row>
    <row r="302" spans="1:11">
      <c r="A302" s="94">
        <v>37680</v>
      </c>
      <c r="B302" s="73">
        <f t="shared" si="13"/>
        <v>158.45760000000001</v>
      </c>
      <c r="C302" s="95">
        <v>108</v>
      </c>
      <c r="D302" s="73">
        <f t="shared" si="14"/>
        <v>1.4672000000000001</v>
      </c>
      <c r="F302" s="96" t="s">
        <v>157</v>
      </c>
      <c r="G302" s="73">
        <f t="shared" si="15"/>
        <v>1.4672000000000001</v>
      </c>
    </row>
    <row r="303" spans="1:11">
      <c r="A303" s="94">
        <v>37683</v>
      </c>
      <c r="B303" s="73">
        <f t="shared" si="13"/>
        <v>157.91749999999999</v>
      </c>
      <c r="C303" s="95">
        <v>107.5</v>
      </c>
      <c r="D303" s="73">
        <f t="shared" si="14"/>
        <v>1.4689999999999999</v>
      </c>
      <c r="E303" s="73">
        <v>49.76</v>
      </c>
      <c r="F303" s="96" t="s">
        <v>158</v>
      </c>
      <c r="G303" s="73">
        <f t="shared" si="15"/>
        <v>1.4689999999999999</v>
      </c>
      <c r="K303" s="73">
        <v>49.76</v>
      </c>
    </row>
    <row r="304" spans="1:11">
      <c r="A304" s="94">
        <v>37684</v>
      </c>
      <c r="B304" s="73">
        <f t="shared" si="13"/>
        <v>157.55024999999998</v>
      </c>
      <c r="C304" s="95">
        <v>107.25</v>
      </c>
      <c r="D304" s="73">
        <f t="shared" si="14"/>
        <v>1.4689999999999999</v>
      </c>
      <c r="F304" s="96" t="s">
        <v>158</v>
      </c>
      <c r="G304" s="73">
        <f t="shared" si="15"/>
        <v>1.4689999999999999</v>
      </c>
    </row>
    <row r="305" spans="1:7">
      <c r="A305" s="94">
        <v>37685</v>
      </c>
      <c r="B305" s="73">
        <f t="shared" si="13"/>
        <v>158.28474999999997</v>
      </c>
      <c r="C305" s="95">
        <v>107.75</v>
      </c>
      <c r="D305" s="73">
        <f t="shared" si="14"/>
        <v>1.4689999999999999</v>
      </c>
      <c r="F305" s="96" t="s">
        <v>158</v>
      </c>
      <c r="G305" s="73">
        <f t="shared" si="15"/>
        <v>1.4689999999999999</v>
      </c>
    </row>
    <row r="306" spans="1:7">
      <c r="A306" s="94">
        <v>37686</v>
      </c>
      <c r="B306" s="73">
        <f t="shared" si="13"/>
        <v>157.91749999999999</v>
      </c>
      <c r="C306" s="95">
        <v>107.5</v>
      </c>
      <c r="D306" s="73">
        <f t="shared" si="14"/>
        <v>1.4689999999999999</v>
      </c>
      <c r="F306" s="96" t="s">
        <v>158</v>
      </c>
      <c r="G306" s="73">
        <f t="shared" si="15"/>
        <v>1.4689999999999999</v>
      </c>
    </row>
    <row r="307" spans="1:7">
      <c r="A307" s="94">
        <v>37687</v>
      </c>
      <c r="B307" s="73">
        <f t="shared" si="13"/>
        <v>157.91749999999999</v>
      </c>
      <c r="C307" s="95">
        <v>107.5</v>
      </c>
      <c r="D307" s="73">
        <f t="shared" si="14"/>
        <v>1.4689999999999999</v>
      </c>
      <c r="F307" s="96" t="s">
        <v>158</v>
      </c>
      <c r="G307" s="73">
        <f t="shared" si="15"/>
        <v>1.4689999999999999</v>
      </c>
    </row>
    <row r="308" spans="1:7">
      <c r="A308" s="94">
        <v>37690</v>
      </c>
      <c r="B308" s="73">
        <f t="shared" si="13"/>
        <v>157.91749999999999</v>
      </c>
      <c r="C308" s="95">
        <v>107.5</v>
      </c>
      <c r="D308" s="73">
        <f t="shared" si="14"/>
        <v>1.4689999999999999</v>
      </c>
      <c r="F308" s="96" t="s">
        <v>158</v>
      </c>
      <c r="G308" s="73">
        <f t="shared" si="15"/>
        <v>1.4689999999999999</v>
      </c>
    </row>
    <row r="309" spans="1:7">
      <c r="A309" s="94">
        <v>37691</v>
      </c>
      <c r="B309" s="73">
        <f t="shared" si="13"/>
        <v>159.75375</v>
      </c>
      <c r="C309" s="95">
        <v>108.75</v>
      </c>
      <c r="D309" s="73">
        <f t="shared" si="14"/>
        <v>1.4689999999999999</v>
      </c>
      <c r="F309" s="96" t="s">
        <v>158</v>
      </c>
      <c r="G309" s="73">
        <f t="shared" si="15"/>
        <v>1.4689999999999999</v>
      </c>
    </row>
    <row r="310" spans="1:7">
      <c r="A310" s="94">
        <v>37692</v>
      </c>
      <c r="B310" s="73">
        <f t="shared" si="13"/>
        <v>159.01924999999997</v>
      </c>
      <c r="C310" s="95">
        <v>108.25</v>
      </c>
      <c r="D310" s="73">
        <f t="shared" si="14"/>
        <v>1.4689999999999999</v>
      </c>
      <c r="F310" s="96" t="s">
        <v>158</v>
      </c>
      <c r="G310" s="73">
        <f t="shared" si="15"/>
        <v>1.4689999999999999</v>
      </c>
    </row>
    <row r="311" spans="1:7">
      <c r="A311" s="94">
        <v>37693</v>
      </c>
      <c r="B311" s="73">
        <f t="shared" si="13"/>
        <v>159.01924999999997</v>
      </c>
      <c r="C311" s="95">
        <v>108.25</v>
      </c>
      <c r="D311" s="73">
        <f t="shared" si="14"/>
        <v>1.4689999999999999</v>
      </c>
      <c r="F311" s="96" t="s">
        <v>158</v>
      </c>
      <c r="G311" s="73">
        <f t="shared" si="15"/>
        <v>1.4689999999999999</v>
      </c>
    </row>
    <row r="312" spans="1:7">
      <c r="A312" s="94">
        <v>37694</v>
      </c>
      <c r="B312" s="73">
        <f t="shared" si="13"/>
        <v>158.28474999999997</v>
      </c>
      <c r="C312" s="95">
        <v>107.75</v>
      </c>
      <c r="D312" s="73">
        <f t="shared" si="14"/>
        <v>1.4689999999999999</v>
      </c>
      <c r="F312" s="96" t="s">
        <v>158</v>
      </c>
      <c r="G312" s="73">
        <f t="shared" si="15"/>
        <v>1.4689999999999999</v>
      </c>
    </row>
    <row r="313" spans="1:7">
      <c r="A313" s="94">
        <v>37697</v>
      </c>
      <c r="B313" s="73">
        <f t="shared" si="13"/>
        <v>158.28474999999997</v>
      </c>
      <c r="C313" s="95">
        <v>107.75</v>
      </c>
      <c r="D313" s="73">
        <f t="shared" si="14"/>
        <v>1.4689999999999999</v>
      </c>
      <c r="F313" s="96" t="s">
        <v>158</v>
      </c>
      <c r="G313" s="73">
        <f t="shared" si="15"/>
        <v>1.4689999999999999</v>
      </c>
    </row>
    <row r="314" spans="1:7">
      <c r="A314" s="94">
        <v>37698</v>
      </c>
      <c r="B314" s="73">
        <f t="shared" si="13"/>
        <v>159.38649999999998</v>
      </c>
      <c r="C314" s="95">
        <v>108.5</v>
      </c>
      <c r="D314" s="73">
        <f t="shared" si="14"/>
        <v>1.4689999999999999</v>
      </c>
      <c r="F314" s="96" t="s">
        <v>158</v>
      </c>
      <c r="G314" s="73">
        <f t="shared" si="15"/>
        <v>1.4689999999999999</v>
      </c>
    </row>
    <row r="315" spans="1:7">
      <c r="A315" s="94">
        <v>37699</v>
      </c>
      <c r="B315" s="73">
        <f t="shared" si="13"/>
        <v>161.22274999999999</v>
      </c>
      <c r="C315" s="95">
        <v>109.75</v>
      </c>
      <c r="D315" s="73">
        <f t="shared" si="14"/>
        <v>1.4689999999999999</v>
      </c>
      <c r="F315" s="96" t="s">
        <v>158</v>
      </c>
      <c r="G315" s="73">
        <f t="shared" si="15"/>
        <v>1.4689999999999999</v>
      </c>
    </row>
    <row r="316" spans="1:7">
      <c r="A316" s="94">
        <v>37700</v>
      </c>
      <c r="B316" s="73">
        <f t="shared" si="13"/>
        <v>162.69174999999998</v>
      </c>
      <c r="C316" s="95">
        <v>110.75</v>
      </c>
      <c r="D316" s="73">
        <f t="shared" si="14"/>
        <v>1.4689999999999999</v>
      </c>
      <c r="F316" s="96" t="s">
        <v>158</v>
      </c>
      <c r="G316" s="73">
        <f t="shared" si="15"/>
        <v>1.4689999999999999</v>
      </c>
    </row>
    <row r="317" spans="1:7">
      <c r="A317" s="94">
        <v>37701</v>
      </c>
      <c r="B317" s="73">
        <f t="shared" si="13"/>
        <v>162.32449999999997</v>
      </c>
      <c r="C317" s="95">
        <v>110.5</v>
      </c>
      <c r="D317" s="73">
        <f t="shared" si="14"/>
        <v>1.4689999999999999</v>
      </c>
      <c r="F317" s="96" t="s">
        <v>158</v>
      </c>
      <c r="G317" s="73">
        <f t="shared" si="15"/>
        <v>1.4689999999999999</v>
      </c>
    </row>
    <row r="318" spans="1:7">
      <c r="A318" s="94">
        <v>37704</v>
      </c>
      <c r="B318" s="73">
        <f t="shared" si="13"/>
        <v>162.69174999999998</v>
      </c>
      <c r="C318" s="95">
        <v>110.75</v>
      </c>
      <c r="D318" s="73">
        <f t="shared" si="14"/>
        <v>1.4689999999999999</v>
      </c>
      <c r="F318" s="96" t="s">
        <v>158</v>
      </c>
      <c r="G318" s="73">
        <f t="shared" si="15"/>
        <v>1.4689999999999999</v>
      </c>
    </row>
    <row r="319" spans="1:7">
      <c r="A319" s="94">
        <v>37705</v>
      </c>
      <c r="B319" s="73">
        <f t="shared" si="13"/>
        <v>162.69174999999998</v>
      </c>
      <c r="C319" s="95">
        <v>110.75</v>
      </c>
      <c r="D319" s="73">
        <f t="shared" si="14"/>
        <v>1.4689999999999999</v>
      </c>
      <c r="F319" s="96" t="s">
        <v>158</v>
      </c>
      <c r="G319" s="73">
        <f t="shared" si="15"/>
        <v>1.4689999999999999</v>
      </c>
    </row>
    <row r="320" spans="1:7">
      <c r="A320" s="94">
        <v>37706</v>
      </c>
      <c r="B320" s="73">
        <f t="shared" si="13"/>
        <v>163.79349999999999</v>
      </c>
      <c r="C320" s="95">
        <v>111.5</v>
      </c>
      <c r="D320" s="73">
        <f t="shared" si="14"/>
        <v>1.4689999999999999</v>
      </c>
      <c r="F320" s="96" t="s">
        <v>158</v>
      </c>
      <c r="G320" s="73">
        <f t="shared" si="15"/>
        <v>1.4689999999999999</v>
      </c>
    </row>
    <row r="321" spans="1:11">
      <c r="A321" s="94">
        <v>37707</v>
      </c>
      <c r="B321" s="73">
        <f t="shared" si="13"/>
        <v>163.059</v>
      </c>
      <c r="C321" s="95">
        <v>111</v>
      </c>
      <c r="D321" s="73">
        <f t="shared" si="14"/>
        <v>1.4689999999999999</v>
      </c>
      <c r="F321" s="96" t="s">
        <v>158</v>
      </c>
      <c r="G321" s="73">
        <f t="shared" si="15"/>
        <v>1.4689999999999999</v>
      </c>
    </row>
    <row r="322" spans="1:11">
      <c r="A322" s="94">
        <v>37708</v>
      </c>
      <c r="B322" s="73">
        <f t="shared" ref="B322:B336" si="16">+C322*G322</f>
        <v>162.69174999999998</v>
      </c>
      <c r="C322" s="95">
        <v>110.75</v>
      </c>
      <c r="D322" s="73">
        <f t="shared" si="14"/>
        <v>1.4689999999999999</v>
      </c>
      <c r="F322" s="96" t="s">
        <v>158</v>
      </c>
      <c r="G322" s="73">
        <f t="shared" si="15"/>
        <v>1.4689999999999999</v>
      </c>
    </row>
    <row r="323" spans="1:11">
      <c r="A323" s="94">
        <v>37711</v>
      </c>
      <c r="B323" s="73">
        <f t="shared" si="16"/>
        <v>162.69174999999998</v>
      </c>
      <c r="C323" s="95">
        <v>110.75</v>
      </c>
      <c r="D323" s="73">
        <f t="shared" si="14"/>
        <v>1.4689999999999999</v>
      </c>
      <c r="F323" s="96" t="s">
        <v>158</v>
      </c>
      <c r="G323" s="73">
        <f t="shared" si="15"/>
        <v>1.4689999999999999</v>
      </c>
    </row>
    <row r="324" spans="1:11">
      <c r="A324" s="94">
        <v>37712</v>
      </c>
      <c r="B324" s="73">
        <f t="shared" si="16"/>
        <v>165.61555000000001</v>
      </c>
      <c r="C324" s="95">
        <v>110.75</v>
      </c>
      <c r="D324" s="73">
        <f t="shared" ref="D324:D387" si="17">+G324</f>
        <v>1.4954000000000001</v>
      </c>
      <c r="E324" s="73">
        <v>40.33</v>
      </c>
      <c r="F324" s="96" t="s">
        <v>159</v>
      </c>
      <c r="G324" s="73">
        <f t="shared" ref="G324:G387" si="18">VLOOKUP(F:F,I:J,2,FALSE)</f>
        <v>1.4954000000000001</v>
      </c>
      <c r="K324" s="73">
        <v>40.33</v>
      </c>
    </row>
    <row r="325" spans="1:11">
      <c r="A325" s="94">
        <v>37713</v>
      </c>
      <c r="B325" s="73">
        <f t="shared" si="16"/>
        <v>165.98940000000002</v>
      </c>
      <c r="C325" s="95">
        <v>111</v>
      </c>
      <c r="D325" s="73">
        <f t="shared" si="17"/>
        <v>1.4954000000000001</v>
      </c>
      <c r="F325" s="96" t="s">
        <v>159</v>
      </c>
      <c r="G325" s="73">
        <f t="shared" si="18"/>
        <v>1.4954000000000001</v>
      </c>
    </row>
    <row r="326" spans="1:11">
      <c r="A326" s="94">
        <v>37714</v>
      </c>
      <c r="B326" s="73">
        <f t="shared" si="16"/>
        <v>164.86785</v>
      </c>
      <c r="C326" s="95">
        <v>110.25</v>
      </c>
      <c r="D326" s="73">
        <f t="shared" si="17"/>
        <v>1.4954000000000001</v>
      </c>
      <c r="F326" s="96" t="s">
        <v>159</v>
      </c>
      <c r="G326" s="73">
        <f t="shared" si="18"/>
        <v>1.4954000000000001</v>
      </c>
    </row>
    <row r="327" spans="1:11">
      <c r="A327" s="94">
        <v>37715</v>
      </c>
      <c r="B327" s="73">
        <f t="shared" si="16"/>
        <v>166.7371</v>
      </c>
      <c r="C327" s="95">
        <v>111.5</v>
      </c>
      <c r="D327" s="73">
        <f t="shared" si="17"/>
        <v>1.4954000000000001</v>
      </c>
      <c r="F327" s="96" t="s">
        <v>159</v>
      </c>
      <c r="G327" s="73">
        <f t="shared" si="18"/>
        <v>1.4954000000000001</v>
      </c>
    </row>
    <row r="328" spans="1:11">
      <c r="A328" s="94">
        <v>37718</v>
      </c>
      <c r="B328" s="73">
        <f t="shared" si="16"/>
        <v>167.48480000000001</v>
      </c>
      <c r="C328" s="95">
        <v>112</v>
      </c>
      <c r="D328" s="73">
        <f t="shared" si="17"/>
        <v>1.4954000000000001</v>
      </c>
      <c r="F328" s="96" t="s">
        <v>159</v>
      </c>
      <c r="G328" s="73">
        <f t="shared" si="18"/>
        <v>1.4954000000000001</v>
      </c>
    </row>
    <row r="329" spans="1:11">
      <c r="A329" s="94">
        <v>37719</v>
      </c>
      <c r="B329" s="73">
        <f t="shared" si="16"/>
        <v>166.36324999999999</v>
      </c>
      <c r="C329" s="95">
        <v>111.25</v>
      </c>
      <c r="D329" s="73">
        <f t="shared" si="17"/>
        <v>1.4954000000000001</v>
      </c>
      <c r="F329" s="96" t="s">
        <v>159</v>
      </c>
      <c r="G329" s="73">
        <f t="shared" si="18"/>
        <v>1.4954000000000001</v>
      </c>
    </row>
    <row r="330" spans="1:11">
      <c r="A330" s="94">
        <v>37720</v>
      </c>
      <c r="B330" s="73">
        <f t="shared" si="16"/>
        <v>167.48480000000001</v>
      </c>
      <c r="C330" s="95">
        <v>112</v>
      </c>
      <c r="D330" s="73">
        <f t="shared" si="17"/>
        <v>1.4954000000000001</v>
      </c>
      <c r="F330" s="96" t="s">
        <v>159</v>
      </c>
      <c r="G330" s="73">
        <f t="shared" si="18"/>
        <v>1.4954000000000001</v>
      </c>
    </row>
    <row r="331" spans="1:11">
      <c r="A331" s="94">
        <v>37721</v>
      </c>
      <c r="B331" s="73">
        <f t="shared" si="16"/>
        <v>167.85865000000001</v>
      </c>
      <c r="C331" s="95">
        <v>112.25</v>
      </c>
      <c r="D331" s="73">
        <f t="shared" si="17"/>
        <v>1.4954000000000001</v>
      </c>
      <c r="F331" s="96" t="s">
        <v>159</v>
      </c>
      <c r="G331" s="73">
        <f t="shared" si="18"/>
        <v>1.4954000000000001</v>
      </c>
    </row>
    <row r="332" spans="1:11">
      <c r="A332" s="94">
        <v>37722</v>
      </c>
      <c r="B332" s="73">
        <f t="shared" si="16"/>
        <v>167.48480000000001</v>
      </c>
      <c r="C332" s="95">
        <v>112</v>
      </c>
      <c r="D332" s="73">
        <f t="shared" si="17"/>
        <v>1.4954000000000001</v>
      </c>
      <c r="F332" s="96" t="s">
        <v>159</v>
      </c>
      <c r="G332" s="73">
        <f t="shared" si="18"/>
        <v>1.4954000000000001</v>
      </c>
    </row>
    <row r="333" spans="1:11">
      <c r="A333" s="94">
        <v>37725</v>
      </c>
      <c r="B333" s="73">
        <f t="shared" si="16"/>
        <v>167.11095</v>
      </c>
      <c r="C333" s="95">
        <v>111.75</v>
      </c>
      <c r="D333" s="73">
        <f t="shared" si="17"/>
        <v>1.4954000000000001</v>
      </c>
      <c r="F333" s="96" t="s">
        <v>159</v>
      </c>
      <c r="G333" s="73">
        <f t="shared" si="18"/>
        <v>1.4954000000000001</v>
      </c>
    </row>
    <row r="334" spans="1:11">
      <c r="A334" s="94">
        <v>37726</v>
      </c>
      <c r="B334" s="73">
        <f t="shared" si="16"/>
        <v>168.23250000000002</v>
      </c>
      <c r="C334" s="95">
        <v>112.5</v>
      </c>
      <c r="D334" s="73">
        <f t="shared" si="17"/>
        <v>1.4954000000000001</v>
      </c>
      <c r="F334" s="96" t="s">
        <v>159</v>
      </c>
      <c r="G334" s="73">
        <f t="shared" si="18"/>
        <v>1.4954000000000001</v>
      </c>
    </row>
    <row r="335" spans="1:11">
      <c r="A335" s="94">
        <v>37727</v>
      </c>
      <c r="B335" s="73">
        <f t="shared" si="16"/>
        <v>168.9802</v>
      </c>
      <c r="C335" s="95">
        <v>113</v>
      </c>
      <c r="D335" s="73">
        <f t="shared" si="17"/>
        <v>1.4954000000000001</v>
      </c>
      <c r="F335" s="96" t="s">
        <v>159</v>
      </c>
      <c r="G335" s="73">
        <f t="shared" si="18"/>
        <v>1.4954000000000001</v>
      </c>
    </row>
    <row r="336" spans="1:11">
      <c r="A336" s="94">
        <v>37728</v>
      </c>
      <c r="B336" s="73">
        <f t="shared" si="16"/>
        <v>168.60635000000002</v>
      </c>
      <c r="C336" s="95">
        <v>112.75</v>
      </c>
      <c r="D336" s="73">
        <f t="shared" si="17"/>
        <v>1.4954000000000001</v>
      </c>
      <c r="F336" s="96" t="s">
        <v>159</v>
      </c>
      <c r="G336" s="73">
        <f t="shared" si="18"/>
        <v>1.4954000000000001</v>
      </c>
    </row>
    <row r="337" spans="1:11">
      <c r="A337" s="94">
        <v>37732</v>
      </c>
      <c r="C337" s="95"/>
      <c r="D337" s="73">
        <f t="shared" si="17"/>
        <v>1.4954000000000001</v>
      </c>
      <c r="F337" s="96" t="s">
        <v>159</v>
      </c>
      <c r="G337" s="73">
        <f t="shared" si="18"/>
        <v>1.4954000000000001</v>
      </c>
    </row>
    <row r="338" spans="1:11">
      <c r="A338" s="94">
        <v>37733</v>
      </c>
      <c r="B338" s="73">
        <f t="shared" ref="B338:B344" si="19">+C338*G338</f>
        <v>168.23250000000002</v>
      </c>
      <c r="C338" s="95">
        <v>112.5</v>
      </c>
      <c r="D338" s="73">
        <f t="shared" si="17"/>
        <v>1.4954000000000001</v>
      </c>
      <c r="F338" s="96" t="s">
        <v>159</v>
      </c>
      <c r="G338" s="73">
        <f t="shared" si="18"/>
        <v>1.4954000000000001</v>
      </c>
    </row>
    <row r="339" spans="1:11">
      <c r="A339" s="94">
        <v>37734</v>
      </c>
      <c r="B339" s="73">
        <f t="shared" si="19"/>
        <v>168.9802</v>
      </c>
      <c r="C339" s="95">
        <v>113</v>
      </c>
      <c r="D339" s="73">
        <f t="shared" si="17"/>
        <v>1.4954000000000001</v>
      </c>
      <c r="F339" s="96" t="s">
        <v>159</v>
      </c>
      <c r="G339" s="73">
        <f t="shared" si="18"/>
        <v>1.4954000000000001</v>
      </c>
    </row>
    <row r="340" spans="1:11">
      <c r="A340" s="94">
        <v>37735</v>
      </c>
      <c r="B340" s="73">
        <f t="shared" si="19"/>
        <v>168.9802</v>
      </c>
      <c r="C340" s="95">
        <v>113</v>
      </c>
      <c r="D340" s="73">
        <f t="shared" si="17"/>
        <v>1.4954000000000001</v>
      </c>
      <c r="F340" s="96" t="s">
        <v>159</v>
      </c>
      <c r="G340" s="73">
        <f t="shared" si="18"/>
        <v>1.4954000000000001</v>
      </c>
    </row>
    <row r="341" spans="1:11">
      <c r="A341" s="94">
        <v>37736</v>
      </c>
      <c r="B341" s="73">
        <f t="shared" si="19"/>
        <v>168.60635000000002</v>
      </c>
      <c r="C341" s="95">
        <v>112.75</v>
      </c>
      <c r="D341" s="73">
        <f t="shared" si="17"/>
        <v>1.4954000000000001</v>
      </c>
      <c r="F341" s="96" t="s">
        <v>159</v>
      </c>
      <c r="G341" s="73">
        <f t="shared" si="18"/>
        <v>1.4954000000000001</v>
      </c>
    </row>
    <row r="342" spans="1:11">
      <c r="A342" s="94">
        <v>37739</v>
      </c>
      <c r="B342" s="73">
        <f t="shared" si="19"/>
        <v>168.23250000000002</v>
      </c>
      <c r="C342" s="95">
        <v>112.5</v>
      </c>
      <c r="D342" s="73">
        <f t="shared" si="17"/>
        <v>1.4954000000000001</v>
      </c>
      <c r="F342" s="96" t="s">
        <v>159</v>
      </c>
      <c r="G342" s="73">
        <f t="shared" si="18"/>
        <v>1.4954000000000001</v>
      </c>
    </row>
    <row r="343" spans="1:11">
      <c r="A343" s="94">
        <v>37740</v>
      </c>
      <c r="B343" s="73">
        <f t="shared" si="19"/>
        <v>168.23250000000002</v>
      </c>
      <c r="C343" s="95">
        <v>112.5</v>
      </c>
      <c r="D343" s="73">
        <f t="shared" si="17"/>
        <v>1.4954000000000001</v>
      </c>
      <c r="F343" s="96" t="s">
        <v>159</v>
      </c>
      <c r="G343" s="73">
        <f t="shared" si="18"/>
        <v>1.4954000000000001</v>
      </c>
    </row>
    <row r="344" spans="1:11">
      <c r="A344" s="94">
        <v>37741</v>
      </c>
      <c r="B344" s="73">
        <f t="shared" si="19"/>
        <v>168.9802</v>
      </c>
      <c r="C344" s="95">
        <v>113</v>
      </c>
      <c r="D344" s="73">
        <f t="shared" si="17"/>
        <v>1.4954000000000001</v>
      </c>
      <c r="F344" s="96" t="s">
        <v>159</v>
      </c>
      <c r="G344" s="73">
        <f t="shared" si="18"/>
        <v>1.4954000000000001</v>
      </c>
    </row>
    <row r="345" spans="1:11">
      <c r="A345" s="94">
        <v>37742</v>
      </c>
      <c r="C345" s="95"/>
      <c r="D345" s="73">
        <f t="shared" si="17"/>
        <v>1.5148000000000001</v>
      </c>
      <c r="E345" s="73">
        <v>36.04</v>
      </c>
      <c r="F345" s="96" t="s">
        <v>160</v>
      </c>
      <c r="G345" s="73">
        <f t="shared" si="18"/>
        <v>1.5148000000000001</v>
      </c>
      <c r="K345" s="73">
        <v>36.04</v>
      </c>
    </row>
    <row r="346" spans="1:11">
      <c r="A346" s="94">
        <v>37743</v>
      </c>
      <c r="B346" s="73">
        <f t="shared" ref="B346:B409" si="20">+C346*G346</f>
        <v>171.92980000000003</v>
      </c>
      <c r="C346" s="95">
        <v>113.5</v>
      </c>
      <c r="D346" s="73">
        <f t="shared" si="17"/>
        <v>1.5148000000000001</v>
      </c>
      <c r="F346" s="96" t="s">
        <v>160</v>
      </c>
      <c r="G346" s="73">
        <f t="shared" si="18"/>
        <v>1.5148000000000001</v>
      </c>
    </row>
    <row r="347" spans="1:11">
      <c r="A347" s="94">
        <v>37746</v>
      </c>
      <c r="B347" s="73">
        <f t="shared" si="20"/>
        <v>171.17240000000001</v>
      </c>
      <c r="C347" s="95">
        <v>113</v>
      </c>
      <c r="D347" s="73">
        <f t="shared" si="17"/>
        <v>1.5148000000000001</v>
      </c>
      <c r="F347" s="96" t="s">
        <v>160</v>
      </c>
      <c r="G347" s="73">
        <f t="shared" si="18"/>
        <v>1.5148000000000001</v>
      </c>
    </row>
    <row r="348" spans="1:11">
      <c r="A348" s="94">
        <v>37747</v>
      </c>
      <c r="B348" s="73">
        <f t="shared" si="20"/>
        <v>169.6576</v>
      </c>
      <c r="C348" s="95">
        <v>112</v>
      </c>
      <c r="D348" s="73">
        <f t="shared" si="17"/>
        <v>1.5148000000000001</v>
      </c>
      <c r="F348" s="96" t="s">
        <v>160</v>
      </c>
      <c r="G348" s="73">
        <f t="shared" si="18"/>
        <v>1.5148000000000001</v>
      </c>
    </row>
    <row r="349" spans="1:11">
      <c r="A349" s="94">
        <v>37748</v>
      </c>
      <c r="B349" s="73">
        <f t="shared" si="20"/>
        <v>168.14280000000002</v>
      </c>
      <c r="C349" s="95">
        <v>111</v>
      </c>
      <c r="D349" s="73">
        <f t="shared" si="17"/>
        <v>1.5148000000000001</v>
      </c>
      <c r="F349" s="96" t="s">
        <v>160</v>
      </c>
      <c r="G349" s="73">
        <f t="shared" si="18"/>
        <v>1.5148000000000001</v>
      </c>
    </row>
    <row r="350" spans="1:11">
      <c r="A350" s="94">
        <v>37749</v>
      </c>
      <c r="B350" s="73">
        <f t="shared" si="20"/>
        <v>166.62800000000001</v>
      </c>
      <c r="C350" s="95">
        <v>110</v>
      </c>
      <c r="D350" s="73">
        <f t="shared" si="17"/>
        <v>1.5148000000000001</v>
      </c>
      <c r="F350" s="96" t="s">
        <v>160</v>
      </c>
      <c r="G350" s="73">
        <f t="shared" si="18"/>
        <v>1.5148000000000001</v>
      </c>
    </row>
    <row r="351" spans="1:11">
      <c r="A351" s="94">
        <v>37750</v>
      </c>
      <c r="B351" s="73">
        <f t="shared" si="20"/>
        <v>166.62800000000001</v>
      </c>
      <c r="C351" s="95">
        <v>110</v>
      </c>
      <c r="D351" s="73">
        <f t="shared" si="17"/>
        <v>1.5148000000000001</v>
      </c>
      <c r="F351" s="96" t="s">
        <v>160</v>
      </c>
      <c r="G351" s="73">
        <f t="shared" si="18"/>
        <v>1.5148000000000001</v>
      </c>
    </row>
    <row r="352" spans="1:11">
      <c r="A352" s="94">
        <v>37753</v>
      </c>
      <c r="B352" s="73">
        <f t="shared" si="20"/>
        <v>168.90020000000001</v>
      </c>
      <c r="C352" s="95">
        <v>111.5</v>
      </c>
      <c r="D352" s="73">
        <f t="shared" si="17"/>
        <v>1.5148000000000001</v>
      </c>
      <c r="F352" s="96" t="s">
        <v>160</v>
      </c>
      <c r="G352" s="73">
        <f t="shared" si="18"/>
        <v>1.5148000000000001</v>
      </c>
    </row>
    <row r="353" spans="1:11">
      <c r="A353" s="94">
        <v>37754</v>
      </c>
      <c r="B353" s="73">
        <f t="shared" si="20"/>
        <v>166.62800000000001</v>
      </c>
      <c r="C353" s="95">
        <v>110</v>
      </c>
      <c r="D353" s="73">
        <f t="shared" si="17"/>
        <v>1.5148000000000001</v>
      </c>
      <c r="F353" s="96" t="s">
        <v>160</v>
      </c>
      <c r="G353" s="73">
        <f t="shared" si="18"/>
        <v>1.5148000000000001</v>
      </c>
    </row>
    <row r="354" spans="1:11">
      <c r="A354" s="94">
        <v>37755</v>
      </c>
      <c r="B354" s="73">
        <f t="shared" si="20"/>
        <v>166.62800000000001</v>
      </c>
      <c r="C354" s="95">
        <v>110</v>
      </c>
      <c r="D354" s="73">
        <f t="shared" si="17"/>
        <v>1.5148000000000001</v>
      </c>
      <c r="F354" s="96" t="s">
        <v>160</v>
      </c>
      <c r="G354" s="73">
        <f t="shared" si="18"/>
        <v>1.5148000000000001</v>
      </c>
    </row>
    <row r="355" spans="1:11">
      <c r="A355" s="94">
        <v>37756</v>
      </c>
      <c r="B355" s="73">
        <f t="shared" si="20"/>
        <v>166.62800000000001</v>
      </c>
      <c r="C355" s="95">
        <v>110</v>
      </c>
      <c r="D355" s="73">
        <f t="shared" si="17"/>
        <v>1.5148000000000001</v>
      </c>
      <c r="F355" s="96" t="s">
        <v>160</v>
      </c>
      <c r="G355" s="73">
        <f t="shared" si="18"/>
        <v>1.5148000000000001</v>
      </c>
    </row>
    <row r="356" spans="1:11">
      <c r="A356" s="94">
        <v>37757</v>
      </c>
      <c r="B356" s="73">
        <f t="shared" si="20"/>
        <v>166.62800000000001</v>
      </c>
      <c r="C356" s="95">
        <v>110</v>
      </c>
      <c r="D356" s="73">
        <f t="shared" si="17"/>
        <v>1.5148000000000001</v>
      </c>
      <c r="F356" s="96" t="s">
        <v>160</v>
      </c>
      <c r="G356" s="73">
        <f t="shared" si="18"/>
        <v>1.5148000000000001</v>
      </c>
    </row>
    <row r="357" spans="1:11">
      <c r="A357" s="94">
        <v>37760</v>
      </c>
      <c r="B357" s="73">
        <f t="shared" si="20"/>
        <v>166.62800000000001</v>
      </c>
      <c r="C357" s="95">
        <v>110</v>
      </c>
      <c r="D357" s="73">
        <f t="shared" si="17"/>
        <v>1.5148000000000001</v>
      </c>
      <c r="F357" s="96" t="s">
        <v>160</v>
      </c>
      <c r="G357" s="73">
        <f t="shared" si="18"/>
        <v>1.5148000000000001</v>
      </c>
    </row>
    <row r="358" spans="1:11">
      <c r="A358" s="94">
        <v>37761</v>
      </c>
      <c r="B358" s="73">
        <f t="shared" si="20"/>
        <v>166.62800000000001</v>
      </c>
      <c r="C358" s="95">
        <v>110</v>
      </c>
      <c r="D358" s="73">
        <f t="shared" si="17"/>
        <v>1.5148000000000001</v>
      </c>
      <c r="F358" s="96" t="s">
        <v>160</v>
      </c>
      <c r="G358" s="73">
        <f t="shared" si="18"/>
        <v>1.5148000000000001</v>
      </c>
    </row>
    <row r="359" spans="1:11">
      <c r="A359" s="94">
        <v>37762</v>
      </c>
      <c r="B359" s="73">
        <f t="shared" si="20"/>
        <v>166.62800000000001</v>
      </c>
      <c r="C359" s="95">
        <v>110</v>
      </c>
      <c r="D359" s="73">
        <f t="shared" si="17"/>
        <v>1.5148000000000001</v>
      </c>
      <c r="F359" s="96" t="s">
        <v>160</v>
      </c>
      <c r="G359" s="73">
        <f t="shared" si="18"/>
        <v>1.5148000000000001</v>
      </c>
    </row>
    <row r="360" spans="1:11">
      <c r="A360" s="94">
        <v>37763</v>
      </c>
      <c r="B360" s="73">
        <f t="shared" si="20"/>
        <v>166.62800000000001</v>
      </c>
      <c r="C360" s="95">
        <v>110</v>
      </c>
      <c r="D360" s="73">
        <f t="shared" si="17"/>
        <v>1.5148000000000001</v>
      </c>
      <c r="F360" s="96" t="s">
        <v>160</v>
      </c>
      <c r="G360" s="73">
        <f t="shared" si="18"/>
        <v>1.5148000000000001</v>
      </c>
    </row>
    <row r="361" spans="1:11">
      <c r="A361" s="94">
        <v>37764</v>
      </c>
      <c r="B361" s="73">
        <f t="shared" si="20"/>
        <v>166.62800000000001</v>
      </c>
      <c r="C361" s="95">
        <v>110</v>
      </c>
      <c r="D361" s="73">
        <f t="shared" si="17"/>
        <v>1.5148000000000001</v>
      </c>
      <c r="F361" s="96" t="s">
        <v>160</v>
      </c>
      <c r="G361" s="73">
        <f t="shared" si="18"/>
        <v>1.5148000000000001</v>
      </c>
    </row>
    <row r="362" spans="1:11">
      <c r="A362" s="94">
        <v>37767</v>
      </c>
      <c r="B362" s="73">
        <f t="shared" si="20"/>
        <v>166.62800000000001</v>
      </c>
      <c r="C362" s="95">
        <v>110</v>
      </c>
      <c r="D362" s="73">
        <f t="shared" si="17"/>
        <v>1.5148000000000001</v>
      </c>
      <c r="F362" s="96" t="s">
        <v>160</v>
      </c>
      <c r="G362" s="73">
        <f t="shared" si="18"/>
        <v>1.5148000000000001</v>
      </c>
    </row>
    <row r="363" spans="1:11">
      <c r="A363" s="94">
        <v>37768</v>
      </c>
      <c r="B363" s="73">
        <f t="shared" si="20"/>
        <v>166.62800000000001</v>
      </c>
      <c r="C363" s="95">
        <v>110</v>
      </c>
      <c r="D363" s="73">
        <f t="shared" si="17"/>
        <v>1.5148000000000001</v>
      </c>
      <c r="F363" s="96" t="s">
        <v>160</v>
      </c>
      <c r="G363" s="73">
        <f t="shared" si="18"/>
        <v>1.5148000000000001</v>
      </c>
    </row>
    <row r="364" spans="1:11">
      <c r="A364" s="94">
        <v>37769</v>
      </c>
      <c r="B364" s="73">
        <f t="shared" si="20"/>
        <v>166.62800000000001</v>
      </c>
      <c r="C364" s="95">
        <v>110</v>
      </c>
      <c r="D364" s="73">
        <f t="shared" si="17"/>
        <v>1.5148000000000001</v>
      </c>
      <c r="F364" s="96" t="s">
        <v>160</v>
      </c>
      <c r="G364" s="73">
        <f t="shared" si="18"/>
        <v>1.5148000000000001</v>
      </c>
    </row>
    <row r="365" spans="1:11">
      <c r="A365" s="94">
        <v>37770</v>
      </c>
      <c r="B365" s="73">
        <f t="shared" si="20"/>
        <v>166.62800000000001</v>
      </c>
      <c r="C365" s="95">
        <v>110</v>
      </c>
      <c r="D365" s="73">
        <f t="shared" si="17"/>
        <v>1.5148000000000001</v>
      </c>
      <c r="F365" s="96" t="s">
        <v>160</v>
      </c>
      <c r="G365" s="73">
        <f t="shared" si="18"/>
        <v>1.5148000000000001</v>
      </c>
    </row>
    <row r="366" spans="1:11">
      <c r="A366" s="94">
        <v>37771</v>
      </c>
      <c r="B366" s="73">
        <f t="shared" si="20"/>
        <v>166.62800000000001</v>
      </c>
      <c r="C366" s="95">
        <v>110</v>
      </c>
      <c r="D366" s="73">
        <f t="shared" si="17"/>
        <v>1.5148000000000001</v>
      </c>
      <c r="F366" s="96" t="s">
        <v>160</v>
      </c>
      <c r="G366" s="73">
        <f t="shared" si="18"/>
        <v>1.5148000000000001</v>
      </c>
    </row>
    <row r="367" spans="1:11">
      <c r="A367" s="94">
        <v>37774</v>
      </c>
      <c r="B367" s="73">
        <f t="shared" si="20"/>
        <v>169.38900000000001</v>
      </c>
      <c r="C367" s="95">
        <v>110</v>
      </c>
      <c r="D367" s="73">
        <f t="shared" si="17"/>
        <v>1.5399</v>
      </c>
      <c r="E367" s="73">
        <v>35.25</v>
      </c>
      <c r="F367" s="96" t="s">
        <v>161</v>
      </c>
      <c r="G367" s="73">
        <f t="shared" si="18"/>
        <v>1.5399</v>
      </c>
      <c r="K367" s="73">
        <v>35.25</v>
      </c>
    </row>
    <row r="368" spans="1:11">
      <c r="A368" s="94">
        <v>37775</v>
      </c>
      <c r="B368" s="73">
        <f t="shared" si="20"/>
        <v>170.15895</v>
      </c>
      <c r="C368" s="95">
        <v>110.5</v>
      </c>
      <c r="D368" s="73">
        <f t="shared" si="17"/>
        <v>1.5399</v>
      </c>
      <c r="F368" s="96" t="s">
        <v>161</v>
      </c>
      <c r="G368" s="73">
        <f t="shared" si="18"/>
        <v>1.5399</v>
      </c>
    </row>
    <row r="369" spans="1:7">
      <c r="A369" s="94">
        <v>37776</v>
      </c>
      <c r="B369" s="73">
        <f t="shared" si="20"/>
        <v>170.15895</v>
      </c>
      <c r="C369" s="95">
        <v>110.5</v>
      </c>
      <c r="D369" s="73">
        <f t="shared" si="17"/>
        <v>1.5399</v>
      </c>
      <c r="F369" s="96" t="s">
        <v>161</v>
      </c>
      <c r="G369" s="73">
        <f t="shared" si="18"/>
        <v>1.5399</v>
      </c>
    </row>
    <row r="370" spans="1:7">
      <c r="A370" s="94">
        <v>37777</v>
      </c>
      <c r="B370" s="73">
        <f t="shared" si="20"/>
        <v>170.15895</v>
      </c>
      <c r="C370" s="95">
        <v>110.5</v>
      </c>
      <c r="D370" s="73">
        <f t="shared" si="17"/>
        <v>1.5399</v>
      </c>
      <c r="F370" s="96" t="s">
        <v>161</v>
      </c>
      <c r="G370" s="73">
        <f t="shared" si="18"/>
        <v>1.5399</v>
      </c>
    </row>
    <row r="371" spans="1:7">
      <c r="A371" s="94">
        <v>37778</v>
      </c>
      <c r="B371" s="73">
        <f t="shared" si="20"/>
        <v>170.9289</v>
      </c>
      <c r="C371" s="95">
        <v>111</v>
      </c>
      <c r="D371" s="73">
        <f t="shared" si="17"/>
        <v>1.5399</v>
      </c>
      <c r="F371" s="96" t="s">
        <v>161</v>
      </c>
      <c r="G371" s="73">
        <f t="shared" si="18"/>
        <v>1.5399</v>
      </c>
    </row>
    <row r="372" spans="1:7">
      <c r="A372" s="94">
        <v>37781</v>
      </c>
      <c r="B372" s="73">
        <f t="shared" si="20"/>
        <v>170.9289</v>
      </c>
      <c r="C372" s="95">
        <v>111</v>
      </c>
      <c r="D372" s="73">
        <f t="shared" si="17"/>
        <v>1.5399</v>
      </c>
      <c r="F372" s="96" t="s">
        <v>161</v>
      </c>
      <c r="G372" s="73">
        <f t="shared" si="18"/>
        <v>1.5399</v>
      </c>
    </row>
    <row r="373" spans="1:7">
      <c r="A373" s="94">
        <v>37782</v>
      </c>
      <c r="B373" s="73">
        <f t="shared" si="20"/>
        <v>170.9289</v>
      </c>
      <c r="C373" s="95">
        <v>111</v>
      </c>
      <c r="D373" s="73">
        <f t="shared" si="17"/>
        <v>1.5399</v>
      </c>
      <c r="F373" s="96" t="s">
        <v>161</v>
      </c>
      <c r="G373" s="73">
        <f t="shared" si="18"/>
        <v>1.5399</v>
      </c>
    </row>
    <row r="374" spans="1:7">
      <c r="A374" s="94">
        <v>37783</v>
      </c>
      <c r="B374" s="73">
        <f t="shared" si="20"/>
        <v>170.9289</v>
      </c>
      <c r="C374" s="95">
        <v>111</v>
      </c>
      <c r="D374" s="73">
        <f t="shared" si="17"/>
        <v>1.5399</v>
      </c>
      <c r="F374" s="96" t="s">
        <v>161</v>
      </c>
      <c r="G374" s="73">
        <f t="shared" si="18"/>
        <v>1.5399</v>
      </c>
    </row>
    <row r="375" spans="1:7">
      <c r="A375" s="94">
        <v>37784</v>
      </c>
      <c r="B375" s="73">
        <f t="shared" si="20"/>
        <v>170.9289</v>
      </c>
      <c r="C375" s="95">
        <v>111</v>
      </c>
      <c r="D375" s="73">
        <f t="shared" si="17"/>
        <v>1.5399</v>
      </c>
      <c r="F375" s="96" t="s">
        <v>161</v>
      </c>
      <c r="G375" s="73">
        <f t="shared" si="18"/>
        <v>1.5399</v>
      </c>
    </row>
    <row r="376" spans="1:7">
      <c r="A376" s="94">
        <v>37785</v>
      </c>
      <c r="B376" s="73">
        <f t="shared" si="20"/>
        <v>170.9289</v>
      </c>
      <c r="C376" s="95">
        <v>111</v>
      </c>
      <c r="D376" s="73">
        <f t="shared" si="17"/>
        <v>1.5399</v>
      </c>
      <c r="F376" s="96" t="s">
        <v>161</v>
      </c>
      <c r="G376" s="73">
        <f t="shared" si="18"/>
        <v>1.5399</v>
      </c>
    </row>
    <row r="377" spans="1:7">
      <c r="A377" s="94">
        <v>37788</v>
      </c>
      <c r="B377" s="73">
        <f t="shared" si="20"/>
        <v>170.9289</v>
      </c>
      <c r="C377" s="95">
        <v>111</v>
      </c>
      <c r="D377" s="73">
        <f t="shared" si="17"/>
        <v>1.5399</v>
      </c>
      <c r="F377" s="96" t="s">
        <v>161</v>
      </c>
      <c r="G377" s="73">
        <f t="shared" si="18"/>
        <v>1.5399</v>
      </c>
    </row>
    <row r="378" spans="1:7">
      <c r="A378" s="94">
        <v>37789</v>
      </c>
      <c r="B378" s="73">
        <f t="shared" si="20"/>
        <v>170.9289</v>
      </c>
      <c r="C378" s="95">
        <v>111</v>
      </c>
      <c r="D378" s="73">
        <f t="shared" si="17"/>
        <v>1.5399</v>
      </c>
      <c r="F378" s="96" t="s">
        <v>161</v>
      </c>
      <c r="G378" s="73">
        <f t="shared" si="18"/>
        <v>1.5399</v>
      </c>
    </row>
    <row r="379" spans="1:7">
      <c r="A379" s="94">
        <v>37790</v>
      </c>
      <c r="B379" s="73">
        <f t="shared" si="20"/>
        <v>170.9289</v>
      </c>
      <c r="C379" s="95">
        <v>111</v>
      </c>
      <c r="D379" s="73">
        <f t="shared" si="17"/>
        <v>1.5399</v>
      </c>
      <c r="F379" s="96" t="s">
        <v>161</v>
      </c>
      <c r="G379" s="73">
        <f t="shared" si="18"/>
        <v>1.5399</v>
      </c>
    </row>
    <row r="380" spans="1:7">
      <c r="A380" s="94">
        <v>37791</v>
      </c>
      <c r="B380" s="73">
        <f t="shared" si="20"/>
        <v>170.9289</v>
      </c>
      <c r="C380" s="95">
        <v>111</v>
      </c>
      <c r="D380" s="73">
        <f t="shared" si="17"/>
        <v>1.5399</v>
      </c>
      <c r="F380" s="96" t="s">
        <v>161</v>
      </c>
      <c r="G380" s="73">
        <f t="shared" si="18"/>
        <v>1.5399</v>
      </c>
    </row>
    <row r="381" spans="1:7">
      <c r="A381" s="94">
        <v>37792</v>
      </c>
      <c r="B381" s="73">
        <f t="shared" si="20"/>
        <v>171.313875</v>
      </c>
      <c r="C381" s="95">
        <v>111.25</v>
      </c>
      <c r="D381" s="73">
        <f t="shared" si="17"/>
        <v>1.5399</v>
      </c>
      <c r="F381" s="96" t="s">
        <v>161</v>
      </c>
      <c r="G381" s="73">
        <f t="shared" si="18"/>
        <v>1.5399</v>
      </c>
    </row>
    <row r="382" spans="1:7">
      <c r="A382" s="94">
        <v>37795</v>
      </c>
      <c r="B382" s="73">
        <f t="shared" si="20"/>
        <v>174.0087</v>
      </c>
      <c r="C382" s="95">
        <v>113</v>
      </c>
      <c r="D382" s="73">
        <f t="shared" si="17"/>
        <v>1.5399</v>
      </c>
      <c r="F382" s="96" t="s">
        <v>161</v>
      </c>
      <c r="G382" s="73">
        <f t="shared" si="18"/>
        <v>1.5399</v>
      </c>
    </row>
    <row r="383" spans="1:7">
      <c r="A383" s="94">
        <v>37796</v>
      </c>
      <c r="B383" s="73">
        <f t="shared" si="20"/>
        <v>174.0087</v>
      </c>
      <c r="C383" s="95">
        <v>113</v>
      </c>
      <c r="D383" s="73">
        <f t="shared" si="17"/>
        <v>1.5399</v>
      </c>
      <c r="F383" s="96" t="s">
        <v>161</v>
      </c>
      <c r="G383" s="73">
        <f t="shared" si="18"/>
        <v>1.5399</v>
      </c>
    </row>
    <row r="384" spans="1:7">
      <c r="A384" s="94">
        <v>37797</v>
      </c>
      <c r="B384" s="73">
        <f t="shared" si="20"/>
        <v>174.0087</v>
      </c>
      <c r="C384" s="95">
        <v>113</v>
      </c>
      <c r="D384" s="73">
        <f t="shared" si="17"/>
        <v>1.5399</v>
      </c>
      <c r="F384" s="96" t="s">
        <v>161</v>
      </c>
      <c r="G384" s="73">
        <f t="shared" si="18"/>
        <v>1.5399</v>
      </c>
    </row>
    <row r="385" spans="1:11">
      <c r="A385" s="94">
        <v>37798</v>
      </c>
      <c r="B385" s="73">
        <f t="shared" si="20"/>
        <v>173.23875000000001</v>
      </c>
      <c r="C385" s="95">
        <v>112.5</v>
      </c>
      <c r="D385" s="73">
        <f t="shared" si="17"/>
        <v>1.5399</v>
      </c>
      <c r="F385" s="96" t="s">
        <v>161</v>
      </c>
      <c r="G385" s="73">
        <f t="shared" si="18"/>
        <v>1.5399</v>
      </c>
    </row>
    <row r="386" spans="1:11">
      <c r="A386" s="94">
        <v>37799</v>
      </c>
      <c r="B386" s="73">
        <f t="shared" si="20"/>
        <v>175.54859999999999</v>
      </c>
      <c r="C386" s="95">
        <v>114</v>
      </c>
      <c r="D386" s="73">
        <f t="shared" si="17"/>
        <v>1.5399</v>
      </c>
      <c r="F386" s="96" t="s">
        <v>161</v>
      </c>
      <c r="G386" s="73">
        <f t="shared" si="18"/>
        <v>1.5399</v>
      </c>
    </row>
    <row r="387" spans="1:11">
      <c r="A387" s="94">
        <v>37802</v>
      </c>
      <c r="B387" s="73">
        <f t="shared" si="20"/>
        <v>175.54859999999999</v>
      </c>
      <c r="C387" s="95">
        <v>114</v>
      </c>
      <c r="D387" s="73">
        <f t="shared" si="17"/>
        <v>1.5399</v>
      </c>
      <c r="F387" s="96" t="s">
        <v>161</v>
      </c>
      <c r="G387" s="73">
        <f t="shared" si="18"/>
        <v>1.5399</v>
      </c>
    </row>
    <row r="388" spans="1:11">
      <c r="A388" s="94">
        <v>37803</v>
      </c>
      <c r="B388" s="73">
        <f t="shared" si="20"/>
        <v>176.36939999999998</v>
      </c>
      <c r="C388" s="95">
        <v>114</v>
      </c>
      <c r="D388" s="73">
        <f t="shared" ref="D388:D451" si="21">+G388</f>
        <v>1.5470999999999999</v>
      </c>
      <c r="F388" s="96" t="s">
        <v>162</v>
      </c>
      <c r="G388" s="73">
        <f t="shared" ref="G388:G451" si="22">VLOOKUP(F:F,I:J,2,FALSE)</f>
        <v>1.5470999999999999</v>
      </c>
    </row>
    <row r="389" spans="1:11">
      <c r="A389" s="94">
        <v>37804</v>
      </c>
      <c r="B389" s="73">
        <f t="shared" si="20"/>
        <v>176.36939999999998</v>
      </c>
      <c r="C389" s="95">
        <v>114</v>
      </c>
      <c r="D389" s="73">
        <f t="shared" si="21"/>
        <v>1.5470999999999999</v>
      </c>
      <c r="E389" s="73">
        <v>36.880000000000003</v>
      </c>
      <c r="F389" s="96" t="s">
        <v>162</v>
      </c>
      <c r="G389" s="73">
        <f t="shared" si="22"/>
        <v>1.5470999999999999</v>
      </c>
      <c r="K389" s="73">
        <v>36.880000000000003</v>
      </c>
    </row>
    <row r="390" spans="1:11">
      <c r="A390" s="94">
        <v>37805</v>
      </c>
      <c r="B390" s="73">
        <f t="shared" si="20"/>
        <v>176.36939999999998</v>
      </c>
      <c r="C390" s="95">
        <v>114</v>
      </c>
      <c r="D390" s="73">
        <f t="shared" si="21"/>
        <v>1.5470999999999999</v>
      </c>
      <c r="F390" s="96" t="s">
        <v>162</v>
      </c>
      <c r="G390" s="73">
        <f t="shared" si="22"/>
        <v>1.5470999999999999</v>
      </c>
    </row>
    <row r="391" spans="1:11">
      <c r="A391" s="94">
        <v>37806</v>
      </c>
      <c r="B391" s="73">
        <f t="shared" si="20"/>
        <v>176.36939999999998</v>
      </c>
      <c r="C391" s="95">
        <v>114</v>
      </c>
      <c r="D391" s="73">
        <f t="shared" si="21"/>
        <v>1.5470999999999999</v>
      </c>
      <c r="F391" s="96" t="s">
        <v>162</v>
      </c>
      <c r="G391" s="73">
        <f t="shared" si="22"/>
        <v>1.5470999999999999</v>
      </c>
    </row>
    <row r="392" spans="1:11">
      <c r="A392" s="94">
        <v>37809</v>
      </c>
      <c r="B392" s="73">
        <f t="shared" si="20"/>
        <v>176.36939999999998</v>
      </c>
      <c r="C392" s="95">
        <v>114</v>
      </c>
      <c r="D392" s="73">
        <f t="shared" si="21"/>
        <v>1.5470999999999999</v>
      </c>
      <c r="F392" s="96" t="s">
        <v>162</v>
      </c>
      <c r="G392" s="73">
        <f t="shared" si="22"/>
        <v>1.5470999999999999</v>
      </c>
    </row>
    <row r="393" spans="1:11">
      <c r="A393" s="94">
        <v>37810</v>
      </c>
      <c r="B393" s="73">
        <f t="shared" si="20"/>
        <v>176.36939999999998</v>
      </c>
      <c r="C393" s="95">
        <v>114</v>
      </c>
      <c r="D393" s="73">
        <f t="shared" si="21"/>
        <v>1.5470999999999999</v>
      </c>
      <c r="F393" s="96" t="s">
        <v>162</v>
      </c>
      <c r="G393" s="73">
        <f t="shared" si="22"/>
        <v>1.5470999999999999</v>
      </c>
    </row>
    <row r="394" spans="1:11">
      <c r="A394" s="94">
        <v>37811</v>
      </c>
      <c r="B394" s="73">
        <f t="shared" si="20"/>
        <v>176.36939999999998</v>
      </c>
      <c r="C394" s="95">
        <v>114</v>
      </c>
      <c r="D394" s="73">
        <f t="shared" si="21"/>
        <v>1.5470999999999999</v>
      </c>
      <c r="F394" s="96" t="s">
        <v>162</v>
      </c>
      <c r="G394" s="73">
        <f t="shared" si="22"/>
        <v>1.5470999999999999</v>
      </c>
    </row>
    <row r="395" spans="1:11">
      <c r="A395" s="94">
        <v>37812</v>
      </c>
      <c r="B395" s="73">
        <f t="shared" si="20"/>
        <v>176.36939999999998</v>
      </c>
      <c r="C395" s="95">
        <v>114</v>
      </c>
      <c r="D395" s="73">
        <f t="shared" si="21"/>
        <v>1.5470999999999999</v>
      </c>
      <c r="F395" s="96" t="s">
        <v>162</v>
      </c>
      <c r="G395" s="73">
        <f t="shared" si="22"/>
        <v>1.5470999999999999</v>
      </c>
    </row>
    <row r="396" spans="1:11">
      <c r="A396" s="94">
        <v>37813</v>
      </c>
      <c r="B396" s="73">
        <f t="shared" si="20"/>
        <v>176.36939999999998</v>
      </c>
      <c r="C396" s="95">
        <v>114</v>
      </c>
      <c r="D396" s="73">
        <f t="shared" si="21"/>
        <v>1.5470999999999999</v>
      </c>
      <c r="F396" s="96" t="s">
        <v>162</v>
      </c>
      <c r="G396" s="73">
        <f t="shared" si="22"/>
        <v>1.5470999999999999</v>
      </c>
    </row>
    <row r="397" spans="1:11">
      <c r="A397" s="94">
        <v>37816</v>
      </c>
      <c r="B397" s="73">
        <f t="shared" si="20"/>
        <v>176.36939999999998</v>
      </c>
      <c r="C397" s="95">
        <v>114</v>
      </c>
      <c r="D397" s="73">
        <f t="shared" si="21"/>
        <v>1.5470999999999999</v>
      </c>
      <c r="F397" s="96" t="s">
        <v>162</v>
      </c>
      <c r="G397" s="73">
        <f t="shared" si="22"/>
        <v>1.5470999999999999</v>
      </c>
    </row>
    <row r="398" spans="1:11">
      <c r="A398" s="94">
        <v>37817</v>
      </c>
      <c r="B398" s="73">
        <f t="shared" si="20"/>
        <v>177.91649999999998</v>
      </c>
      <c r="C398" s="95">
        <v>115</v>
      </c>
      <c r="D398" s="73">
        <f t="shared" si="21"/>
        <v>1.5470999999999999</v>
      </c>
      <c r="F398" s="96" t="s">
        <v>162</v>
      </c>
      <c r="G398" s="73">
        <f t="shared" si="22"/>
        <v>1.5470999999999999</v>
      </c>
    </row>
    <row r="399" spans="1:11">
      <c r="A399" s="94">
        <v>37818</v>
      </c>
      <c r="B399" s="73">
        <f t="shared" si="20"/>
        <v>177.91649999999998</v>
      </c>
      <c r="C399" s="95">
        <v>115</v>
      </c>
      <c r="D399" s="73">
        <f t="shared" si="21"/>
        <v>1.5470999999999999</v>
      </c>
      <c r="F399" s="96" t="s">
        <v>162</v>
      </c>
      <c r="G399" s="73">
        <f t="shared" si="22"/>
        <v>1.5470999999999999</v>
      </c>
    </row>
    <row r="400" spans="1:11">
      <c r="A400" s="94">
        <v>37819</v>
      </c>
      <c r="B400" s="73">
        <f t="shared" si="20"/>
        <v>177.91649999999998</v>
      </c>
      <c r="C400" s="95">
        <v>115</v>
      </c>
      <c r="D400" s="73">
        <f t="shared" si="21"/>
        <v>1.5470999999999999</v>
      </c>
      <c r="F400" s="96" t="s">
        <v>162</v>
      </c>
      <c r="G400" s="73">
        <f t="shared" si="22"/>
        <v>1.5470999999999999</v>
      </c>
    </row>
    <row r="401" spans="1:11">
      <c r="A401" s="94">
        <v>37820</v>
      </c>
      <c r="B401" s="73">
        <f t="shared" si="20"/>
        <v>177.91649999999998</v>
      </c>
      <c r="C401" s="95">
        <v>115</v>
      </c>
      <c r="D401" s="73">
        <f t="shared" si="21"/>
        <v>1.5470999999999999</v>
      </c>
      <c r="F401" s="96" t="s">
        <v>162</v>
      </c>
      <c r="G401" s="73">
        <f t="shared" si="22"/>
        <v>1.5470999999999999</v>
      </c>
    </row>
    <row r="402" spans="1:11">
      <c r="A402" s="94">
        <v>37823</v>
      </c>
      <c r="B402" s="73">
        <f t="shared" si="20"/>
        <v>177.91649999999998</v>
      </c>
      <c r="C402" s="95">
        <v>115</v>
      </c>
      <c r="D402" s="73">
        <f t="shared" si="21"/>
        <v>1.5470999999999999</v>
      </c>
      <c r="F402" s="96" t="s">
        <v>162</v>
      </c>
      <c r="G402" s="73">
        <f t="shared" si="22"/>
        <v>1.5470999999999999</v>
      </c>
    </row>
    <row r="403" spans="1:11">
      <c r="A403" s="94">
        <v>37824</v>
      </c>
      <c r="B403" s="73">
        <f t="shared" si="20"/>
        <v>177.91649999999998</v>
      </c>
      <c r="C403" s="95">
        <v>115</v>
      </c>
      <c r="D403" s="73">
        <f t="shared" si="21"/>
        <v>1.5470999999999999</v>
      </c>
      <c r="F403" s="96" t="s">
        <v>162</v>
      </c>
      <c r="G403" s="73">
        <f t="shared" si="22"/>
        <v>1.5470999999999999</v>
      </c>
    </row>
    <row r="404" spans="1:11">
      <c r="A404" s="94">
        <v>37825</v>
      </c>
      <c r="B404" s="73">
        <f t="shared" si="20"/>
        <v>177.91649999999998</v>
      </c>
      <c r="C404" s="95">
        <v>115</v>
      </c>
      <c r="D404" s="73">
        <f t="shared" si="21"/>
        <v>1.5470999999999999</v>
      </c>
      <c r="F404" s="96" t="s">
        <v>162</v>
      </c>
      <c r="G404" s="73">
        <f t="shared" si="22"/>
        <v>1.5470999999999999</v>
      </c>
    </row>
    <row r="405" spans="1:11">
      <c r="A405" s="94">
        <v>37826</v>
      </c>
      <c r="B405" s="73">
        <f t="shared" si="20"/>
        <v>177.91649999999998</v>
      </c>
      <c r="C405" s="95">
        <v>115</v>
      </c>
      <c r="D405" s="73">
        <f t="shared" si="21"/>
        <v>1.5470999999999999</v>
      </c>
      <c r="F405" s="96" t="s">
        <v>162</v>
      </c>
      <c r="G405" s="73">
        <f t="shared" si="22"/>
        <v>1.5470999999999999</v>
      </c>
    </row>
    <row r="406" spans="1:11">
      <c r="A406" s="94">
        <v>37827</v>
      </c>
      <c r="B406" s="73">
        <f t="shared" si="20"/>
        <v>177.91649999999998</v>
      </c>
      <c r="C406" s="95">
        <v>115</v>
      </c>
      <c r="D406" s="73">
        <f t="shared" si="21"/>
        <v>1.5470999999999999</v>
      </c>
      <c r="F406" s="96" t="s">
        <v>162</v>
      </c>
      <c r="G406" s="73">
        <f t="shared" si="22"/>
        <v>1.5470999999999999</v>
      </c>
    </row>
    <row r="407" spans="1:11">
      <c r="A407" s="94">
        <v>37830</v>
      </c>
      <c r="B407" s="73">
        <f t="shared" si="20"/>
        <v>177.91649999999998</v>
      </c>
      <c r="C407" s="95">
        <v>115</v>
      </c>
      <c r="D407" s="73">
        <f t="shared" si="21"/>
        <v>1.5470999999999999</v>
      </c>
      <c r="F407" s="96" t="s">
        <v>162</v>
      </c>
      <c r="G407" s="73">
        <f t="shared" si="22"/>
        <v>1.5470999999999999</v>
      </c>
    </row>
    <row r="408" spans="1:11">
      <c r="A408" s="94">
        <v>37831</v>
      </c>
      <c r="B408" s="73">
        <f t="shared" si="20"/>
        <v>187.19909999999999</v>
      </c>
      <c r="C408" s="95">
        <v>121</v>
      </c>
      <c r="D408" s="73">
        <f t="shared" si="21"/>
        <v>1.5470999999999999</v>
      </c>
      <c r="F408" s="96" t="s">
        <v>162</v>
      </c>
      <c r="G408" s="73">
        <f t="shared" si="22"/>
        <v>1.5470999999999999</v>
      </c>
    </row>
    <row r="409" spans="1:11">
      <c r="A409" s="94">
        <v>37832</v>
      </c>
      <c r="B409" s="73">
        <f t="shared" si="20"/>
        <v>187.19909999999999</v>
      </c>
      <c r="C409" s="95">
        <v>121</v>
      </c>
      <c r="D409" s="73">
        <f t="shared" si="21"/>
        <v>1.5470999999999999</v>
      </c>
      <c r="F409" s="96" t="s">
        <v>162</v>
      </c>
      <c r="G409" s="73">
        <f t="shared" si="22"/>
        <v>1.5470999999999999</v>
      </c>
    </row>
    <row r="410" spans="1:11">
      <c r="A410" s="94">
        <v>37833</v>
      </c>
      <c r="B410" s="73">
        <f t="shared" ref="B410:B473" si="23">+C410*G410</f>
        <v>187.19909999999999</v>
      </c>
      <c r="C410" s="95">
        <v>121</v>
      </c>
      <c r="D410" s="73">
        <f t="shared" si="21"/>
        <v>1.5470999999999999</v>
      </c>
      <c r="F410" s="96" t="s">
        <v>162</v>
      </c>
      <c r="G410" s="73">
        <f t="shared" si="22"/>
        <v>1.5470999999999999</v>
      </c>
    </row>
    <row r="411" spans="1:11">
      <c r="A411" s="94">
        <v>37834</v>
      </c>
      <c r="B411" s="73">
        <f t="shared" si="23"/>
        <v>186.38839999999999</v>
      </c>
      <c r="C411" s="95">
        <v>121</v>
      </c>
      <c r="D411" s="73">
        <f t="shared" si="21"/>
        <v>1.5404</v>
      </c>
      <c r="E411" s="73">
        <v>39.07</v>
      </c>
      <c r="F411" s="96" t="s">
        <v>163</v>
      </c>
      <c r="G411" s="73">
        <f t="shared" si="22"/>
        <v>1.5404</v>
      </c>
      <c r="K411" s="73">
        <v>39.07</v>
      </c>
    </row>
    <row r="412" spans="1:11">
      <c r="A412" s="94">
        <v>37837</v>
      </c>
      <c r="B412" s="73">
        <f t="shared" si="23"/>
        <v>188.69900000000001</v>
      </c>
      <c r="C412" s="95">
        <v>122.5</v>
      </c>
      <c r="D412" s="73">
        <f t="shared" si="21"/>
        <v>1.5404</v>
      </c>
      <c r="F412" s="96" t="s">
        <v>163</v>
      </c>
      <c r="G412" s="73">
        <f t="shared" si="22"/>
        <v>1.5404</v>
      </c>
    </row>
    <row r="413" spans="1:11">
      <c r="A413" s="94">
        <v>37838</v>
      </c>
      <c r="B413" s="73">
        <f t="shared" si="23"/>
        <v>188.69900000000001</v>
      </c>
      <c r="C413" s="95">
        <v>122.5</v>
      </c>
      <c r="D413" s="73">
        <f t="shared" si="21"/>
        <v>1.5404</v>
      </c>
      <c r="F413" s="96" t="s">
        <v>163</v>
      </c>
      <c r="G413" s="73">
        <f t="shared" si="22"/>
        <v>1.5404</v>
      </c>
    </row>
    <row r="414" spans="1:11">
      <c r="A414" s="94">
        <v>37839</v>
      </c>
      <c r="B414" s="73">
        <f t="shared" si="23"/>
        <v>188.69900000000001</v>
      </c>
      <c r="C414" s="95">
        <v>122.5</v>
      </c>
      <c r="D414" s="73">
        <f t="shared" si="21"/>
        <v>1.5404</v>
      </c>
      <c r="F414" s="96" t="s">
        <v>163</v>
      </c>
      <c r="G414" s="73">
        <f t="shared" si="22"/>
        <v>1.5404</v>
      </c>
    </row>
    <row r="415" spans="1:11">
      <c r="A415" s="94">
        <v>37840</v>
      </c>
      <c r="B415" s="73">
        <f t="shared" si="23"/>
        <v>188.69900000000001</v>
      </c>
      <c r="C415" s="95">
        <v>122.5</v>
      </c>
      <c r="D415" s="73">
        <f t="shared" si="21"/>
        <v>1.5404</v>
      </c>
      <c r="F415" s="96" t="s">
        <v>163</v>
      </c>
      <c r="G415" s="73">
        <f t="shared" si="22"/>
        <v>1.5404</v>
      </c>
    </row>
    <row r="416" spans="1:11">
      <c r="A416" s="94">
        <v>37841</v>
      </c>
      <c r="B416" s="73">
        <f t="shared" si="23"/>
        <v>188.69900000000001</v>
      </c>
      <c r="C416" s="95">
        <v>122.5</v>
      </c>
      <c r="D416" s="73">
        <f t="shared" si="21"/>
        <v>1.5404</v>
      </c>
      <c r="F416" s="96" t="s">
        <v>163</v>
      </c>
      <c r="G416" s="73">
        <f t="shared" si="22"/>
        <v>1.5404</v>
      </c>
    </row>
    <row r="417" spans="1:11">
      <c r="A417" s="94">
        <v>37844</v>
      </c>
      <c r="B417" s="73">
        <f t="shared" si="23"/>
        <v>188.69900000000001</v>
      </c>
      <c r="C417" s="95">
        <v>122.5</v>
      </c>
      <c r="D417" s="73">
        <f t="shared" si="21"/>
        <v>1.5404</v>
      </c>
      <c r="F417" s="96" t="s">
        <v>163</v>
      </c>
      <c r="G417" s="73">
        <f t="shared" si="22"/>
        <v>1.5404</v>
      </c>
    </row>
    <row r="418" spans="1:11">
      <c r="A418" s="94">
        <v>37845</v>
      </c>
      <c r="B418" s="73">
        <f t="shared" si="23"/>
        <v>188.69900000000001</v>
      </c>
      <c r="C418" s="95">
        <v>122.5</v>
      </c>
      <c r="D418" s="73">
        <f t="shared" si="21"/>
        <v>1.5404</v>
      </c>
      <c r="F418" s="96" t="s">
        <v>163</v>
      </c>
      <c r="G418" s="73">
        <f t="shared" si="22"/>
        <v>1.5404</v>
      </c>
    </row>
    <row r="419" spans="1:11">
      <c r="A419" s="94">
        <v>37846</v>
      </c>
      <c r="B419" s="73">
        <f t="shared" si="23"/>
        <v>188.69900000000001</v>
      </c>
      <c r="C419" s="95">
        <v>122.5</v>
      </c>
      <c r="D419" s="73">
        <f t="shared" si="21"/>
        <v>1.5404</v>
      </c>
      <c r="F419" s="96" t="s">
        <v>163</v>
      </c>
      <c r="G419" s="73">
        <f t="shared" si="22"/>
        <v>1.5404</v>
      </c>
    </row>
    <row r="420" spans="1:11">
      <c r="A420" s="94">
        <v>37847</v>
      </c>
      <c r="B420" s="73">
        <f t="shared" si="23"/>
        <v>188.69900000000001</v>
      </c>
      <c r="C420" s="95">
        <v>122.5</v>
      </c>
      <c r="D420" s="73">
        <f t="shared" si="21"/>
        <v>1.5404</v>
      </c>
      <c r="F420" s="96" t="s">
        <v>163</v>
      </c>
      <c r="G420" s="73">
        <f t="shared" si="22"/>
        <v>1.5404</v>
      </c>
    </row>
    <row r="421" spans="1:11">
      <c r="A421" s="94">
        <v>37848</v>
      </c>
      <c r="B421" s="73">
        <f t="shared" si="23"/>
        <v>188.69900000000001</v>
      </c>
      <c r="C421" s="95">
        <v>122.5</v>
      </c>
      <c r="D421" s="73">
        <f t="shared" si="21"/>
        <v>1.5404</v>
      </c>
      <c r="F421" s="96" t="s">
        <v>163</v>
      </c>
      <c r="G421" s="73">
        <f t="shared" si="22"/>
        <v>1.5404</v>
      </c>
    </row>
    <row r="422" spans="1:11">
      <c r="A422" s="94">
        <v>37851</v>
      </c>
      <c r="B422" s="73">
        <f t="shared" si="23"/>
        <v>188.69900000000001</v>
      </c>
      <c r="C422" s="95">
        <v>122.5</v>
      </c>
      <c r="D422" s="73">
        <f t="shared" si="21"/>
        <v>1.5404</v>
      </c>
      <c r="F422" s="96" t="s">
        <v>163</v>
      </c>
      <c r="G422" s="73">
        <f t="shared" si="22"/>
        <v>1.5404</v>
      </c>
    </row>
    <row r="423" spans="1:11">
      <c r="A423" s="94">
        <v>37852</v>
      </c>
      <c r="B423" s="73">
        <f t="shared" si="23"/>
        <v>188.69900000000001</v>
      </c>
      <c r="C423" s="95">
        <v>122.5</v>
      </c>
      <c r="D423" s="73">
        <f t="shared" si="21"/>
        <v>1.5404</v>
      </c>
      <c r="F423" s="96" t="s">
        <v>163</v>
      </c>
      <c r="G423" s="73">
        <f t="shared" si="22"/>
        <v>1.5404</v>
      </c>
    </row>
    <row r="424" spans="1:11">
      <c r="A424" s="94">
        <v>37853</v>
      </c>
      <c r="B424" s="73">
        <f t="shared" si="23"/>
        <v>188.69900000000001</v>
      </c>
      <c r="C424" s="95">
        <v>122.5</v>
      </c>
      <c r="D424" s="73">
        <f t="shared" si="21"/>
        <v>1.5404</v>
      </c>
      <c r="F424" s="96" t="s">
        <v>163</v>
      </c>
      <c r="G424" s="73">
        <f t="shared" si="22"/>
        <v>1.5404</v>
      </c>
    </row>
    <row r="425" spans="1:11">
      <c r="A425" s="94">
        <v>37854</v>
      </c>
      <c r="B425" s="73">
        <f t="shared" si="23"/>
        <v>188.69900000000001</v>
      </c>
      <c r="C425" s="95">
        <v>122.5</v>
      </c>
      <c r="D425" s="73">
        <f t="shared" si="21"/>
        <v>1.5404</v>
      </c>
      <c r="F425" s="96" t="s">
        <v>163</v>
      </c>
      <c r="G425" s="73">
        <f t="shared" si="22"/>
        <v>1.5404</v>
      </c>
    </row>
    <row r="426" spans="1:11">
      <c r="A426" s="94">
        <v>37855</v>
      </c>
      <c r="B426" s="73">
        <f t="shared" si="23"/>
        <v>195.63079999999999</v>
      </c>
      <c r="C426" s="95">
        <v>127</v>
      </c>
      <c r="D426" s="73">
        <f t="shared" si="21"/>
        <v>1.5404</v>
      </c>
      <c r="F426" s="96" t="s">
        <v>163</v>
      </c>
      <c r="G426" s="73">
        <f t="shared" si="22"/>
        <v>1.5404</v>
      </c>
    </row>
    <row r="427" spans="1:11">
      <c r="A427" s="94">
        <v>37858</v>
      </c>
      <c r="B427" s="73">
        <f t="shared" si="23"/>
        <v>196.40100000000001</v>
      </c>
      <c r="C427" s="95">
        <v>127.5</v>
      </c>
      <c r="D427" s="73">
        <f t="shared" si="21"/>
        <v>1.5404</v>
      </c>
      <c r="F427" s="96" t="s">
        <v>163</v>
      </c>
      <c r="G427" s="73">
        <f t="shared" si="22"/>
        <v>1.5404</v>
      </c>
    </row>
    <row r="428" spans="1:11">
      <c r="A428" s="94">
        <v>37859</v>
      </c>
      <c r="B428" s="73">
        <f t="shared" si="23"/>
        <v>199.48179999999999</v>
      </c>
      <c r="C428" s="95">
        <v>129.5</v>
      </c>
      <c r="D428" s="73">
        <f t="shared" si="21"/>
        <v>1.5404</v>
      </c>
      <c r="F428" s="96" t="s">
        <v>163</v>
      </c>
      <c r="G428" s="73">
        <f t="shared" si="22"/>
        <v>1.5404</v>
      </c>
    </row>
    <row r="429" spans="1:11">
      <c r="A429" s="94">
        <v>37860</v>
      </c>
      <c r="B429" s="73">
        <f t="shared" si="23"/>
        <v>200.25200000000001</v>
      </c>
      <c r="C429" s="95">
        <v>130</v>
      </c>
      <c r="D429" s="73">
        <f t="shared" si="21"/>
        <v>1.5404</v>
      </c>
      <c r="F429" s="96" t="s">
        <v>163</v>
      </c>
      <c r="G429" s="73">
        <f t="shared" si="22"/>
        <v>1.5404</v>
      </c>
    </row>
    <row r="430" spans="1:11">
      <c r="A430" s="94">
        <v>37861</v>
      </c>
      <c r="B430" s="73">
        <f t="shared" si="23"/>
        <v>202.17750000000001</v>
      </c>
      <c r="C430" s="95">
        <v>131.25</v>
      </c>
      <c r="D430" s="73">
        <f t="shared" si="21"/>
        <v>1.5404</v>
      </c>
      <c r="F430" s="96" t="s">
        <v>163</v>
      </c>
      <c r="G430" s="73">
        <f t="shared" si="22"/>
        <v>1.5404</v>
      </c>
    </row>
    <row r="431" spans="1:11">
      <c r="A431" s="94">
        <v>37862</v>
      </c>
      <c r="B431" s="73">
        <f t="shared" si="23"/>
        <v>204.8732</v>
      </c>
      <c r="C431" s="95">
        <v>133</v>
      </c>
      <c r="D431" s="73">
        <f t="shared" si="21"/>
        <v>1.5404</v>
      </c>
      <c r="F431" s="96" t="s">
        <v>163</v>
      </c>
      <c r="G431" s="73">
        <f t="shared" si="22"/>
        <v>1.5404</v>
      </c>
    </row>
    <row r="432" spans="1:11">
      <c r="A432" s="94">
        <v>37865</v>
      </c>
      <c r="B432" s="73">
        <f t="shared" si="23"/>
        <v>207.671325</v>
      </c>
      <c r="C432" s="95">
        <v>134.25</v>
      </c>
      <c r="D432" s="73">
        <f t="shared" si="21"/>
        <v>1.5468999999999999</v>
      </c>
      <c r="E432" s="73">
        <v>39.799999999999997</v>
      </c>
      <c r="F432" s="96" t="s">
        <v>165</v>
      </c>
      <c r="G432" s="73">
        <f t="shared" si="22"/>
        <v>1.5468999999999999</v>
      </c>
      <c r="K432" s="73">
        <v>39.799999999999997</v>
      </c>
    </row>
    <row r="433" spans="1:7">
      <c r="A433" s="94">
        <v>37866</v>
      </c>
      <c r="B433" s="73">
        <f t="shared" si="23"/>
        <v>204.1908</v>
      </c>
      <c r="C433" s="95">
        <v>132</v>
      </c>
      <c r="D433" s="73">
        <f t="shared" si="21"/>
        <v>1.5468999999999999</v>
      </c>
      <c r="F433" s="96" t="s">
        <v>165</v>
      </c>
      <c r="G433" s="73">
        <f t="shared" si="22"/>
        <v>1.5468999999999999</v>
      </c>
    </row>
    <row r="434" spans="1:7">
      <c r="A434" s="94">
        <v>37867</v>
      </c>
      <c r="B434" s="73">
        <f t="shared" si="23"/>
        <v>204.1908</v>
      </c>
      <c r="C434" s="95">
        <v>132</v>
      </c>
      <c r="D434" s="73">
        <f t="shared" si="21"/>
        <v>1.5468999999999999</v>
      </c>
      <c r="F434" s="96" t="s">
        <v>165</v>
      </c>
      <c r="G434" s="73">
        <f t="shared" si="22"/>
        <v>1.5468999999999999</v>
      </c>
    </row>
    <row r="435" spans="1:7">
      <c r="A435" s="94">
        <v>37868</v>
      </c>
      <c r="B435" s="73">
        <f t="shared" si="23"/>
        <v>206.51114999999999</v>
      </c>
      <c r="C435" s="95">
        <v>133.5</v>
      </c>
      <c r="D435" s="73">
        <f t="shared" si="21"/>
        <v>1.5468999999999999</v>
      </c>
      <c r="F435" s="96" t="s">
        <v>165</v>
      </c>
      <c r="G435" s="73">
        <f t="shared" si="22"/>
        <v>1.5468999999999999</v>
      </c>
    </row>
    <row r="436" spans="1:7">
      <c r="A436" s="94">
        <v>37869</v>
      </c>
      <c r="B436" s="73">
        <f t="shared" si="23"/>
        <v>204.1908</v>
      </c>
      <c r="C436" s="95">
        <v>132</v>
      </c>
      <c r="D436" s="73">
        <f t="shared" si="21"/>
        <v>1.5468999999999999</v>
      </c>
      <c r="F436" s="96" t="s">
        <v>165</v>
      </c>
      <c r="G436" s="73">
        <f t="shared" si="22"/>
        <v>1.5468999999999999</v>
      </c>
    </row>
    <row r="437" spans="1:7">
      <c r="A437" s="94">
        <v>37872</v>
      </c>
      <c r="B437" s="73">
        <f t="shared" si="23"/>
        <v>204.96424999999999</v>
      </c>
      <c r="C437" s="95">
        <v>132.5</v>
      </c>
      <c r="D437" s="73">
        <f t="shared" si="21"/>
        <v>1.5468999999999999</v>
      </c>
      <c r="F437" s="96" t="s">
        <v>165</v>
      </c>
      <c r="G437" s="73">
        <f t="shared" si="22"/>
        <v>1.5468999999999999</v>
      </c>
    </row>
    <row r="438" spans="1:7">
      <c r="A438" s="94">
        <v>37873</v>
      </c>
      <c r="B438" s="73">
        <f t="shared" si="23"/>
        <v>202.6439</v>
      </c>
      <c r="C438" s="95">
        <v>131</v>
      </c>
      <c r="D438" s="73">
        <f t="shared" si="21"/>
        <v>1.5468999999999999</v>
      </c>
      <c r="F438" s="96" t="s">
        <v>165</v>
      </c>
      <c r="G438" s="73">
        <f t="shared" si="22"/>
        <v>1.5468999999999999</v>
      </c>
    </row>
    <row r="439" spans="1:7">
      <c r="A439" s="94">
        <v>37874</v>
      </c>
      <c r="B439" s="73">
        <f t="shared" si="23"/>
        <v>202.6439</v>
      </c>
      <c r="C439" s="95">
        <v>131</v>
      </c>
      <c r="D439" s="73">
        <f t="shared" si="21"/>
        <v>1.5468999999999999</v>
      </c>
      <c r="F439" s="96" t="s">
        <v>165</v>
      </c>
      <c r="G439" s="73">
        <f t="shared" si="22"/>
        <v>1.5468999999999999</v>
      </c>
    </row>
    <row r="440" spans="1:7">
      <c r="A440" s="94">
        <v>37875</v>
      </c>
      <c r="B440" s="73">
        <f t="shared" si="23"/>
        <v>205.73769999999999</v>
      </c>
      <c r="C440" s="95">
        <v>133</v>
      </c>
      <c r="D440" s="73">
        <f t="shared" si="21"/>
        <v>1.5468999999999999</v>
      </c>
      <c r="F440" s="96" t="s">
        <v>165</v>
      </c>
      <c r="G440" s="73">
        <f t="shared" si="22"/>
        <v>1.5468999999999999</v>
      </c>
    </row>
    <row r="441" spans="1:7">
      <c r="A441" s="94">
        <v>37876</v>
      </c>
      <c r="B441" s="73">
        <f t="shared" si="23"/>
        <v>204.1908</v>
      </c>
      <c r="C441" s="95">
        <v>132</v>
      </c>
      <c r="D441" s="73">
        <f t="shared" si="21"/>
        <v>1.5468999999999999</v>
      </c>
      <c r="F441" s="96" t="s">
        <v>165</v>
      </c>
      <c r="G441" s="73">
        <f t="shared" si="22"/>
        <v>1.5468999999999999</v>
      </c>
    </row>
    <row r="442" spans="1:7">
      <c r="A442" s="94">
        <v>37879</v>
      </c>
      <c r="B442" s="73">
        <f t="shared" si="23"/>
        <v>202.25717499999999</v>
      </c>
      <c r="C442" s="95">
        <v>130.75</v>
      </c>
      <c r="D442" s="73">
        <f t="shared" si="21"/>
        <v>1.5468999999999999</v>
      </c>
      <c r="F442" s="96" t="s">
        <v>165</v>
      </c>
      <c r="G442" s="73">
        <f t="shared" si="22"/>
        <v>1.5468999999999999</v>
      </c>
    </row>
    <row r="443" spans="1:7">
      <c r="A443" s="94">
        <v>37880</v>
      </c>
      <c r="B443" s="73">
        <f t="shared" si="23"/>
        <v>204.57752499999998</v>
      </c>
      <c r="C443" s="95">
        <v>132.25</v>
      </c>
      <c r="D443" s="73">
        <f t="shared" si="21"/>
        <v>1.5468999999999999</v>
      </c>
      <c r="F443" s="96" t="s">
        <v>165</v>
      </c>
      <c r="G443" s="73">
        <f t="shared" si="22"/>
        <v>1.5468999999999999</v>
      </c>
    </row>
    <row r="444" spans="1:7">
      <c r="A444" s="94">
        <v>37881</v>
      </c>
      <c r="B444" s="73">
        <f t="shared" si="23"/>
        <v>204.96424999999999</v>
      </c>
      <c r="C444" s="95">
        <v>132.5</v>
      </c>
      <c r="D444" s="73">
        <f t="shared" si="21"/>
        <v>1.5468999999999999</v>
      </c>
      <c r="F444" s="96" t="s">
        <v>165</v>
      </c>
      <c r="G444" s="73">
        <f t="shared" si="22"/>
        <v>1.5468999999999999</v>
      </c>
    </row>
    <row r="445" spans="1:7">
      <c r="A445" s="94">
        <v>37882</v>
      </c>
      <c r="B445" s="73">
        <f t="shared" si="23"/>
        <v>204.96424999999999</v>
      </c>
      <c r="C445" s="95">
        <v>132.5</v>
      </c>
      <c r="D445" s="73">
        <f t="shared" si="21"/>
        <v>1.5468999999999999</v>
      </c>
      <c r="F445" s="96" t="s">
        <v>165</v>
      </c>
      <c r="G445" s="73">
        <f t="shared" si="22"/>
        <v>1.5468999999999999</v>
      </c>
    </row>
    <row r="446" spans="1:7">
      <c r="A446" s="94">
        <v>37883</v>
      </c>
      <c r="B446" s="73">
        <f t="shared" si="23"/>
        <v>204.57752499999998</v>
      </c>
      <c r="C446" s="95">
        <v>132.25</v>
      </c>
      <c r="D446" s="73">
        <f t="shared" si="21"/>
        <v>1.5468999999999999</v>
      </c>
      <c r="F446" s="96" t="s">
        <v>165</v>
      </c>
      <c r="G446" s="73">
        <f t="shared" si="22"/>
        <v>1.5468999999999999</v>
      </c>
    </row>
    <row r="447" spans="1:7">
      <c r="A447" s="94">
        <v>37886</v>
      </c>
      <c r="B447" s="73">
        <f t="shared" si="23"/>
        <v>204.57752499999998</v>
      </c>
      <c r="C447" s="95">
        <v>132.25</v>
      </c>
      <c r="D447" s="73">
        <f t="shared" si="21"/>
        <v>1.5468999999999999</v>
      </c>
      <c r="F447" s="96" t="s">
        <v>165</v>
      </c>
      <c r="G447" s="73">
        <f t="shared" si="22"/>
        <v>1.5468999999999999</v>
      </c>
    </row>
    <row r="448" spans="1:7">
      <c r="A448" s="94">
        <v>37887</v>
      </c>
      <c r="B448" s="73">
        <f t="shared" si="23"/>
        <v>206.124425</v>
      </c>
      <c r="C448" s="95">
        <v>133.25</v>
      </c>
      <c r="D448" s="73">
        <f t="shared" si="21"/>
        <v>1.5468999999999999</v>
      </c>
      <c r="F448" s="96" t="s">
        <v>165</v>
      </c>
      <c r="G448" s="73">
        <f t="shared" si="22"/>
        <v>1.5468999999999999</v>
      </c>
    </row>
    <row r="449" spans="1:11">
      <c r="A449" s="94">
        <v>37888</v>
      </c>
      <c r="B449" s="73">
        <f t="shared" si="23"/>
        <v>209.60495</v>
      </c>
      <c r="C449" s="95">
        <v>135.5</v>
      </c>
      <c r="D449" s="73">
        <f t="shared" si="21"/>
        <v>1.5468999999999999</v>
      </c>
      <c r="F449" s="96" t="s">
        <v>165</v>
      </c>
      <c r="G449" s="73">
        <f t="shared" si="22"/>
        <v>1.5468999999999999</v>
      </c>
    </row>
    <row r="450" spans="1:11">
      <c r="A450" s="94">
        <v>37889</v>
      </c>
      <c r="B450" s="73">
        <f t="shared" si="23"/>
        <v>211.15185</v>
      </c>
      <c r="C450" s="95">
        <v>136.5</v>
      </c>
      <c r="D450" s="73">
        <f t="shared" si="21"/>
        <v>1.5468999999999999</v>
      </c>
      <c r="F450" s="96" t="s">
        <v>165</v>
      </c>
      <c r="G450" s="73">
        <f t="shared" si="22"/>
        <v>1.5468999999999999</v>
      </c>
    </row>
    <row r="451" spans="1:11">
      <c r="A451" s="94">
        <v>37890</v>
      </c>
      <c r="B451" s="73">
        <f t="shared" si="23"/>
        <v>211.92529999999999</v>
      </c>
      <c r="C451" s="95">
        <v>137</v>
      </c>
      <c r="D451" s="73">
        <f t="shared" si="21"/>
        <v>1.5468999999999999</v>
      </c>
      <c r="F451" s="96" t="s">
        <v>165</v>
      </c>
      <c r="G451" s="73">
        <f t="shared" si="22"/>
        <v>1.5468999999999999</v>
      </c>
    </row>
    <row r="452" spans="1:11">
      <c r="A452" s="94">
        <v>37893</v>
      </c>
      <c r="B452" s="73">
        <f t="shared" si="23"/>
        <v>212.31202500000001</v>
      </c>
      <c r="C452" s="95">
        <v>137.25</v>
      </c>
      <c r="D452" s="73">
        <f t="shared" ref="D452:D515" si="24">+G452</f>
        <v>1.5468999999999999</v>
      </c>
      <c r="F452" s="96" t="s">
        <v>165</v>
      </c>
      <c r="G452" s="73">
        <f t="shared" ref="G452:G515" si="25">VLOOKUP(F:F,I:J,2,FALSE)</f>
        <v>1.5468999999999999</v>
      </c>
    </row>
    <row r="453" spans="1:11">
      <c r="A453" s="94">
        <v>37894</v>
      </c>
      <c r="B453" s="73">
        <f t="shared" si="23"/>
        <v>211.92529999999999</v>
      </c>
      <c r="C453" s="95">
        <v>137</v>
      </c>
      <c r="D453" s="73">
        <f t="shared" si="24"/>
        <v>1.5468999999999999</v>
      </c>
      <c r="F453" s="96" t="s">
        <v>165</v>
      </c>
      <c r="G453" s="73">
        <f t="shared" si="25"/>
        <v>1.5468999999999999</v>
      </c>
    </row>
    <row r="454" spans="1:11">
      <c r="A454" s="94">
        <v>37895</v>
      </c>
      <c r="B454" s="73">
        <f t="shared" si="23"/>
        <v>212.08969999999999</v>
      </c>
      <c r="C454" s="95">
        <v>137</v>
      </c>
      <c r="D454" s="73">
        <f t="shared" si="24"/>
        <v>1.5481</v>
      </c>
      <c r="E454" s="73">
        <v>41.24</v>
      </c>
      <c r="F454" s="96" t="s">
        <v>166</v>
      </c>
      <c r="G454" s="73">
        <f t="shared" si="25"/>
        <v>1.5481</v>
      </c>
      <c r="K454" s="73">
        <v>41.24</v>
      </c>
    </row>
    <row r="455" spans="1:11">
      <c r="A455" s="94">
        <v>37896</v>
      </c>
      <c r="B455" s="73">
        <f t="shared" si="23"/>
        <v>210.54160000000002</v>
      </c>
      <c r="C455" s="95">
        <v>136</v>
      </c>
      <c r="D455" s="73">
        <f t="shared" si="24"/>
        <v>1.5481</v>
      </c>
      <c r="F455" s="96" t="s">
        <v>166</v>
      </c>
      <c r="G455" s="73">
        <f t="shared" si="25"/>
        <v>1.5481</v>
      </c>
    </row>
    <row r="456" spans="1:11">
      <c r="A456" s="94">
        <v>37897</v>
      </c>
      <c r="B456" s="73">
        <f t="shared" si="23"/>
        <v>210.15457499999999</v>
      </c>
      <c r="C456" s="95">
        <v>135.75</v>
      </c>
      <c r="D456" s="73">
        <f t="shared" si="24"/>
        <v>1.5481</v>
      </c>
      <c r="F456" s="96" t="s">
        <v>166</v>
      </c>
      <c r="G456" s="73">
        <f t="shared" si="25"/>
        <v>1.5481</v>
      </c>
    </row>
    <row r="457" spans="1:11">
      <c r="A457" s="94">
        <v>37900</v>
      </c>
      <c r="B457" s="73">
        <f t="shared" si="23"/>
        <v>210.15457499999999</v>
      </c>
      <c r="C457" s="95">
        <v>135.75</v>
      </c>
      <c r="D457" s="73">
        <f t="shared" si="24"/>
        <v>1.5481</v>
      </c>
      <c r="F457" s="96" t="s">
        <v>166</v>
      </c>
      <c r="G457" s="73">
        <f t="shared" si="25"/>
        <v>1.5481</v>
      </c>
    </row>
    <row r="458" spans="1:11">
      <c r="A458" s="94">
        <v>37901</v>
      </c>
      <c r="B458" s="73">
        <f t="shared" si="23"/>
        <v>205.12325000000001</v>
      </c>
      <c r="C458" s="95">
        <v>132.5</v>
      </c>
      <c r="D458" s="73">
        <f t="shared" si="24"/>
        <v>1.5481</v>
      </c>
      <c r="F458" s="96" t="s">
        <v>166</v>
      </c>
      <c r="G458" s="73">
        <f t="shared" si="25"/>
        <v>1.5481</v>
      </c>
    </row>
    <row r="459" spans="1:11">
      <c r="A459" s="94">
        <v>37902</v>
      </c>
      <c r="B459" s="73">
        <f t="shared" si="23"/>
        <v>205.51027500000001</v>
      </c>
      <c r="C459" s="95">
        <v>132.75</v>
      </c>
      <c r="D459" s="73">
        <f t="shared" si="24"/>
        <v>1.5481</v>
      </c>
      <c r="F459" s="96" t="s">
        <v>166</v>
      </c>
      <c r="G459" s="73">
        <f t="shared" si="25"/>
        <v>1.5481</v>
      </c>
    </row>
    <row r="460" spans="1:11">
      <c r="A460" s="94">
        <v>37903</v>
      </c>
      <c r="B460" s="73">
        <f t="shared" si="23"/>
        <v>206.67135000000002</v>
      </c>
      <c r="C460" s="95">
        <v>133.5</v>
      </c>
      <c r="D460" s="73">
        <f t="shared" si="24"/>
        <v>1.5481</v>
      </c>
      <c r="F460" s="96" t="s">
        <v>166</v>
      </c>
      <c r="G460" s="73">
        <f t="shared" si="25"/>
        <v>1.5481</v>
      </c>
    </row>
    <row r="461" spans="1:11">
      <c r="A461" s="94">
        <v>37904</v>
      </c>
      <c r="B461" s="73">
        <f t="shared" si="23"/>
        <v>205.8973</v>
      </c>
      <c r="C461" s="95">
        <v>133</v>
      </c>
      <c r="D461" s="73">
        <f t="shared" si="24"/>
        <v>1.5481</v>
      </c>
      <c r="F461" s="96" t="s">
        <v>166</v>
      </c>
      <c r="G461" s="73">
        <f t="shared" si="25"/>
        <v>1.5481</v>
      </c>
    </row>
    <row r="462" spans="1:11">
      <c r="A462" s="94">
        <v>37907</v>
      </c>
      <c r="B462" s="73">
        <f t="shared" si="23"/>
        <v>206.284325</v>
      </c>
      <c r="C462" s="95">
        <v>133.25</v>
      </c>
      <c r="D462" s="73">
        <f t="shared" si="24"/>
        <v>1.5481</v>
      </c>
      <c r="F462" s="96" t="s">
        <v>166</v>
      </c>
      <c r="G462" s="73">
        <f t="shared" si="25"/>
        <v>1.5481</v>
      </c>
    </row>
    <row r="463" spans="1:11">
      <c r="A463" s="94">
        <v>37908</v>
      </c>
      <c r="B463" s="73">
        <f t="shared" si="23"/>
        <v>206.284325</v>
      </c>
      <c r="C463" s="95">
        <v>133.25</v>
      </c>
      <c r="D463" s="73">
        <f t="shared" si="24"/>
        <v>1.5481</v>
      </c>
      <c r="F463" s="96" t="s">
        <v>166</v>
      </c>
      <c r="G463" s="73">
        <f t="shared" si="25"/>
        <v>1.5481</v>
      </c>
    </row>
    <row r="464" spans="1:11">
      <c r="A464" s="94">
        <v>37909</v>
      </c>
      <c r="B464" s="73">
        <f t="shared" si="23"/>
        <v>207.05837500000001</v>
      </c>
      <c r="C464" s="95">
        <v>133.75</v>
      </c>
      <c r="D464" s="73">
        <f t="shared" si="24"/>
        <v>1.5481</v>
      </c>
      <c r="F464" s="96" t="s">
        <v>166</v>
      </c>
      <c r="G464" s="73">
        <f t="shared" si="25"/>
        <v>1.5481</v>
      </c>
    </row>
    <row r="465" spans="1:11">
      <c r="A465" s="94">
        <v>37910</v>
      </c>
      <c r="B465" s="73">
        <f t="shared" si="23"/>
        <v>206.284325</v>
      </c>
      <c r="C465" s="95">
        <v>133.25</v>
      </c>
      <c r="D465" s="73">
        <f t="shared" si="24"/>
        <v>1.5481</v>
      </c>
      <c r="F465" s="96" t="s">
        <v>166</v>
      </c>
      <c r="G465" s="73">
        <f t="shared" si="25"/>
        <v>1.5481</v>
      </c>
    </row>
    <row r="466" spans="1:11">
      <c r="A466" s="94">
        <v>37911</v>
      </c>
      <c r="B466" s="73">
        <f t="shared" si="23"/>
        <v>207.05837500000001</v>
      </c>
      <c r="C466" s="95">
        <v>133.75</v>
      </c>
      <c r="D466" s="73">
        <f t="shared" si="24"/>
        <v>1.5481</v>
      </c>
      <c r="F466" s="96" t="s">
        <v>166</v>
      </c>
      <c r="G466" s="73">
        <f t="shared" si="25"/>
        <v>1.5481</v>
      </c>
    </row>
    <row r="467" spans="1:11">
      <c r="A467" s="94">
        <v>37914</v>
      </c>
      <c r="B467" s="73">
        <f t="shared" si="23"/>
        <v>206.67135000000002</v>
      </c>
      <c r="C467" s="95">
        <v>133.5</v>
      </c>
      <c r="D467" s="73">
        <f t="shared" si="24"/>
        <v>1.5481</v>
      </c>
      <c r="F467" s="96" t="s">
        <v>166</v>
      </c>
      <c r="G467" s="73">
        <f t="shared" si="25"/>
        <v>1.5481</v>
      </c>
    </row>
    <row r="468" spans="1:11">
      <c r="A468" s="94">
        <v>37915</v>
      </c>
      <c r="B468" s="73">
        <f t="shared" si="23"/>
        <v>208.21944999999999</v>
      </c>
      <c r="C468" s="95">
        <v>134.5</v>
      </c>
      <c r="D468" s="73">
        <f t="shared" si="24"/>
        <v>1.5481</v>
      </c>
      <c r="F468" s="96" t="s">
        <v>166</v>
      </c>
      <c r="G468" s="73">
        <f t="shared" si="25"/>
        <v>1.5481</v>
      </c>
    </row>
    <row r="469" spans="1:11">
      <c r="A469" s="94">
        <v>37916</v>
      </c>
      <c r="B469" s="73">
        <f t="shared" si="23"/>
        <v>210.54160000000002</v>
      </c>
      <c r="C469" s="95">
        <v>136</v>
      </c>
      <c r="D469" s="73">
        <f t="shared" si="24"/>
        <v>1.5481</v>
      </c>
      <c r="F469" s="96" t="s">
        <v>166</v>
      </c>
      <c r="G469" s="73">
        <f t="shared" si="25"/>
        <v>1.5481</v>
      </c>
    </row>
    <row r="470" spans="1:11">
      <c r="A470" s="94">
        <v>37917</v>
      </c>
      <c r="B470" s="73">
        <f t="shared" si="23"/>
        <v>217.50805</v>
      </c>
      <c r="C470" s="95">
        <v>140.5</v>
      </c>
      <c r="D470" s="73">
        <f t="shared" si="24"/>
        <v>1.5481</v>
      </c>
      <c r="F470" s="96" t="s">
        <v>166</v>
      </c>
      <c r="G470" s="73">
        <f t="shared" si="25"/>
        <v>1.5481</v>
      </c>
    </row>
    <row r="471" spans="1:11">
      <c r="A471" s="94">
        <v>37918</v>
      </c>
      <c r="B471" s="73">
        <f t="shared" si="23"/>
        <v>219.443175</v>
      </c>
      <c r="C471" s="95">
        <v>141.75</v>
      </c>
      <c r="D471" s="73">
        <f t="shared" si="24"/>
        <v>1.5481</v>
      </c>
      <c r="F471" s="96" t="s">
        <v>166</v>
      </c>
      <c r="G471" s="73">
        <f t="shared" si="25"/>
        <v>1.5481</v>
      </c>
    </row>
    <row r="472" spans="1:11">
      <c r="A472" s="94">
        <v>37921</v>
      </c>
      <c r="B472" s="73">
        <f t="shared" si="23"/>
        <v>221.3783</v>
      </c>
      <c r="C472" s="95">
        <v>143</v>
      </c>
      <c r="D472" s="73">
        <f t="shared" si="24"/>
        <v>1.5481</v>
      </c>
      <c r="F472" s="96" t="s">
        <v>166</v>
      </c>
      <c r="G472" s="73">
        <f t="shared" si="25"/>
        <v>1.5481</v>
      </c>
    </row>
    <row r="473" spans="1:11">
      <c r="A473" s="94">
        <v>37922</v>
      </c>
      <c r="B473" s="73">
        <f t="shared" si="23"/>
        <v>221.3783</v>
      </c>
      <c r="C473" s="95">
        <v>143</v>
      </c>
      <c r="D473" s="73">
        <f t="shared" si="24"/>
        <v>1.5481</v>
      </c>
      <c r="F473" s="96" t="s">
        <v>166</v>
      </c>
      <c r="G473" s="73">
        <f t="shared" si="25"/>
        <v>1.5481</v>
      </c>
    </row>
    <row r="474" spans="1:11">
      <c r="A474" s="94">
        <v>37923</v>
      </c>
      <c r="B474" s="73">
        <f t="shared" ref="B474:B514" si="26">+C474*G474</f>
        <v>226.02260000000001</v>
      </c>
      <c r="C474" s="95">
        <v>146</v>
      </c>
      <c r="D474" s="73">
        <f t="shared" si="24"/>
        <v>1.5481</v>
      </c>
      <c r="F474" s="96" t="s">
        <v>166</v>
      </c>
      <c r="G474" s="73">
        <f t="shared" si="25"/>
        <v>1.5481</v>
      </c>
    </row>
    <row r="475" spans="1:11">
      <c r="A475" s="94">
        <v>37924</v>
      </c>
      <c r="B475" s="73">
        <f t="shared" si="26"/>
        <v>229.11879999999999</v>
      </c>
      <c r="C475" s="95">
        <v>148</v>
      </c>
      <c r="D475" s="73">
        <f t="shared" si="24"/>
        <v>1.5481</v>
      </c>
      <c r="F475" s="96" t="s">
        <v>166</v>
      </c>
      <c r="G475" s="73">
        <f t="shared" si="25"/>
        <v>1.5481</v>
      </c>
    </row>
    <row r="476" spans="1:11">
      <c r="A476" s="94">
        <v>37925</v>
      </c>
      <c r="B476" s="73">
        <f t="shared" si="26"/>
        <v>230.6669</v>
      </c>
      <c r="C476" s="95">
        <v>149</v>
      </c>
      <c r="D476" s="73">
        <f t="shared" si="24"/>
        <v>1.5481</v>
      </c>
      <c r="F476" s="96" t="s">
        <v>166</v>
      </c>
      <c r="G476" s="73">
        <f t="shared" si="25"/>
        <v>1.5481</v>
      </c>
    </row>
    <row r="477" spans="1:11">
      <c r="A477" s="94">
        <v>37928</v>
      </c>
      <c r="B477" s="73">
        <f t="shared" si="26"/>
        <v>232.24629999999999</v>
      </c>
      <c r="C477" s="95">
        <v>149</v>
      </c>
      <c r="D477" s="73">
        <f t="shared" si="24"/>
        <v>1.5587</v>
      </c>
      <c r="E477" s="73">
        <v>39.659999999999997</v>
      </c>
      <c r="F477" s="96" t="s">
        <v>167</v>
      </c>
      <c r="G477" s="73">
        <f t="shared" si="25"/>
        <v>1.5587</v>
      </c>
      <c r="K477" s="73">
        <v>39.659999999999997</v>
      </c>
    </row>
    <row r="478" spans="1:11">
      <c r="A478" s="94">
        <v>37929</v>
      </c>
      <c r="B478" s="73">
        <f t="shared" si="26"/>
        <v>232.24629999999999</v>
      </c>
      <c r="C478" s="95">
        <v>149</v>
      </c>
      <c r="D478" s="73">
        <f t="shared" si="24"/>
        <v>1.5587</v>
      </c>
      <c r="F478" s="96" t="s">
        <v>167</v>
      </c>
      <c r="G478" s="73">
        <f t="shared" si="25"/>
        <v>1.5587</v>
      </c>
    </row>
    <row r="479" spans="1:11">
      <c r="A479" s="94">
        <v>37930</v>
      </c>
      <c r="B479" s="73">
        <f t="shared" si="26"/>
        <v>231.85662500000001</v>
      </c>
      <c r="C479" s="95">
        <v>148.75</v>
      </c>
      <c r="D479" s="73">
        <f t="shared" si="24"/>
        <v>1.5587</v>
      </c>
      <c r="F479" s="96" t="s">
        <v>167</v>
      </c>
      <c r="G479" s="73">
        <f t="shared" si="25"/>
        <v>1.5587</v>
      </c>
    </row>
    <row r="480" spans="1:11">
      <c r="A480" s="94">
        <v>37931</v>
      </c>
      <c r="B480" s="73">
        <f t="shared" si="26"/>
        <v>238.4811</v>
      </c>
      <c r="C480" s="95">
        <v>153</v>
      </c>
      <c r="D480" s="73">
        <f t="shared" si="24"/>
        <v>1.5587</v>
      </c>
      <c r="F480" s="96" t="s">
        <v>167</v>
      </c>
      <c r="G480" s="73">
        <f t="shared" si="25"/>
        <v>1.5587</v>
      </c>
    </row>
    <row r="481" spans="1:7">
      <c r="A481" s="94">
        <v>37932</v>
      </c>
      <c r="B481" s="73">
        <f t="shared" si="26"/>
        <v>241.5985</v>
      </c>
      <c r="C481" s="95">
        <v>155</v>
      </c>
      <c r="D481" s="73">
        <f t="shared" si="24"/>
        <v>1.5587</v>
      </c>
      <c r="F481" s="96" t="s">
        <v>167</v>
      </c>
      <c r="G481" s="73">
        <f t="shared" si="25"/>
        <v>1.5587</v>
      </c>
    </row>
    <row r="482" spans="1:7">
      <c r="A482" s="94">
        <v>37935</v>
      </c>
      <c r="B482" s="73">
        <f t="shared" si="26"/>
        <v>243.15719999999999</v>
      </c>
      <c r="C482" s="95">
        <v>156</v>
      </c>
      <c r="D482" s="73">
        <f t="shared" si="24"/>
        <v>1.5587</v>
      </c>
      <c r="F482" s="96" t="s">
        <v>167</v>
      </c>
      <c r="G482" s="73">
        <f t="shared" si="25"/>
        <v>1.5587</v>
      </c>
    </row>
    <row r="483" spans="1:7">
      <c r="A483" s="94">
        <v>37936</v>
      </c>
      <c r="B483" s="73">
        <f t="shared" si="26"/>
        <v>253.678425</v>
      </c>
      <c r="C483" s="95">
        <v>162.75</v>
      </c>
      <c r="D483" s="73">
        <f t="shared" si="24"/>
        <v>1.5587</v>
      </c>
      <c r="F483" s="96" t="s">
        <v>167</v>
      </c>
      <c r="G483" s="73">
        <f t="shared" si="25"/>
        <v>1.5587</v>
      </c>
    </row>
    <row r="484" spans="1:7">
      <c r="A484" s="94">
        <v>37937</v>
      </c>
      <c r="B484" s="73">
        <f t="shared" si="26"/>
        <v>257.575175</v>
      </c>
      <c r="C484" s="95">
        <v>165.25</v>
      </c>
      <c r="D484" s="73">
        <f t="shared" si="24"/>
        <v>1.5587</v>
      </c>
      <c r="F484" s="96" t="s">
        <v>167</v>
      </c>
      <c r="G484" s="73">
        <f t="shared" si="25"/>
        <v>1.5587</v>
      </c>
    </row>
    <row r="485" spans="1:7">
      <c r="A485" s="94">
        <v>37938</v>
      </c>
      <c r="B485" s="73">
        <f t="shared" si="26"/>
        <v>254.06809999999999</v>
      </c>
      <c r="C485" s="95">
        <v>163</v>
      </c>
      <c r="D485" s="73">
        <f t="shared" si="24"/>
        <v>1.5587</v>
      </c>
      <c r="F485" s="96" t="s">
        <v>167</v>
      </c>
      <c r="G485" s="73">
        <f t="shared" si="25"/>
        <v>1.5587</v>
      </c>
    </row>
    <row r="486" spans="1:7">
      <c r="A486" s="94">
        <v>37939</v>
      </c>
      <c r="B486" s="73">
        <f t="shared" si="26"/>
        <v>254.84745000000001</v>
      </c>
      <c r="C486" s="95">
        <v>163.5</v>
      </c>
      <c r="D486" s="73">
        <f t="shared" si="24"/>
        <v>1.5587</v>
      </c>
      <c r="F486" s="96" t="s">
        <v>167</v>
      </c>
      <c r="G486" s="73">
        <f t="shared" si="25"/>
        <v>1.5587</v>
      </c>
    </row>
    <row r="487" spans="1:7">
      <c r="A487" s="94">
        <v>37942</v>
      </c>
      <c r="B487" s="73">
        <f t="shared" si="26"/>
        <v>252.5094</v>
      </c>
      <c r="C487" s="95">
        <v>162</v>
      </c>
      <c r="D487" s="73">
        <f t="shared" si="24"/>
        <v>1.5587</v>
      </c>
      <c r="F487" s="96" t="s">
        <v>167</v>
      </c>
      <c r="G487" s="73">
        <f t="shared" si="25"/>
        <v>1.5587</v>
      </c>
    </row>
    <row r="488" spans="1:7">
      <c r="A488" s="94">
        <v>37943</v>
      </c>
      <c r="B488" s="73">
        <f t="shared" si="26"/>
        <v>247.83330000000001</v>
      </c>
      <c r="C488" s="95">
        <v>159</v>
      </c>
      <c r="D488" s="73">
        <f t="shared" si="24"/>
        <v>1.5587</v>
      </c>
      <c r="F488" s="96" t="s">
        <v>167</v>
      </c>
      <c r="G488" s="73">
        <f t="shared" si="25"/>
        <v>1.5587</v>
      </c>
    </row>
    <row r="489" spans="1:7">
      <c r="A489" s="94">
        <v>37944</v>
      </c>
      <c r="B489" s="73">
        <f t="shared" si="26"/>
        <v>244.7159</v>
      </c>
      <c r="C489" s="95">
        <v>157</v>
      </c>
      <c r="D489" s="73">
        <f t="shared" si="24"/>
        <v>1.5587</v>
      </c>
      <c r="F489" s="96" t="s">
        <v>167</v>
      </c>
      <c r="G489" s="73">
        <f t="shared" si="25"/>
        <v>1.5587</v>
      </c>
    </row>
    <row r="490" spans="1:7">
      <c r="A490" s="94">
        <v>37945</v>
      </c>
      <c r="B490" s="73">
        <f t="shared" si="26"/>
        <v>248.61265</v>
      </c>
      <c r="C490" s="95">
        <v>159.5</v>
      </c>
      <c r="D490" s="73">
        <f t="shared" si="24"/>
        <v>1.5587</v>
      </c>
      <c r="F490" s="96" t="s">
        <v>167</v>
      </c>
      <c r="G490" s="73">
        <f t="shared" si="25"/>
        <v>1.5587</v>
      </c>
    </row>
    <row r="491" spans="1:7">
      <c r="A491" s="94">
        <v>37946</v>
      </c>
      <c r="B491" s="73">
        <f t="shared" si="26"/>
        <v>250.17134999999999</v>
      </c>
      <c r="C491" s="95">
        <v>160.5</v>
      </c>
      <c r="D491" s="73">
        <f t="shared" si="24"/>
        <v>1.5587</v>
      </c>
      <c r="F491" s="96" t="s">
        <v>167</v>
      </c>
      <c r="G491" s="73">
        <f t="shared" si="25"/>
        <v>1.5587</v>
      </c>
    </row>
    <row r="492" spans="1:7">
      <c r="A492" s="94">
        <v>37949</v>
      </c>
      <c r="B492" s="73">
        <f t="shared" si="26"/>
        <v>250.561025</v>
      </c>
      <c r="C492" s="95">
        <v>160.75</v>
      </c>
      <c r="D492" s="73">
        <f t="shared" si="24"/>
        <v>1.5587</v>
      </c>
      <c r="F492" s="96" t="s">
        <v>167</v>
      </c>
      <c r="G492" s="73">
        <f t="shared" si="25"/>
        <v>1.5587</v>
      </c>
    </row>
    <row r="493" spans="1:7">
      <c r="A493" s="94">
        <v>37950</v>
      </c>
      <c r="B493" s="73">
        <f t="shared" si="26"/>
        <v>249.78167500000001</v>
      </c>
      <c r="C493" s="95">
        <v>160.25</v>
      </c>
      <c r="D493" s="73">
        <f t="shared" si="24"/>
        <v>1.5587</v>
      </c>
      <c r="F493" s="96" t="s">
        <v>167</v>
      </c>
      <c r="G493" s="73">
        <f t="shared" si="25"/>
        <v>1.5587</v>
      </c>
    </row>
    <row r="494" spans="1:7">
      <c r="A494" s="94">
        <v>37951</v>
      </c>
      <c r="B494" s="73">
        <f t="shared" si="26"/>
        <v>248.61265</v>
      </c>
      <c r="C494" s="95">
        <v>159.5</v>
      </c>
      <c r="D494" s="73">
        <f t="shared" si="24"/>
        <v>1.5587</v>
      </c>
      <c r="F494" s="96" t="s">
        <v>167</v>
      </c>
      <c r="G494" s="73">
        <f t="shared" si="25"/>
        <v>1.5587</v>
      </c>
    </row>
    <row r="495" spans="1:7">
      <c r="A495" s="94">
        <v>37952</v>
      </c>
      <c r="B495" s="73">
        <f t="shared" si="26"/>
        <v>247.05394999999999</v>
      </c>
      <c r="C495" s="95">
        <v>158.5</v>
      </c>
      <c r="D495" s="73">
        <f t="shared" si="24"/>
        <v>1.5587</v>
      </c>
      <c r="F495" s="96" t="s">
        <v>167</v>
      </c>
      <c r="G495" s="73">
        <f t="shared" si="25"/>
        <v>1.5587</v>
      </c>
    </row>
    <row r="496" spans="1:7">
      <c r="A496" s="94">
        <v>37953</v>
      </c>
      <c r="B496" s="73">
        <f t="shared" si="26"/>
        <v>252.5094</v>
      </c>
      <c r="C496" s="95">
        <v>162</v>
      </c>
      <c r="D496" s="73">
        <f t="shared" si="24"/>
        <v>1.5587</v>
      </c>
      <c r="F496" s="96" t="s">
        <v>167</v>
      </c>
      <c r="G496" s="73">
        <f t="shared" si="25"/>
        <v>1.5587</v>
      </c>
    </row>
    <row r="497" spans="1:11">
      <c r="A497" s="94">
        <v>37956</v>
      </c>
      <c r="B497" s="73">
        <f t="shared" si="26"/>
        <v>251.50507500000001</v>
      </c>
      <c r="C497" s="95">
        <v>161.75</v>
      </c>
      <c r="D497" s="73">
        <f t="shared" si="24"/>
        <v>1.5548999999999999</v>
      </c>
      <c r="E497" s="73">
        <v>39.229999999999997</v>
      </c>
      <c r="F497" s="96" t="s">
        <v>168</v>
      </c>
      <c r="G497" s="73">
        <f t="shared" si="25"/>
        <v>1.5548999999999999</v>
      </c>
      <c r="K497" s="73">
        <v>39.229999999999997</v>
      </c>
    </row>
    <row r="498" spans="1:11">
      <c r="A498" s="94">
        <v>37957</v>
      </c>
      <c r="B498" s="73">
        <f t="shared" si="26"/>
        <v>248.78399999999999</v>
      </c>
      <c r="C498" s="95">
        <v>160</v>
      </c>
      <c r="D498" s="73">
        <f t="shared" si="24"/>
        <v>1.5548999999999999</v>
      </c>
      <c r="F498" s="96" t="s">
        <v>168</v>
      </c>
      <c r="G498" s="73">
        <f t="shared" si="25"/>
        <v>1.5548999999999999</v>
      </c>
    </row>
    <row r="499" spans="1:11">
      <c r="A499" s="94">
        <v>37958</v>
      </c>
      <c r="B499" s="73">
        <f t="shared" si="26"/>
        <v>249.56144999999998</v>
      </c>
      <c r="C499" s="95">
        <v>160.5</v>
      </c>
      <c r="D499" s="73">
        <f t="shared" si="24"/>
        <v>1.5548999999999999</v>
      </c>
      <c r="F499" s="96" t="s">
        <v>168</v>
      </c>
      <c r="G499" s="73">
        <f t="shared" si="25"/>
        <v>1.5548999999999999</v>
      </c>
    </row>
    <row r="500" spans="1:11">
      <c r="A500" s="94">
        <v>37959</v>
      </c>
      <c r="B500" s="73">
        <f t="shared" si="26"/>
        <v>251.11634999999998</v>
      </c>
      <c r="C500" s="95">
        <v>161.5</v>
      </c>
      <c r="D500" s="73">
        <f t="shared" si="24"/>
        <v>1.5548999999999999</v>
      </c>
      <c r="F500" s="96" t="s">
        <v>168</v>
      </c>
      <c r="G500" s="73">
        <f t="shared" si="25"/>
        <v>1.5548999999999999</v>
      </c>
    </row>
    <row r="501" spans="1:11">
      <c r="A501" s="94">
        <v>37960</v>
      </c>
      <c r="B501" s="73">
        <f t="shared" si="26"/>
        <v>250.3389</v>
      </c>
      <c r="C501" s="95">
        <v>161</v>
      </c>
      <c r="D501" s="73">
        <f t="shared" si="24"/>
        <v>1.5548999999999999</v>
      </c>
      <c r="F501" s="96" t="s">
        <v>168</v>
      </c>
      <c r="G501" s="73">
        <f t="shared" si="25"/>
        <v>1.5548999999999999</v>
      </c>
    </row>
    <row r="502" spans="1:11">
      <c r="A502" s="94">
        <v>37963</v>
      </c>
      <c r="B502" s="73">
        <f t="shared" si="26"/>
        <v>248.78399999999999</v>
      </c>
      <c r="C502" s="95">
        <v>160</v>
      </c>
      <c r="D502" s="73">
        <f t="shared" si="24"/>
        <v>1.5548999999999999</v>
      </c>
      <c r="F502" s="96" t="s">
        <v>168</v>
      </c>
      <c r="G502" s="73">
        <f t="shared" si="25"/>
        <v>1.5548999999999999</v>
      </c>
    </row>
    <row r="503" spans="1:11">
      <c r="A503" s="94">
        <v>37964</v>
      </c>
      <c r="B503" s="73">
        <f t="shared" si="26"/>
        <v>248.00655</v>
      </c>
      <c r="C503" s="95">
        <v>159.5</v>
      </c>
      <c r="D503" s="73">
        <f t="shared" si="24"/>
        <v>1.5548999999999999</v>
      </c>
      <c r="F503" s="96" t="s">
        <v>168</v>
      </c>
      <c r="G503" s="73">
        <f t="shared" si="25"/>
        <v>1.5548999999999999</v>
      </c>
    </row>
    <row r="504" spans="1:11">
      <c r="A504" s="94">
        <v>37965</v>
      </c>
      <c r="B504" s="73">
        <f t="shared" si="26"/>
        <v>246.45165</v>
      </c>
      <c r="C504" s="95">
        <v>158.5</v>
      </c>
      <c r="D504" s="73">
        <f t="shared" si="24"/>
        <v>1.5548999999999999</v>
      </c>
      <c r="F504" s="96" t="s">
        <v>168</v>
      </c>
      <c r="G504" s="73">
        <f t="shared" si="25"/>
        <v>1.5548999999999999</v>
      </c>
    </row>
    <row r="505" spans="1:11">
      <c r="A505" s="94">
        <v>37966</v>
      </c>
      <c r="B505" s="73">
        <f t="shared" si="26"/>
        <v>243.34184999999999</v>
      </c>
      <c r="C505" s="95">
        <v>156.5</v>
      </c>
      <c r="D505" s="73">
        <f t="shared" si="24"/>
        <v>1.5548999999999999</v>
      </c>
      <c r="F505" s="96" t="s">
        <v>168</v>
      </c>
      <c r="G505" s="73">
        <f t="shared" si="25"/>
        <v>1.5548999999999999</v>
      </c>
    </row>
    <row r="506" spans="1:11">
      <c r="A506" s="94">
        <v>37967</v>
      </c>
      <c r="B506" s="73">
        <f t="shared" si="26"/>
        <v>241.0095</v>
      </c>
      <c r="C506" s="95">
        <v>155</v>
      </c>
      <c r="D506" s="73">
        <f t="shared" si="24"/>
        <v>1.5548999999999999</v>
      </c>
      <c r="F506" s="96" t="s">
        <v>168</v>
      </c>
      <c r="G506" s="73">
        <f t="shared" si="25"/>
        <v>1.5548999999999999</v>
      </c>
    </row>
    <row r="507" spans="1:11">
      <c r="A507" s="94">
        <v>37970</v>
      </c>
      <c r="B507" s="73">
        <f t="shared" si="26"/>
        <v>242.56439999999998</v>
      </c>
      <c r="C507" s="95">
        <v>156</v>
      </c>
      <c r="D507" s="73">
        <f t="shared" si="24"/>
        <v>1.5548999999999999</v>
      </c>
      <c r="F507" s="96" t="s">
        <v>168</v>
      </c>
      <c r="G507" s="73">
        <f t="shared" si="25"/>
        <v>1.5548999999999999</v>
      </c>
    </row>
    <row r="508" spans="1:11">
      <c r="A508" s="94">
        <v>37971</v>
      </c>
      <c r="B508" s="73">
        <f t="shared" si="26"/>
        <v>241.0095</v>
      </c>
      <c r="C508" s="95">
        <v>155</v>
      </c>
      <c r="D508" s="73">
        <f t="shared" si="24"/>
        <v>1.5548999999999999</v>
      </c>
      <c r="F508" s="96" t="s">
        <v>168</v>
      </c>
      <c r="G508" s="73">
        <f t="shared" si="25"/>
        <v>1.5548999999999999</v>
      </c>
    </row>
    <row r="509" spans="1:11">
      <c r="A509" s="94">
        <v>37972</v>
      </c>
      <c r="B509" s="73">
        <f t="shared" si="26"/>
        <v>240.62077499999998</v>
      </c>
      <c r="C509" s="95">
        <v>154.75</v>
      </c>
      <c r="D509" s="73">
        <f t="shared" si="24"/>
        <v>1.5548999999999999</v>
      </c>
      <c r="F509" s="96" t="s">
        <v>168</v>
      </c>
      <c r="G509" s="73">
        <f t="shared" si="25"/>
        <v>1.5548999999999999</v>
      </c>
    </row>
    <row r="510" spans="1:11">
      <c r="A510" s="94">
        <v>37973</v>
      </c>
      <c r="B510" s="73">
        <f t="shared" si="26"/>
        <v>239.4546</v>
      </c>
      <c r="C510" s="95">
        <v>154</v>
      </c>
      <c r="D510" s="73">
        <f t="shared" si="24"/>
        <v>1.5548999999999999</v>
      </c>
      <c r="F510" s="96" t="s">
        <v>168</v>
      </c>
      <c r="G510" s="73">
        <f t="shared" si="25"/>
        <v>1.5548999999999999</v>
      </c>
    </row>
    <row r="511" spans="1:11">
      <c r="A511" s="94">
        <v>37974</v>
      </c>
      <c r="B511" s="73">
        <f t="shared" si="26"/>
        <v>240.62077499999998</v>
      </c>
      <c r="C511" s="95">
        <v>154.75</v>
      </c>
      <c r="D511" s="73">
        <f t="shared" si="24"/>
        <v>1.5548999999999999</v>
      </c>
      <c r="F511" s="96" t="s">
        <v>168</v>
      </c>
      <c r="G511" s="73">
        <f t="shared" si="25"/>
        <v>1.5548999999999999</v>
      </c>
    </row>
    <row r="512" spans="1:11">
      <c r="A512" s="94">
        <v>37977</v>
      </c>
      <c r="B512" s="73">
        <f t="shared" si="26"/>
        <v>240.23204999999999</v>
      </c>
      <c r="C512" s="95">
        <v>154.5</v>
      </c>
      <c r="D512" s="73">
        <f t="shared" si="24"/>
        <v>1.5548999999999999</v>
      </c>
      <c r="F512" s="96" t="s">
        <v>168</v>
      </c>
      <c r="G512" s="73">
        <f t="shared" si="25"/>
        <v>1.5548999999999999</v>
      </c>
    </row>
    <row r="513" spans="1:11">
      <c r="A513" s="94">
        <v>37978</v>
      </c>
      <c r="B513" s="73">
        <f t="shared" si="26"/>
        <v>236.73352499999999</v>
      </c>
      <c r="C513" s="95">
        <v>152.25</v>
      </c>
      <c r="D513" s="73">
        <f t="shared" si="24"/>
        <v>1.5548999999999999</v>
      </c>
      <c r="F513" s="96" t="s">
        <v>168</v>
      </c>
      <c r="G513" s="73">
        <f t="shared" si="25"/>
        <v>1.5548999999999999</v>
      </c>
    </row>
    <row r="514" spans="1:11">
      <c r="A514" s="94">
        <v>37979</v>
      </c>
      <c r="B514" s="73">
        <f t="shared" si="26"/>
        <v>231.29137499999999</v>
      </c>
      <c r="C514" s="95">
        <v>148.75</v>
      </c>
      <c r="D514" s="73">
        <f t="shared" si="24"/>
        <v>1.5548999999999999</v>
      </c>
      <c r="F514" s="96" t="s">
        <v>168</v>
      </c>
      <c r="G514" s="73">
        <f t="shared" si="25"/>
        <v>1.5548999999999999</v>
      </c>
    </row>
    <row r="515" spans="1:11">
      <c r="A515" s="94">
        <v>37981</v>
      </c>
      <c r="C515" s="95"/>
      <c r="D515" s="73">
        <f t="shared" si="24"/>
        <v>1.5548999999999999</v>
      </c>
      <c r="F515" s="96" t="s">
        <v>168</v>
      </c>
      <c r="G515" s="73">
        <f t="shared" si="25"/>
        <v>1.5548999999999999</v>
      </c>
    </row>
    <row r="516" spans="1:11">
      <c r="A516" s="94">
        <v>37984</v>
      </c>
      <c r="B516" s="73">
        <f t="shared" ref="B516:B579" si="27">+C516*G516</f>
        <v>232.068825</v>
      </c>
      <c r="C516" s="95">
        <v>149.25</v>
      </c>
      <c r="D516" s="73">
        <f t="shared" ref="D516:D579" si="28">+G516</f>
        <v>1.5548999999999999</v>
      </c>
      <c r="F516" s="96" t="s">
        <v>168</v>
      </c>
      <c r="G516" s="73">
        <f t="shared" ref="G516:G579" si="29">VLOOKUP(F:F,I:J,2,FALSE)</f>
        <v>1.5548999999999999</v>
      </c>
    </row>
    <row r="517" spans="1:11">
      <c r="A517" s="94">
        <v>37985</v>
      </c>
      <c r="B517" s="73">
        <f t="shared" si="27"/>
        <v>232.84627499999999</v>
      </c>
      <c r="C517" s="95">
        <v>149.75</v>
      </c>
      <c r="D517" s="73">
        <f t="shared" si="28"/>
        <v>1.5548999999999999</v>
      </c>
      <c r="F517" s="96" t="s">
        <v>168</v>
      </c>
      <c r="G517" s="73">
        <f t="shared" si="29"/>
        <v>1.5548999999999999</v>
      </c>
    </row>
    <row r="518" spans="1:11">
      <c r="A518" s="94">
        <v>37986</v>
      </c>
      <c r="B518" s="73">
        <f t="shared" si="27"/>
        <v>238.67714999999998</v>
      </c>
      <c r="C518" s="95">
        <v>153.5</v>
      </c>
      <c r="D518" s="73">
        <f t="shared" si="28"/>
        <v>1.5548999999999999</v>
      </c>
      <c r="F518" s="96" t="s">
        <v>168</v>
      </c>
      <c r="G518" s="73">
        <f t="shared" si="29"/>
        <v>1.5548999999999999</v>
      </c>
    </row>
    <row r="519" spans="1:11">
      <c r="A519" s="94">
        <v>37988</v>
      </c>
      <c r="B519" s="73">
        <f t="shared" si="27"/>
        <v>244.703125</v>
      </c>
      <c r="C519" s="95">
        <v>156.25</v>
      </c>
      <c r="D519" s="73">
        <f t="shared" si="28"/>
        <v>1.5661</v>
      </c>
      <c r="E519" s="73">
        <v>39.74</v>
      </c>
      <c r="F519" s="96" t="s">
        <v>169</v>
      </c>
      <c r="G519" s="73">
        <f t="shared" si="29"/>
        <v>1.5661</v>
      </c>
      <c r="K519" s="73">
        <v>39.74</v>
      </c>
    </row>
    <row r="520" spans="1:11">
      <c r="A520" s="94">
        <v>37991</v>
      </c>
      <c r="B520" s="73">
        <f t="shared" si="27"/>
        <v>245.8777</v>
      </c>
      <c r="C520" s="95">
        <v>157</v>
      </c>
      <c r="D520" s="73">
        <f t="shared" si="28"/>
        <v>1.5661</v>
      </c>
      <c r="F520" s="96" t="s">
        <v>169</v>
      </c>
      <c r="G520" s="73">
        <f t="shared" si="29"/>
        <v>1.5661</v>
      </c>
    </row>
    <row r="521" spans="1:11">
      <c r="A521" s="94">
        <v>37992</v>
      </c>
      <c r="B521" s="73">
        <f t="shared" si="27"/>
        <v>243.920075</v>
      </c>
      <c r="C521" s="95">
        <v>155.75</v>
      </c>
      <c r="D521" s="73">
        <f t="shared" si="28"/>
        <v>1.5661</v>
      </c>
      <c r="F521" s="96" t="s">
        <v>169</v>
      </c>
      <c r="G521" s="73">
        <f t="shared" si="29"/>
        <v>1.5661</v>
      </c>
    </row>
    <row r="522" spans="1:11">
      <c r="A522" s="94">
        <v>37993</v>
      </c>
      <c r="B522" s="73">
        <f t="shared" si="27"/>
        <v>241.17940000000002</v>
      </c>
      <c r="C522" s="95">
        <v>154</v>
      </c>
      <c r="D522" s="73">
        <f t="shared" si="28"/>
        <v>1.5661</v>
      </c>
      <c r="F522" s="96" t="s">
        <v>169</v>
      </c>
      <c r="G522" s="73">
        <f t="shared" si="29"/>
        <v>1.5661</v>
      </c>
    </row>
    <row r="523" spans="1:11">
      <c r="A523" s="94">
        <v>37994</v>
      </c>
      <c r="B523" s="73">
        <f t="shared" si="27"/>
        <v>239.61330000000001</v>
      </c>
      <c r="C523" s="95">
        <v>153</v>
      </c>
      <c r="D523" s="73">
        <f t="shared" si="28"/>
        <v>1.5661</v>
      </c>
      <c r="F523" s="96" t="s">
        <v>169</v>
      </c>
      <c r="G523" s="73">
        <f t="shared" si="29"/>
        <v>1.5661</v>
      </c>
    </row>
    <row r="524" spans="1:11">
      <c r="A524" s="94">
        <v>37995</v>
      </c>
      <c r="B524" s="73">
        <f t="shared" si="27"/>
        <v>234.91500000000002</v>
      </c>
      <c r="C524" s="95">
        <v>150</v>
      </c>
      <c r="D524" s="73">
        <f t="shared" si="28"/>
        <v>1.5661</v>
      </c>
      <c r="F524" s="96" t="s">
        <v>169</v>
      </c>
      <c r="G524" s="73">
        <f t="shared" si="29"/>
        <v>1.5661</v>
      </c>
    </row>
    <row r="525" spans="1:11">
      <c r="A525" s="94">
        <v>37998</v>
      </c>
      <c r="B525" s="73">
        <f t="shared" si="27"/>
        <v>234.91500000000002</v>
      </c>
      <c r="C525" s="95">
        <v>150</v>
      </c>
      <c r="D525" s="73">
        <f t="shared" si="28"/>
        <v>1.5661</v>
      </c>
      <c r="F525" s="96" t="s">
        <v>169</v>
      </c>
      <c r="G525" s="73">
        <f t="shared" si="29"/>
        <v>1.5661</v>
      </c>
    </row>
    <row r="526" spans="1:11">
      <c r="A526" s="94">
        <v>37999</v>
      </c>
      <c r="B526" s="73">
        <f t="shared" si="27"/>
        <v>246.26922500000001</v>
      </c>
      <c r="C526" s="95">
        <v>157.25</v>
      </c>
      <c r="D526" s="73">
        <f t="shared" si="28"/>
        <v>1.5661</v>
      </c>
      <c r="F526" s="96" t="s">
        <v>169</v>
      </c>
      <c r="G526" s="73">
        <f t="shared" si="29"/>
        <v>1.5661</v>
      </c>
    </row>
    <row r="527" spans="1:11">
      <c r="A527" s="94">
        <v>38000</v>
      </c>
      <c r="B527" s="73">
        <f t="shared" si="27"/>
        <v>241.96245000000002</v>
      </c>
      <c r="C527" s="95">
        <v>154.5</v>
      </c>
      <c r="D527" s="73">
        <f t="shared" si="28"/>
        <v>1.5661</v>
      </c>
      <c r="F527" s="96" t="s">
        <v>169</v>
      </c>
      <c r="G527" s="73">
        <f t="shared" si="29"/>
        <v>1.5661</v>
      </c>
    </row>
    <row r="528" spans="1:11">
      <c r="A528" s="94">
        <v>38001</v>
      </c>
      <c r="B528" s="73">
        <f t="shared" si="27"/>
        <v>243.52855</v>
      </c>
      <c r="C528" s="95">
        <v>155.5</v>
      </c>
      <c r="D528" s="73">
        <f t="shared" si="28"/>
        <v>1.5661</v>
      </c>
      <c r="F528" s="96" t="s">
        <v>169</v>
      </c>
      <c r="G528" s="73">
        <f t="shared" si="29"/>
        <v>1.5661</v>
      </c>
    </row>
    <row r="529" spans="1:11">
      <c r="A529" s="94">
        <v>38002</v>
      </c>
      <c r="B529" s="73">
        <f t="shared" si="27"/>
        <v>245.09465</v>
      </c>
      <c r="C529" s="95">
        <v>156.5</v>
      </c>
      <c r="D529" s="73">
        <f t="shared" si="28"/>
        <v>1.5661</v>
      </c>
      <c r="F529" s="96" t="s">
        <v>169</v>
      </c>
      <c r="G529" s="73">
        <f t="shared" si="29"/>
        <v>1.5661</v>
      </c>
    </row>
    <row r="530" spans="1:11">
      <c r="A530" s="94">
        <v>38005</v>
      </c>
      <c r="B530" s="73">
        <f t="shared" si="27"/>
        <v>248.22685000000001</v>
      </c>
      <c r="C530" s="95">
        <v>158.5</v>
      </c>
      <c r="D530" s="73">
        <f t="shared" si="28"/>
        <v>1.5661</v>
      </c>
      <c r="F530" s="96" t="s">
        <v>169</v>
      </c>
      <c r="G530" s="73">
        <f t="shared" si="29"/>
        <v>1.5661</v>
      </c>
    </row>
    <row r="531" spans="1:11">
      <c r="A531" s="94">
        <v>38006</v>
      </c>
      <c r="B531" s="73">
        <f t="shared" si="27"/>
        <v>247.05227500000001</v>
      </c>
      <c r="C531" s="95">
        <v>157.75</v>
      </c>
      <c r="D531" s="73">
        <f t="shared" si="28"/>
        <v>1.5661</v>
      </c>
      <c r="F531" s="96" t="s">
        <v>169</v>
      </c>
      <c r="G531" s="73">
        <f t="shared" si="29"/>
        <v>1.5661</v>
      </c>
    </row>
    <row r="532" spans="1:11">
      <c r="A532" s="94">
        <v>38007</v>
      </c>
      <c r="B532" s="73">
        <f t="shared" si="27"/>
        <v>245.8777</v>
      </c>
      <c r="C532" s="95">
        <v>157</v>
      </c>
      <c r="D532" s="73">
        <f t="shared" si="28"/>
        <v>1.5661</v>
      </c>
      <c r="F532" s="96" t="s">
        <v>169</v>
      </c>
      <c r="G532" s="73">
        <f t="shared" si="29"/>
        <v>1.5661</v>
      </c>
    </row>
    <row r="533" spans="1:11">
      <c r="A533" s="94">
        <v>38008</v>
      </c>
      <c r="B533" s="73">
        <f t="shared" si="27"/>
        <v>243.920075</v>
      </c>
      <c r="C533" s="95">
        <v>155.75</v>
      </c>
      <c r="D533" s="73">
        <f t="shared" si="28"/>
        <v>1.5661</v>
      </c>
      <c r="F533" s="96" t="s">
        <v>169</v>
      </c>
      <c r="G533" s="73">
        <f t="shared" si="29"/>
        <v>1.5661</v>
      </c>
    </row>
    <row r="534" spans="1:11">
      <c r="A534" s="94">
        <v>38009</v>
      </c>
      <c r="B534" s="73">
        <f t="shared" si="27"/>
        <v>243.920075</v>
      </c>
      <c r="C534" s="95">
        <v>155.75</v>
      </c>
      <c r="D534" s="73">
        <f t="shared" si="28"/>
        <v>1.5661</v>
      </c>
      <c r="F534" s="96" t="s">
        <v>169</v>
      </c>
      <c r="G534" s="73">
        <f t="shared" si="29"/>
        <v>1.5661</v>
      </c>
    </row>
    <row r="535" spans="1:11">
      <c r="A535" s="94">
        <v>38012</v>
      </c>
      <c r="B535" s="73">
        <f t="shared" si="27"/>
        <v>245.09465</v>
      </c>
      <c r="C535" s="95">
        <v>156.5</v>
      </c>
      <c r="D535" s="73">
        <f t="shared" si="28"/>
        <v>1.5661</v>
      </c>
      <c r="F535" s="96" t="s">
        <v>169</v>
      </c>
      <c r="G535" s="73">
        <f t="shared" si="29"/>
        <v>1.5661</v>
      </c>
    </row>
    <row r="536" spans="1:11">
      <c r="A536" s="94">
        <v>38013</v>
      </c>
      <c r="B536" s="73">
        <f t="shared" si="27"/>
        <v>243.13702499999999</v>
      </c>
      <c r="C536" s="95">
        <v>155.25</v>
      </c>
      <c r="D536" s="73">
        <f t="shared" si="28"/>
        <v>1.5661</v>
      </c>
      <c r="F536" s="96" t="s">
        <v>169</v>
      </c>
      <c r="G536" s="73">
        <f t="shared" si="29"/>
        <v>1.5661</v>
      </c>
    </row>
    <row r="537" spans="1:11">
      <c r="A537" s="94">
        <v>38014</v>
      </c>
      <c r="B537" s="73">
        <f t="shared" si="27"/>
        <v>242.74550000000002</v>
      </c>
      <c r="C537" s="95">
        <v>155</v>
      </c>
      <c r="D537" s="73">
        <f t="shared" si="28"/>
        <v>1.5661</v>
      </c>
      <c r="F537" s="96" t="s">
        <v>169</v>
      </c>
      <c r="G537" s="73">
        <f t="shared" si="29"/>
        <v>1.5661</v>
      </c>
    </row>
    <row r="538" spans="1:11">
      <c r="A538" s="94">
        <v>38015</v>
      </c>
      <c r="B538" s="73">
        <f t="shared" si="27"/>
        <v>242.74550000000002</v>
      </c>
      <c r="C538" s="95">
        <v>155</v>
      </c>
      <c r="D538" s="73">
        <f t="shared" si="28"/>
        <v>1.5661</v>
      </c>
      <c r="F538" s="96" t="s">
        <v>169</v>
      </c>
      <c r="G538" s="73">
        <f t="shared" si="29"/>
        <v>1.5661</v>
      </c>
    </row>
    <row r="539" spans="1:11">
      <c r="A539" s="94">
        <v>38016</v>
      </c>
      <c r="B539" s="73">
        <f t="shared" si="27"/>
        <v>245.8777</v>
      </c>
      <c r="C539" s="95">
        <v>157</v>
      </c>
      <c r="D539" s="73">
        <f t="shared" si="28"/>
        <v>1.5661</v>
      </c>
      <c r="F539" s="96" t="s">
        <v>169</v>
      </c>
      <c r="G539" s="73">
        <f t="shared" si="29"/>
        <v>1.5661</v>
      </c>
    </row>
    <row r="540" spans="1:11">
      <c r="A540" s="94">
        <v>38019</v>
      </c>
      <c r="B540" s="73">
        <f t="shared" si="27"/>
        <v>245.40360000000004</v>
      </c>
      <c r="C540" s="95">
        <v>156</v>
      </c>
      <c r="D540" s="73">
        <f t="shared" si="28"/>
        <v>1.5731000000000002</v>
      </c>
      <c r="E540" s="73">
        <v>37.08</v>
      </c>
      <c r="F540" s="96" t="s">
        <v>170</v>
      </c>
      <c r="G540" s="73">
        <f t="shared" si="29"/>
        <v>1.5731000000000002</v>
      </c>
      <c r="K540" s="73">
        <v>37.08</v>
      </c>
    </row>
    <row r="541" spans="1:11">
      <c r="A541" s="94">
        <v>38020</v>
      </c>
      <c r="B541" s="73">
        <f t="shared" si="27"/>
        <v>241.86412500000003</v>
      </c>
      <c r="C541" s="95">
        <v>153.75</v>
      </c>
      <c r="D541" s="73">
        <f t="shared" si="28"/>
        <v>1.5731000000000002</v>
      </c>
      <c r="F541" s="96" t="s">
        <v>170</v>
      </c>
      <c r="G541" s="73">
        <f t="shared" si="29"/>
        <v>1.5731000000000002</v>
      </c>
    </row>
    <row r="542" spans="1:11">
      <c r="A542" s="94">
        <v>38021</v>
      </c>
      <c r="B542" s="73">
        <f t="shared" si="27"/>
        <v>240.68430000000004</v>
      </c>
      <c r="C542" s="95">
        <v>153</v>
      </c>
      <c r="D542" s="73">
        <f t="shared" si="28"/>
        <v>1.5731000000000002</v>
      </c>
      <c r="F542" s="96" t="s">
        <v>170</v>
      </c>
      <c r="G542" s="73">
        <f t="shared" si="29"/>
        <v>1.5731000000000002</v>
      </c>
    </row>
    <row r="543" spans="1:11">
      <c r="A543" s="94">
        <v>38022</v>
      </c>
      <c r="B543" s="73">
        <f t="shared" si="27"/>
        <v>239.11120000000003</v>
      </c>
      <c r="C543" s="95">
        <v>152</v>
      </c>
      <c r="D543" s="73">
        <f t="shared" si="28"/>
        <v>1.5731000000000002</v>
      </c>
      <c r="F543" s="96" t="s">
        <v>170</v>
      </c>
      <c r="G543" s="73">
        <f t="shared" si="29"/>
        <v>1.5731000000000002</v>
      </c>
    </row>
    <row r="544" spans="1:11">
      <c r="A544" s="94">
        <v>38023</v>
      </c>
      <c r="B544" s="73">
        <f t="shared" si="27"/>
        <v>240.29102500000002</v>
      </c>
      <c r="C544" s="95">
        <v>152.75</v>
      </c>
      <c r="D544" s="73">
        <f t="shared" si="28"/>
        <v>1.5731000000000002</v>
      </c>
      <c r="F544" s="96" t="s">
        <v>170</v>
      </c>
      <c r="G544" s="73">
        <f t="shared" si="29"/>
        <v>1.5731000000000002</v>
      </c>
    </row>
    <row r="545" spans="1:11">
      <c r="A545" s="94">
        <v>38026</v>
      </c>
      <c r="B545" s="73">
        <f t="shared" si="27"/>
        <v>238.71792500000004</v>
      </c>
      <c r="C545" s="95">
        <v>151.75</v>
      </c>
      <c r="D545" s="73">
        <f t="shared" si="28"/>
        <v>1.5731000000000002</v>
      </c>
      <c r="F545" s="96" t="s">
        <v>170</v>
      </c>
      <c r="G545" s="73">
        <f t="shared" si="29"/>
        <v>1.5731000000000002</v>
      </c>
    </row>
    <row r="546" spans="1:11">
      <c r="A546" s="94">
        <v>38027</v>
      </c>
      <c r="B546" s="73">
        <f t="shared" si="27"/>
        <v>238.32465000000002</v>
      </c>
      <c r="C546" s="95">
        <v>151.5</v>
      </c>
      <c r="D546" s="73">
        <f t="shared" si="28"/>
        <v>1.5731000000000002</v>
      </c>
      <c r="F546" s="96" t="s">
        <v>170</v>
      </c>
      <c r="G546" s="73">
        <f t="shared" si="29"/>
        <v>1.5731000000000002</v>
      </c>
    </row>
    <row r="547" spans="1:11">
      <c r="A547" s="94">
        <v>38028</v>
      </c>
      <c r="B547" s="73">
        <f t="shared" si="27"/>
        <v>237.93137500000003</v>
      </c>
      <c r="C547" s="95">
        <v>151.25</v>
      </c>
      <c r="D547" s="73">
        <f t="shared" si="28"/>
        <v>1.5731000000000002</v>
      </c>
      <c r="F547" s="96" t="s">
        <v>170</v>
      </c>
      <c r="G547" s="73">
        <f t="shared" si="29"/>
        <v>1.5731000000000002</v>
      </c>
    </row>
    <row r="548" spans="1:11">
      <c r="A548" s="94">
        <v>38029</v>
      </c>
      <c r="B548" s="73">
        <f t="shared" si="27"/>
        <v>234.39190000000002</v>
      </c>
      <c r="C548" s="95">
        <v>149</v>
      </c>
      <c r="D548" s="73">
        <f t="shared" si="28"/>
        <v>1.5731000000000002</v>
      </c>
      <c r="F548" s="96" t="s">
        <v>170</v>
      </c>
      <c r="G548" s="73">
        <f t="shared" si="29"/>
        <v>1.5731000000000002</v>
      </c>
    </row>
    <row r="549" spans="1:11">
      <c r="A549" s="94">
        <v>38030</v>
      </c>
      <c r="B549" s="73">
        <f t="shared" si="27"/>
        <v>229.67260000000002</v>
      </c>
      <c r="C549" s="95">
        <v>146</v>
      </c>
      <c r="D549" s="73">
        <f t="shared" si="28"/>
        <v>1.5731000000000002</v>
      </c>
      <c r="F549" s="96" t="s">
        <v>170</v>
      </c>
      <c r="G549" s="73">
        <f t="shared" si="29"/>
        <v>1.5731000000000002</v>
      </c>
    </row>
    <row r="550" spans="1:11">
      <c r="A550" s="94">
        <v>38033</v>
      </c>
      <c r="B550" s="73">
        <f t="shared" si="27"/>
        <v>227.31295000000003</v>
      </c>
      <c r="C550" s="95">
        <v>144.5</v>
      </c>
      <c r="D550" s="73">
        <f t="shared" si="28"/>
        <v>1.5731000000000002</v>
      </c>
      <c r="F550" s="96" t="s">
        <v>170</v>
      </c>
      <c r="G550" s="73">
        <f t="shared" si="29"/>
        <v>1.5731000000000002</v>
      </c>
    </row>
    <row r="551" spans="1:11">
      <c r="A551" s="94">
        <v>38034</v>
      </c>
      <c r="B551" s="73">
        <f t="shared" si="27"/>
        <v>229.67260000000002</v>
      </c>
      <c r="C551" s="95">
        <v>146</v>
      </c>
      <c r="D551" s="73">
        <f t="shared" si="28"/>
        <v>1.5731000000000002</v>
      </c>
      <c r="F551" s="96" t="s">
        <v>170</v>
      </c>
      <c r="G551" s="73">
        <f t="shared" si="29"/>
        <v>1.5731000000000002</v>
      </c>
    </row>
    <row r="552" spans="1:11">
      <c r="A552" s="94">
        <v>38035</v>
      </c>
      <c r="B552" s="73">
        <f t="shared" si="27"/>
        <v>225.73985000000002</v>
      </c>
      <c r="C552" s="95">
        <v>143.5</v>
      </c>
      <c r="D552" s="73">
        <f t="shared" si="28"/>
        <v>1.5731000000000002</v>
      </c>
      <c r="F552" s="96" t="s">
        <v>170</v>
      </c>
      <c r="G552" s="73">
        <f t="shared" si="29"/>
        <v>1.5731000000000002</v>
      </c>
    </row>
    <row r="553" spans="1:11">
      <c r="A553" s="94">
        <v>38036</v>
      </c>
      <c r="B553" s="73">
        <f t="shared" si="27"/>
        <v>227.31295000000003</v>
      </c>
      <c r="C553" s="95">
        <v>144.5</v>
      </c>
      <c r="D553" s="73">
        <f t="shared" si="28"/>
        <v>1.5731000000000002</v>
      </c>
      <c r="F553" s="96" t="s">
        <v>170</v>
      </c>
      <c r="G553" s="73">
        <f t="shared" si="29"/>
        <v>1.5731000000000002</v>
      </c>
    </row>
    <row r="554" spans="1:11">
      <c r="A554" s="94">
        <v>38037</v>
      </c>
      <c r="B554" s="73">
        <f t="shared" si="27"/>
        <v>231.24570000000003</v>
      </c>
      <c r="C554" s="95">
        <v>147</v>
      </c>
      <c r="D554" s="73">
        <f t="shared" si="28"/>
        <v>1.5731000000000002</v>
      </c>
      <c r="F554" s="96" t="s">
        <v>170</v>
      </c>
      <c r="G554" s="73">
        <f t="shared" si="29"/>
        <v>1.5731000000000002</v>
      </c>
    </row>
    <row r="555" spans="1:11">
      <c r="A555" s="94">
        <v>38040</v>
      </c>
      <c r="B555" s="73">
        <f t="shared" si="27"/>
        <v>236.75155000000004</v>
      </c>
      <c r="C555" s="95">
        <v>150.5</v>
      </c>
      <c r="D555" s="73">
        <f t="shared" si="28"/>
        <v>1.5731000000000002</v>
      </c>
      <c r="F555" s="96" t="s">
        <v>170</v>
      </c>
      <c r="G555" s="73">
        <f t="shared" si="29"/>
        <v>1.5731000000000002</v>
      </c>
    </row>
    <row r="556" spans="1:11">
      <c r="A556" s="94">
        <v>38041</v>
      </c>
      <c r="B556" s="73">
        <f t="shared" si="27"/>
        <v>242.25740000000002</v>
      </c>
      <c r="C556" s="95">
        <v>154</v>
      </c>
      <c r="D556" s="73">
        <f t="shared" si="28"/>
        <v>1.5731000000000002</v>
      </c>
      <c r="F556" s="96" t="s">
        <v>170</v>
      </c>
      <c r="G556" s="73">
        <f t="shared" si="29"/>
        <v>1.5731000000000002</v>
      </c>
    </row>
    <row r="557" spans="1:11">
      <c r="A557" s="94">
        <v>38042</v>
      </c>
      <c r="B557" s="73">
        <f t="shared" si="27"/>
        <v>241.86412500000003</v>
      </c>
      <c r="C557" s="95">
        <v>153.75</v>
      </c>
      <c r="D557" s="73">
        <f t="shared" si="28"/>
        <v>1.5731000000000002</v>
      </c>
      <c r="F557" s="96" t="s">
        <v>170</v>
      </c>
      <c r="G557" s="73">
        <f t="shared" si="29"/>
        <v>1.5731000000000002</v>
      </c>
    </row>
    <row r="558" spans="1:11">
      <c r="A558" s="94">
        <v>38043</v>
      </c>
      <c r="B558" s="73">
        <f t="shared" si="27"/>
        <v>241.47085000000001</v>
      </c>
      <c r="C558" s="95">
        <v>153.5</v>
      </c>
      <c r="D558" s="73">
        <f t="shared" si="28"/>
        <v>1.5731000000000002</v>
      </c>
      <c r="F558" s="96" t="s">
        <v>170</v>
      </c>
      <c r="G558" s="73">
        <f t="shared" si="29"/>
        <v>1.5731000000000002</v>
      </c>
    </row>
    <row r="559" spans="1:11">
      <c r="A559" s="94">
        <v>38044</v>
      </c>
      <c r="B559" s="73">
        <f t="shared" si="27"/>
        <v>240.68430000000004</v>
      </c>
      <c r="C559" s="95">
        <v>153</v>
      </c>
      <c r="D559" s="73">
        <f t="shared" si="28"/>
        <v>1.5731000000000002</v>
      </c>
      <c r="F559" s="96" t="s">
        <v>170</v>
      </c>
      <c r="G559" s="73">
        <f t="shared" si="29"/>
        <v>1.5731000000000002</v>
      </c>
    </row>
    <row r="560" spans="1:11">
      <c r="A560" s="94">
        <v>38047</v>
      </c>
      <c r="B560" s="73">
        <f t="shared" si="27"/>
        <v>236.5566</v>
      </c>
      <c r="C560" s="95">
        <v>151</v>
      </c>
      <c r="D560" s="73">
        <f t="shared" si="28"/>
        <v>1.5666</v>
      </c>
      <c r="E560" s="73">
        <v>41.23</v>
      </c>
      <c r="F560" s="96" t="s">
        <v>171</v>
      </c>
      <c r="G560" s="73">
        <f t="shared" si="29"/>
        <v>1.5666</v>
      </c>
      <c r="K560" s="73">
        <v>41.23</v>
      </c>
    </row>
    <row r="561" spans="1:7">
      <c r="A561" s="94">
        <v>38048</v>
      </c>
      <c r="B561" s="73">
        <f t="shared" si="27"/>
        <v>233.03174999999999</v>
      </c>
      <c r="C561" s="95">
        <v>148.75</v>
      </c>
      <c r="D561" s="73">
        <f t="shared" si="28"/>
        <v>1.5666</v>
      </c>
      <c r="F561" s="96" t="s">
        <v>171</v>
      </c>
      <c r="G561" s="73">
        <f t="shared" si="29"/>
        <v>1.5666</v>
      </c>
    </row>
    <row r="562" spans="1:7">
      <c r="A562" s="94">
        <v>38049</v>
      </c>
      <c r="B562" s="73">
        <f t="shared" si="27"/>
        <v>234.20670000000001</v>
      </c>
      <c r="C562" s="95">
        <v>149.5</v>
      </c>
      <c r="D562" s="73">
        <f t="shared" si="28"/>
        <v>1.5666</v>
      </c>
      <c r="F562" s="96" t="s">
        <v>171</v>
      </c>
      <c r="G562" s="73">
        <f t="shared" si="29"/>
        <v>1.5666</v>
      </c>
    </row>
    <row r="563" spans="1:7">
      <c r="A563" s="94">
        <v>38050</v>
      </c>
      <c r="B563" s="73">
        <f t="shared" si="27"/>
        <v>233.81504999999999</v>
      </c>
      <c r="C563" s="95">
        <v>149.25</v>
      </c>
      <c r="D563" s="73">
        <f t="shared" si="28"/>
        <v>1.5666</v>
      </c>
      <c r="F563" s="96" t="s">
        <v>171</v>
      </c>
      <c r="G563" s="73">
        <f t="shared" si="29"/>
        <v>1.5666</v>
      </c>
    </row>
    <row r="564" spans="1:7">
      <c r="A564" s="94">
        <v>38051</v>
      </c>
      <c r="B564" s="73">
        <f t="shared" si="27"/>
        <v>230.2902</v>
      </c>
      <c r="C564" s="95">
        <v>147</v>
      </c>
      <c r="D564" s="73">
        <f t="shared" si="28"/>
        <v>1.5666</v>
      </c>
      <c r="F564" s="96" t="s">
        <v>171</v>
      </c>
      <c r="G564" s="73">
        <f t="shared" si="29"/>
        <v>1.5666</v>
      </c>
    </row>
    <row r="565" spans="1:7">
      <c r="A565" s="94">
        <v>38054</v>
      </c>
      <c r="B565" s="73">
        <f t="shared" si="27"/>
        <v>227.15700000000001</v>
      </c>
      <c r="C565" s="95">
        <v>145</v>
      </c>
      <c r="D565" s="73">
        <f t="shared" si="28"/>
        <v>1.5666</v>
      </c>
      <c r="F565" s="96" t="s">
        <v>171</v>
      </c>
      <c r="G565" s="73">
        <f t="shared" si="29"/>
        <v>1.5666</v>
      </c>
    </row>
    <row r="566" spans="1:7">
      <c r="A566" s="94">
        <v>38055</v>
      </c>
      <c r="B566" s="73">
        <f t="shared" si="27"/>
        <v>226.37369999999999</v>
      </c>
      <c r="C566" s="95">
        <v>144.5</v>
      </c>
      <c r="D566" s="73">
        <f t="shared" si="28"/>
        <v>1.5666</v>
      </c>
      <c r="F566" s="96" t="s">
        <v>171</v>
      </c>
      <c r="G566" s="73">
        <f t="shared" si="29"/>
        <v>1.5666</v>
      </c>
    </row>
    <row r="567" spans="1:7">
      <c r="A567" s="94">
        <v>38056</v>
      </c>
      <c r="B567" s="73">
        <f t="shared" si="27"/>
        <v>228.7236</v>
      </c>
      <c r="C567" s="95">
        <v>146</v>
      </c>
      <c r="D567" s="73">
        <f t="shared" si="28"/>
        <v>1.5666</v>
      </c>
      <c r="F567" s="96" t="s">
        <v>171</v>
      </c>
      <c r="G567" s="73">
        <f t="shared" si="29"/>
        <v>1.5666</v>
      </c>
    </row>
    <row r="568" spans="1:7">
      <c r="A568" s="94">
        <v>38057</v>
      </c>
      <c r="B568" s="73">
        <f t="shared" si="27"/>
        <v>231.0735</v>
      </c>
      <c r="C568" s="95">
        <v>147.5</v>
      </c>
      <c r="D568" s="73">
        <f t="shared" si="28"/>
        <v>1.5666</v>
      </c>
      <c r="F568" s="96" t="s">
        <v>171</v>
      </c>
      <c r="G568" s="73">
        <f t="shared" si="29"/>
        <v>1.5666</v>
      </c>
    </row>
    <row r="569" spans="1:7">
      <c r="A569" s="94">
        <v>38058</v>
      </c>
      <c r="B569" s="73">
        <f t="shared" si="27"/>
        <v>234.20670000000001</v>
      </c>
      <c r="C569" s="95">
        <v>149.5</v>
      </c>
      <c r="D569" s="73">
        <f t="shared" si="28"/>
        <v>1.5666</v>
      </c>
      <c r="F569" s="96" t="s">
        <v>171</v>
      </c>
      <c r="G569" s="73">
        <f t="shared" si="29"/>
        <v>1.5666</v>
      </c>
    </row>
    <row r="570" spans="1:7">
      <c r="A570" s="94">
        <v>38061</v>
      </c>
      <c r="B570" s="73">
        <f t="shared" si="27"/>
        <v>237.3399</v>
      </c>
      <c r="C570" s="95">
        <v>151.5</v>
      </c>
      <c r="D570" s="73">
        <f t="shared" si="28"/>
        <v>1.5666</v>
      </c>
      <c r="F570" s="96" t="s">
        <v>171</v>
      </c>
      <c r="G570" s="73">
        <f t="shared" si="29"/>
        <v>1.5666</v>
      </c>
    </row>
    <row r="571" spans="1:7">
      <c r="A571" s="94">
        <v>38062</v>
      </c>
      <c r="B571" s="73">
        <f t="shared" si="27"/>
        <v>237.3399</v>
      </c>
      <c r="C571" s="95">
        <v>151.5</v>
      </c>
      <c r="D571" s="73">
        <f t="shared" si="28"/>
        <v>1.5666</v>
      </c>
      <c r="F571" s="96" t="s">
        <v>171</v>
      </c>
      <c r="G571" s="73">
        <f t="shared" si="29"/>
        <v>1.5666</v>
      </c>
    </row>
    <row r="572" spans="1:7">
      <c r="A572" s="94">
        <v>38063</v>
      </c>
      <c r="B572" s="73">
        <f t="shared" si="27"/>
        <v>239.68979999999999</v>
      </c>
      <c r="C572" s="95">
        <v>153</v>
      </c>
      <c r="D572" s="73">
        <f t="shared" si="28"/>
        <v>1.5666</v>
      </c>
      <c r="F572" s="96" t="s">
        <v>171</v>
      </c>
      <c r="G572" s="73">
        <f t="shared" si="29"/>
        <v>1.5666</v>
      </c>
    </row>
    <row r="573" spans="1:7">
      <c r="A573" s="94">
        <v>38064</v>
      </c>
      <c r="B573" s="73">
        <f t="shared" si="27"/>
        <v>240.86474999999999</v>
      </c>
      <c r="C573" s="95">
        <v>153.75</v>
      </c>
      <c r="D573" s="73">
        <f t="shared" si="28"/>
        <v>1.5666</v>
      </c>
      <c r="F573" s="96" t="s">
        <v>171</v>
      </c>
      <c r="G573" s="73">
        <f t="shared" si="29"/>
        <v>1.5666</v>
      </c>
    </row>
    <row r="574" spans="1:7">
      <c r="A574" s="94">
        <v>38065</v>
      </c>
      <c r="B574" s="73">
        <f t="shared" si="27"/>
        <v>240.47309999999999</v>
      </c>
      <c r="C574" s="95">
        <v>153.5</v>
      </c>
      <c r="D574" s="73">
        <f t="shared" si="28"/>
        <v>1.5666</v>
      </c>
      <c r="F574" s="96" t="s">
        <v>171</v>
      </c>
      <c r="G574" s="73">
        <f t="shared" si="29"/>
        <v>1.5666</v>
      </c>
    </row>
    <row r="575" spans="1:7">
      <c r="A575" s="94">
        <v>38068</v>
      </c>
      <c r="B575" s="73">
        <f t="shared" si="27"/>
        <v>242.03970000000001</v>
      </c>
      <c r="C575" s="95">
        <v>154.5</v>
      </c>
      <c r="D575" s="73">
        <f t="shared" si="28"/>
        <v>1.5666</v>
      </c>
      <c r="F575" s="96" t="s">
        <v>171</v>
      </c>
      <c r="G575" s="73">
        <f t="shared" si="29"/>
        <v>1.5666</v>
      </c>
    </row>
    <row r="576" spans="1:7">
      <c r="A576" s="94">
        <v>38069</v>
      </c>
      <c r="B576" s="73">
        <f t="shared" si="27"/>
        <v>242.82300000000001</v>
      </c>
      <c r="C576" s="95">
        <v>155</v>
      </c>
      <c r="D576" s="73">
        <f t="shared" si="28"/>
        <v>1.5666</v>
      </c>
      <c r="F576" s="96" t="s">
        <v>171</v>
      </c>
      <c r="G576" s="73">
        <f t="shared" si="29"/>
        <v>1.5666</v>
      </c>
    </row>
    <row r="577" spans="1:11">
      <c r="A577" s="94">
        <v>38070</v>
      </c>
      <c r="B577" s="73">
        <f t="shared" si="27"/>
        <v>244.78125</v>
      </c>
      <c r="C577" s="95">
        <v>156.25</v>
      </c>
      <c r="D577" s="73">
        <f t="shared" si="28"/>
        <v>1.5666</v>
      </c>
      <c r="F577" s="96" t="s">
        <v>171</v>
      </c>
      <c r="G577" s="73">
        <f t="shared" si="29"/>
        <v>1.5666</v>
      </c>
    </row>
    <row r="578" spans="1:11">
      <c r="A578" s="94">
        <v>38071</v>
      </c>
      <c r="B578" s="73">
        <f t="shared" si="27"/>
        <v>245.1729</v>
      </c>
      <c r="C578" s="95">
        <v>156.5</v>
      </c>
      <c r="D578" s="73">
        <f t="shared" si="28"/>
        <v>1.5666</v>
      </c>
      <c r="F578" s="96" t="s">
        <v>171</v>
      </c>
      <c r="G578" s="73">
        <f t="shared" si="29"/>
        <v>1.5666</v>
      </c>
    </row>
    <row r="579" spans="1:11">
      <c r="A579" s="94">
        <v>38072</v>
      </c>
      <c r="B579" s="73">
        <f t="shared" si="27"/>
        <v>243.21465000000001</v>
      </c>
      <c r="C579" s="95">
        <v>155.25</v>
      </c>
      <c r="D579" s="73">
        <f t="shared" si="28"/>
        <v>1.5666</v>
      </c>
      <c r="F579" s="96" t="s">
        <v>171</v>
      </c>
      <c r="G579" s="73">
        <f t="shared" si="29"/>
        <v>1.5666</v>
      </c>
    </row>
    <row r="580" spans="1:11">
      <c r="A580" s="94">
        <v>38075</v>
      </c>
      <c r="B580" s="73">
        <f t="shared" ref="B580:B588" si="30">+C580*G580</f>
        <v>242.82300000000001</v>
      </c>
      <c r="C580" s="95">
        <v>155</v>
      </c>
      <c r="D580" s="73">
        <f t="shared" ref="D580:D643" si="31">+G580</f>
        <v>1.5666</v>
      </c>
      <c r="F580" s="96" t="s">
        <v>171</v>
      </c>
      <c r="G580" s="73">
        <f t="shared" ref="G580:G643" si="32">VLOOKUP(F:F,I:J,2,FALSE)</f>
        <v>1.5666</v>
      </c>
    </row>
    <row r="581" spans="1:11">
      <c r="A581" s="94">
        <v>38076</v>
      </c>
      <c r="B581" s="73">
        <f t="shared" si="30"/>
        <v>242.82300000000001</v>
      </c>
      <c r="C581" s="95">
        <v>155</v>
      </c>
      <c r="D581" s="73">
        <f t="shared" si="31"/>
        <v>1.5666</v>
      </c>
      <c r="F581" s="96" t="s">
        <v>171</v>
      </c>
      <c r="G581" s="73">
        <f t="shared" si="32"/>
        <v>1.5666</v>
      </c>
    </row>
    <row r="582" spans="1:11">
      <c r="A582" s="94">
        <v>38077</v>
      </c>
      <c r="B582" s="73">
        <f t="shared" si="30"/>
        <v>243.6063</v>
      </c>
      <c r="C582" s="95">
        <v>155.5</v>
      </c>
      <c r="D582" s="73">
        <f t="shared" si="31"/>
        <v>1.5666</v>
      </c>
      <c r="F582" s="96" t="s">
        <v>171</v>
      </c>
      <c r="G582" s="73">
        <f t="shared" si="32"/>
        <v>1.5666</v>
      </c>
    </row>
    <row r="583" spans="1:11">
      <c r="A583" s="94">
        <v>38078</v>
      </c>
      <c r="B583" s="73">
        <f t="shared" si="30"/>
        <v>240.9785</v>
      </c>
      <c r="C583" s="95">
        <v>155</v>
      </c>
      <c r="D583" s="73">
        <f t="shared" si="31"/>
        <v>1.5547</v>
      </c>
      <c r="E583" s="73">
        <v>41.13</v>
      </c>
      <c r="F583" s="96" t="s">
        <v>172</v>
      </c>
      <c r="G583" s="73">
        <f t="shared" si="32"/>
        <v>1.5547</v>
      </c>
      <c r="K583" s="73">
        <v>41.13</v>
      </c>
    </row>
    <row r="584" spans="1:11">
      <c r="A584" s="94">
        <v>38079</v>
      </c>
      <c r="B584" s="73">
        <f t="shared" si="30"/>
        <v>237.8691</v>
      </c>
      <c r="C584" s="95">
        <v>153</v>
      </c>
      <c r="D584" s="73">
        <f t="shared" si="31"/>
        <v>1.5547</v>
      </c>
      <c r="F584" s="96" t="s">
        <v>172</v>
      </c>
      <c r="G584" s="73">
        <f t="shared" si="32"/>
        <v>1.5547</v>
      </c>
    </row>
    <row r="585" spans="1:11">
      <c r="A585" s="94">
        <v>38082</v>
      </c>
      <c r="B585" s="73">
        <f t="shared" si="30"/>
        <v>239.4238</v>
      </c>
      <c r="C585" s="95">
        <v>154</v>
      </c>
      <c r="D585" s="73">
        <f t="shared" si="31"/>
        <v>1.5547</v>
      </c>
      <c r="F585" s="96" t="s">
        <v>172</v>
      </c>
      <c r="G585" s="73">
        <f t="shared" si="32"/>
        <v>1.5547</v>
      </c>
    </row>
    <row r="586" spans="1:11">
      <c r="A586" s="94">
        <v>38083</v>
      </c>
      <c r="B586" s="73">
        <f t="shared" si="30"/>
        <v>238.25777500000001</v>
      </c>
      <c r="C586" s="95">
        <v>153.25</v>
      </c>
      <c r="D586" s="73">
        <f t="shared" si="31"/>
        <v>1.5547</v>
      </c>
      <c r="F586" s="96" t="s">
        <v>172</v>
      </c>
      <c r="G586" s="73">
        <f t="shared" si="32"/>
        <v>1.5547</v>
      </c>
    </row>
    <row r="587" spans="1:11">
      <c r="A587" s="94">
        <v>38084</v>
      </c>
      <c r="B587" s="73">
        <f t="shared" si="30"/>
        <v>237.09174999999999</v>
      </c>
      <c r="C587" s="95">
        <v>152.5</v>
      </c>
      <c r="D587" s="73">
        <f t="shared" si="31"/>
        <v>1.5547</v>
      </c>
      <c r="F587" s="96" t="s">
        <v>172</v>
      </c>
      <c r="G587" s="73">
        <f t="shared" si="32"/>
        <v>1.5547</v>
      </c>
    </row>
    <row r="588" spans="1:11">
      <c r="A588" s="94">
        <v>38085</v>
      </c>
      <c r="B588" s="73">
        <f t="shared" si="30"/>
        <v>236.70307499999998</v>
      </c>
      <c r="C588" s="95">
        <v>152.25</v>
      </c>
      <c r="D588" s="73">
        <f t="shared" si="31"/>
        <v>1.5547</v>
      </c>
      <c r="F588" s="96" t="s">
        <v>172</v>
      </c>
      <c r="G588" s="73">
        <f t="shared" si="32"/>
        <v>1.5547</v>
      </c>
    </row>
    <row r="589" spans="1:11">
      <c r="A589" s="94">
        <v>38089</v>
      </c>
      <c r="C589" s="95"/>
      <c r="D589" s="73">
        <f t="shared" si="31"/>
        <v>1.5547</v>
      </c>
      <c r="F589" s="96" t="s">
        <v>172</v>
      </c>
      <c r="G589" s="73">
        <f t="shared" si="32"/>
        <v>1.5547</v>
      </c>
    </row>
    <row r="590" spans="1:11">
      <c r="A590" s="94">
        <v>38090</v>
      </c>
      <c r="B590" s="73">
        <f t="shared" ref="B590:B653" si="33">+C590*G590</f>
        <v>235.14837499999999</v>
      </c>
      <c r="C590" s="95">
        <v>151.25</v>
      </c>
      <c r="D590" s="73">
        <f t="shared" si="31"/>
        <v>1.5547</v>
      </c>
      <c r="F590" s="96" t="s">
        <v>172</v>
      </c>
      <c r="G590" s="73">
        <f t="shared" si="32"/>
        <v>1.5547</v>
      </c>
    </row>
    <row r="591" spans="1:11">
      <c r="A591" s="94">
        <v>38091</v>
      </c>
      <c r="B591" s="73">
        <f t="shared" si="33"/>
        <v>233.20499999999998</v>
      </c>
      <c r="C591" s="95">
        <v>150</v>
      </c>
      <c r="D591" s="73">
        <f t="shared" si="31"/>
        <v>1.5547</v>
      </c>
      <c r="F591" s="96" t="s">
        <v>172</v>
      </c>
      <c r="G591" s="73">
        <f t="shared" si="32"/>
        <v>1.5547</v>
      </c>
    </row>
    <row r="592" spans="1:11">
      <c r="A592" s="94">
        <v>38092</v>
      </c>
      <c r="B592" s="73">
        <f t="shared" si="33"/>
        <v>231.26162500000001</v>
      </c>
      <c r="C592" s="95">
        <v>148.75</v>
      </c>
      <c r="D592" s="73">
        <f t="shared" si="31"/>
        <v>1.5547</v>
      </c>
      <c r="F592" s="96" t="s">
        <v>172</v>
      </c>
      <c r="G592" s="73">
        <f t="shared" si="32"/>
        <v>1.5547</v>
      </c>
    </row>
    <row r="593" spans="1:11">
      <c r="A593" s="94">
        <v>38093</v>
      </c>
      <c r="B593" s="73">
        <f t="shared" si="33"/>
        <v>229.70692499999998</v>
      </c>
      <c r="C593" s="95">
        <v>147.75</v>
      </c>
      <c r="D593" s="73">
        <f t="shared" si="31"/>
        <v>1.5547</v>
      </c>
      <c r="F593" s="96" t="s">
        <v>172</v>
      </c>
      <c r="G593" s="73">
        <f t="shared" si="32"/>
        <v>1.5547</v>
      </c>
    </row>
    <row r="594" spans="1:11">
      <c r="A594" s="94">
        <v>38096</v>
      </c>
      <c r="B594" s="73">
        <f t="shared" si="33"/>
        <v>229.31825000000001</v>
      </c>
      <c r="C594" s="95">
        <v>147.5</v>
      </c>
      <c r="D594" s="73">
        <f t="shared" si="31"/>
        <v>1.5547</v>
      </c>
      <c r="F594" s="96" t="s">
        <v>172</v>
      </c>
      <c r="G594" s="73">
        <f t="shared" si="32"/>
        <v>1.5547</v>
      </c>
    </row>
    <row r="595" spans="1:11">
      <c r="A595" s="94">
        <v>38097</v>
      </c>
      <c r="B595" s="73">
        <f t="shared" si="33"/>
        <v>232.42765</v>
      </c>
      <c r="C595" s="95">
        <v>149.5</v>
      </c>
      <c r="D595" s="73">
        <f t="shared" si="31"/>
        <v>1.5547</v>
      </c>
      <c r="F595" s="96" t="s">
        <v>172</v>
      </c>
      <c r="G595" s="73">
        <f t="shared" si="32"/>
        <v>1.5547</v>
      </c>
    </row>
    <row r="596" spans="1:11">
      <c r="A596" s="94">
        <v>38098</v>
      </c>
      <c r="B596" s="73">
        <f t="shared" si="33"/>
        <v>234.75970000000001</v>
      </c>
      <c r="C596" s="95">
        <v>151</v>
      </c>
      <c r="D596" s="73">
        <f t="shared" si="31"/>
        <v>1.5547</v>
      </c>
      <c r="F596" s="96" t="s">
        <v>172</v>
      </c>
      <c r="G596" s="73">
        <f t="shared" si="32"/>
        <v>1.5547</v>
      </c>
    </row>
    <row r="597" spans="1:11">
      <c r="A597" s="94">
        <v>38099</v>
      </c>
      <c r="B597" s="73">
        <f t="shared" si="33"/>
        <v>234.75970000000001</v>
      </c>
      <c r="C597" s="95">
        <v>151</v>
      </c>
      <c r="D597" s="73">
        <f t="shared" si="31"/>
        <v>1.5547</v>
      </c>
      <c r="F597" s="96" t="s">
        <v>172</v>
      </c>
      <c r="G597" s="73">
        <f t="shared" si="32"/>
        <v>1.5547</v>
      </c>
    </row>
    <row r="598" spans="1:11">
      <c r="A598" s="94">
        <v>38100</v>
      </c>
      <c r="B598" s="73">
        <f t="shared" si="33"/>
        <v>238.64644999999999</v>
      </c>
      <c r="C598" s="95">
        <v>153.5</v>
      </c>
      <c r="D598" s="73">
        <f t="shared" si="31"/>
        <v>1.5547</v>
      </c>
      <c r="F598" s="96" t="s">
        <v>172</v>
      </c>
      <c r="G598" s="73">
        <f t="shared" si="32"/>
        <v>1.5547</v>
      </c>
    </row>
    <row r="599" spans="1:11">
      <c r="A599" s="94">
        <v>38103</v>
      </c>
      <c r="B599" s="73">
        <f t="shared" si="33"/>
        <v>240.9785</v>
      </c>
      <c r="C599" s="95">
        <v>155</v>
      </c>
      <c r="D599" s="73">
        <f t="shared" si="31"/>
        <v>1.5547</v>
      </c>
      <c r="F599" s="96" t="s">
        <v>172</v>
      </c>
      <c r="G599" s="73">
        <f t="shared" si="32"/>
        <v>1.5547</v>
      </c>
    </row>
    <row r="600" spans="1:11">
      <c r="A600" s="94">
        <v>38104</v>
      </c>
      <c r="B600" s="73">
        <f t="shared" si="33"/>
        <v>240.9785</v>
      </c>
      <c r="C600" s="95">
        <v>155</v>
      </c>
      <c r="D600" s="73">
        <f t="shared" si="31"/>
        <v>1.5547</v>
      </c>
      <c r="F600" s="96" t="s">
        <v>172</v>
      </c>
      <c r="G600" s="73">
        <f t="shared" si="32"/>
        <v>1.5547</v>
      </c>
    </row>
    <row r="601" spans="1:11">
      <c r="A601" s="94">
        <v>38105</v>
      </c>
      <c r="B601" s="73">
        <f t="shared" si="33"/>
        <v>241.367175</v>
      </c>
      <c r="C601" s="95">
        <v>155.25</v>
      </c>
      <c r="D601" s="73">
        <f t="shared" si="31"/>
        <v>1.5547</v>
      </c>
      <c r="F601" s="96" t="s">
        <v>172</v>
      </c>
      <c r="G601" s="73">
        <f t="shared" si="32"/>
        <v>1.5547</v>
      </c>
    </row>
    <row r="602" spans="1:11">
      <c r="A602" s="94">
        <v>38106</v>
      </c>
      <c r="B602" s="73">
        <f t="shared" si="33"/>
        <v>240.9785</v>
      </c>
      <c r="C602" s="95">
        <v>155</v>
      </c>
      <c r="D602" s="73">
        <f t="shared" si="31"/>
        <v>1.5547</v>
      </c>
      <c r="F602" s="96" t="s">
        <v>172</v>
      </c>
      <c r="G602" s="73">
        <f t="shared" si="32"/>
        <v>1.5547</v>
      </c>
    </row>
    <row r="603" spans="1:11">
      <c r="A603" s="94">
        <v>38107</v>
      </c>
      <c r="B603" s="73">
        <f t="shared" si="33"/>
        <v>240.9785</v>
      </c>
      <c r="C603" s="95">
        <v>155</v>
      </c>
      <c r="D603" s="73">
        <f t="shared" si="31"/>
        <v>1.5547</v>
      </c>
      <c r="F603" s="96" t="s">
        <v>172</v>
      </c>
      <c r="G603" s="73">
        <f t="shared" si="32"/>
        <v>1.5547</v>
      </c>
    </row>
    <row r="604" spans="1:11">
      <c r="A604" s="94">
        <v>38110</v>
      </c>
      <c r="B604" s="73">
        <f t="shared" si="33"/>
        <v>238.43879999999999</v>
      </c>
      <c r="C604" s="95">
        <v>154.75</v>
      </c>
      <c r="D604" s="73">
        <f t="shared" si="31"/>
        <v>1.5407999999999999</v>
      </c>
      <c r="E604" s="73">
        <v>43.89</v>
      </c>
      <c r="F604" s="96" t="s">
        <v>173</v>
      </c>
      <c r="G604" s="73">
        <f t="shared" si="32"/>
        <v>1.5407999999999999</v>
      </c>
      <c r="K604" s="73">
        <v>43.89</v>
      </c>
    </row>
    <row r="605" spans="1:11">
      <c r="A605" s="94">
        <v>38111</v>
      </c>
      <c r="B605" s="73">
        <f t="shared" si="33"/>
        <v>238.05359999999999</v>
      </c>
      <c r="C605" s="95">
        <v>154.5</v>
      </c>
      <c r="D605" s="73">
        <f t="shared" si="31"/>
        <v>1.5407999999999999</v>
      </c>
      <c r="F605" s="96" t="s">
        <v>173</v>
      </c>
      <c r="G605" s="73">
        <f t="shared" si="32"/>
        <v>1.5407999999999999</v>
      </c>
    </row>
    <row r="606" spans="1:11">
      <c r="A606" s="94">
        <v>38112</v>
      </c>
      <c r="B606" s="73">
        <f t="shared" si="33"/>
        <v>235.7424</v>
      </c>
      <c r="C606" s="95">
        <v>153</v>
      </c>
      <c r="D606" s="73">
        <f t="shared" si="31"/>
        <v>1.5407999999999999</v>
      </c>
      <c r="F606" s="96" t="s">
        <v>173</v>
      </c>
      <c r="G606" s="73">
        <f t="shared" si="32"/>
        <v>1.5407999999999999</v>
      </c>
    </row>
    <row r="607" spans="1:11">
      <c r="A607" s="94">
        <v>38113</v>
      </c>
      <c r="B607" s="73">
        <f t="shared" si="33"/>
        <v>229.96439999999998</v>
      </c>
      <c r="C607" s="95">
        <v>149.25</v>
      </c>
      <c r="D607" s="73">
        <f t="shared" si="31"/>
        <v>1.5407999999999999</v>
      </c>
      <c r="F607" s="96" t="s">
        <v>173</v>
      </c>
      <c r="G607" s="73">
        <f t="shared" si="32"/>
        <v>1.5407999999999999</v>
      </c>
    </row>
    <row r="608" spans="1:11">
      <c r="A608" s="94">
        <v>38114</v>
      </c>
      <c r="B608" s="73">
        <f t="shared" si="33"/>
        <v>226.49760000000001</v>
      </c>
      <c r="C608" s="95">
        <v>147</v>
      </c>
      <c r="D608" s="73">
        <f t="shared" si="31"/>
        <v>1.5407999999999999</v>
      </c>
      <c r="F608" s="96" t="s">
        <v>173</v>
      </c>
      <c r="G608" s="73">
        <f t="shared" si="32"/>
        <v>1.5407999999999999</v>
      </c>
    </row>
    <row r="609" spans="1:7">
      <c r="A609" s="94">
        <v>38117</v>
      </c>
      <c r="B609" s="73">
        <f t="shared" si="33"/>
        <v>231.12</v>
      </c>
      <c r="C609" s="95">
        <v>150</v>
      </c>
      <c r="D609" s="73">
        <f t="shared" si="31"/>
        <v>1.5407999999999999</v>
      </c>
      <c r="F609" s="96" t="s">
        <v>173</v>
      </c>
      <c r="G609" s="73">
        <f t="shared" si="32"/>
        <v>1.5407999999999999</v>
      </c>
    </row>
    <row r="610" spans="1:7">
      <c r="A610" s="94">
        <v>38118</v>
      </c>
      <c r="B610" s="73">
        <f t="shared" si="33"/>
        <v>214.1712</v>
      </c>
      <c r="C610" s="95">
        <v>139</v>
      </c>
      <c r="D610" s="73">
        <f t="shared" si="31"/>
        <v>1.5407999999999999</v>
      </c>
      <c r="F610" s="96" t="s">
        <v>173</v>
      </c>
      <c r="G610" s="73">
        <f t="shared" si="32"/>
        <v>1.5407999999999999</v>
      </c>
    </row>
    <row r="611" spans="1:7">
      <c r="A611" s="94">
        <v>38119</v>
      </c>
      <c r="B611" s="73">
        <f t="shared" si="33"/>
        <v>214.1712</v>
      </c>
      <c r="C611" s="95">
        <v>139</v>
      </c>
      <c r="D611" s="73">
        <f t="shared" si="31"/>
        <v>1.5407999999999999</v>
      </c>
      <c r="F611" s="96" t="s">
        <v>173</v>
      </c>
      <c r="G611" s="73">
        <f t="shared" si="32"/>
        <v>1.5407999999999999</v>
      </c>
    </row>
    <row r="612" spans="1:7">
      <c r="A612" s="94">
        <v>38120</v>
      </c>
      <c r="B612" s="73">
        <f t="shared" si="33"/>
        <v>214.1712</v>
      </c>
      <c r="C612" s="95">
        <v>139</v>
      </c>
      <c r="D612" s="73">
        <f t="shared" si="31"/>
        <v>1.5407999999999999</v>
      </c>
      <c r="F612" s="96" t="s">
        <v>173</v>
      </c>
      <c r="G612" s="73">
        <f t="shared" si="32"/>
        <v>1.5407999999999999</v>
      </c>
    </row>
    <row r="613" spans="1:7">
      <c r="A613" s="94">
        <v>38121</v>
      </c>
      <c r="B613" s="73">
        <f t="shared" si="33"/>
        <v>200.304</v>
      </c>
      <c r="C613" s="95">
        <v>130</v>
      </c>
      <c r="D613" s="73">
        <f t="shared" si="31"/>
        <v>1.5407999999999999</v>
      </c>
      <c r="F613" s="96" t="s">
        <v>173</v>
      </c>
      <c r="G613" s="73">
        <f t="shared" si="32"/>
        <v>1.5407999999999999</v>
      </c>
    </row>
    <row r="614" spans="1:7">
      <c r="A614" s="94">
        <v>38124</v>
      </c>
      <c r="B614" s="73">
        <f t="shared" si="33"/>
        <v>197.22239999999999</v>
      </c>
      <c r="C614" s="95">
        <v>128</v>
      </c>
      <c r="D614" s="73">
        <f t="shared" si="31"/>
        <v>1.5407999999999999</v>
      </c>
      <c r="F614" s="96" t="s">
        <v>173</v>
      </c>
      <c r="G614" s="73">
        <f t="shared" si="32"/>
        <v>1.5407999999999999</v>
      </c>
    </row>
    <row r="615" spans="1:7">
      <c r="A615" s="94">
        <v>38125</v>
      </c>
      <c r="B615" s="73">
        <f t="shared" si="33"/>
        <v>197.22239999999999</v>
      </c>
      <c r="C615" s="95">
        <v>128</v>
      </c>
      <c r="D615" s="73">
        <f t="shared" si="31"/>
        <v>1.5407999999999999</v>
      </c>
      <c r="F615" s="96" t="s">
        <v>173</v>
      </c>
      <c r="G615" s="73">
        <f t="shared" si="32"/>
        <v>1.5407999999999999</v>
      </c>
    </row>
    <row r="616" spans="1:7">
      <c r="A616" s="94">
        <v>38126</v>
      </c>
      <c r="B616" s="73">
        <f t="shared" si="33"/>
        <v>197.22239999999999</v>
      </c>
      <c r="C616" s="95">
        <v>128</v>
      </c>
      <c r="D616" s="73">
        <f t="shared" si="31"/>
        <v>1.5407999999999999</v>
      </c>
      <c r="F616" s="96" t="s">
        <v>173</v>
      </c>
      <c r="G616" s="73">
        <f t="shared" si="32"/>
        <v>1.5407999999999999</v>
      </c>
    </row>
    <row r="617" spans="1:7">
      <c r="A617" s="94">
        <v>38127</v>
      </c>
      <c r="B617" s="73">
        <f t="shared" si="33"/>
        <v>197.22239999999999</v>
      </c>
      <c r="C617" s="95">
        <v>128</v>
      </c>
      <c r="D617" s="73">
        <f t="shared" si="31"/>
        <v>1.5407999999999999</v>
      </c>
      <c r="F617" s="96" t="s">
        <v>173</v>
      </c>
      <c r="G617" s="73">
        <f t="shared" si="32"/>
        <v>1.5407999999999999</v>
      </c>
    </row>
    <row r="618" spans="1:7">
      <c r="A618" s="94">
        <v>38128</v>
      </c>
      <c r="B618" s="73">
        <f t="shared" si="33"/>
        <v>195.6816</v>
      </c>
      <c r="C618" s="95">
        <v>127</v>
      </c>
      <c r="D618" s="73">
        <f t="shared" si="31"/>
        <v>1.5407999999999999</v>
      </c>
      <c r="F618" s="96" t="s">
        <v>173</v>
      </c>
      <c r="G618" s="73">
        <f t="shared" si="32"/>
        <v>1.5407999999999999</v>
      </c>
    </row>
    <row r="619" spans="1:7">
      <c r="A619" s="94">
        <v>38131</v>
      </c>
      <c r="B619" s="73">
        <f t="shared" si="33"/>
        <v>195.6816</v>
      </c>
      <c r="C619" s="95">
        <v>127</v>
      </c>
      <c r="D619" s="73">
        <f t="shared" si="31"/>
        <v>1.5407999999999999</v>
      </c>
      <c r="F619" s="96" t="s">
        <v>173</v>
      </c>
      <c r="G619" s="73">
        <f t="shared" si="32"/>
        <v>1.5407999999999999</v>
      </c>
    </row>
    <row r="620" spans="1:7">
      <c r="A620" s="94">
        <v>38132</v>
      </c>
      <c r="B620" s="73">
        <f t="shared" si="33"/>
        <v>194.14079999999998</v>
      </c>
      <c r="C620" s="95">
        <v>126</v>
      </c>
      <c r="D620" s="73">
        <f t="shared" si="31"/>
        <v>1.5407999999999999</v>
      </c>
      <c r="F620" s="96" t="s">
        <v>173</v>
      </c>
      <c r="G620" s="73">
        <f t="shared" si="32"/>
        <v>1.5407999999999999</v>
      </c>
    </row>
    <row r="621" spans="1:7">
      <c r="A621" s="94">
        <v>38133</v>
      </c>
      <c r="B621" s="73">
        <f t="shared" si="33"/>
        <v>194.14079999999998</v>
      </c>
      <c r="C621" s="95">
        <v>126</v>
      </c>
      <c r="D621" s="73">
        <f t="shared" si="31"/>
        <v>1.5407999999999999</v>
      </c>
      <c r="F621" s="96" t="s">
        <v>173</v>
      </c>
      <c r="G621" s="73">
        <f t="shared" si="32"/>
        <v>1.5407999999999999</v>
      </c>
    </row>
    <row r="622" spans="1:7">
      <c r="A622" s="94">
        <v>38134</v>
      </c>
      <c r="B622" s="73">
        <f t="shared" si="33"/>
        <v>192.6</v>
      </c>
      <c r="C622" s="95">
        <v>125</v>
      </c>
      <c r="D622" s="73">
        <f t="shared" si="31"/>
        <v>1.5407999999999999</v>
      </c>
      <c r="F622" s="96" t="s">
        <v>173</v>
      </c>
      <c r="G622" s="73">
        <f t="shared" si="32"/>
        <v>1.5407999999999999</v>
      </c>
    </row>
    <row r="623" spans="1:7">
      <c r="A623" s="94">
        <v>38135</v>
      </c>
      <c r="B623" s="73">
        <f t="shared" si="33"/>
        <v>192.6</v>
      </c>
      <c r="C623" s="95">
        <v>125</v>
      </c>
      <c r="D623" s="73">
        <f t="shared" si="31"/>
        <v>1.5407999999999999</v>
      </c>
      <c r="F623" s="96" t="s">
        <v>173</v>
      </c>
      <c r="G623" s="73">
        <f t="shared" si="32"/>
        <v>1.5407999999999999</v>
      </c>
    </row>
    <row r="624" spans="1:7">
      <c r="A624" s="94">
        <v>38138</v>
      </c>
      <c r="B624" s="73">
        <f t="shared" si="33"/>
        <v>192.6</v>
      </c>
      <c r="C624" s="95">
        <v>125</v>
      </c>
      <c r="D624" s="73">
        <f t="shared" si="31"/>
        <v>1.5407999999999999</v>
      </c>
      <c r="F624" s="96" t="s">
        <v>173</v>
      </c>
      <c r="G624" s="73">
        <f t="shared" si="32"/>
        <v>1.5407999999999999</v>
      </c>
    </row>
    <row r="625" spans="1:11">
      <c r="A625" s="94">
        <v>38139</v>
      </c>
      <c r="B625" s="73">
        <f t="shared" si="33"/>
        <v>189.83750000000001</v>
      </c>
      <c r="C625" s="95">
        <v>125</v>
      </c>
      <c r="D625" s="73">
        <f t="shared" si="31"/>
        <v>1.5186999999999999</v>
      </c>
      <c r="E625" s="73">
        <v>44.26</v>
      </c>
      <c r="F625" s="96" t="s">
        <v>174</v>
      </c>
      <c r="G625" s="73">
        <f t="shared" si="32"/>
        <v>1.5186999999999999</v>
      </c>
      <c r="K625" s="73">
        <v>44.26</v>
      </c>
    </row>
    <row r="626" spans="1:11">
      <c r="A626" s="94">
        <v>38140</v>
      </c>
      <c r="B626" s="73">
        <f t="shared" si="33"/>
        <v>189.83750000000001</v>
      </c>
      <c r="C626" s="95">
        <v>125</v>
      </c>
      <c r="D626" s="73">
        <f t="shared" si="31"/>
        <v>1.5186999999999999</v>
      </c>
      <c r="F626" s="96" t="s">
        <v>174</v>
      </c>
      <c r="G626" s="73">
        <f t="shared" si="32"/>
        <v>1.5186999999999999</v>
      </c>
    </row>
    <row r="627" spans="1:11">
      <c r="A627" s="94">
        <v>38141</v>
      </c>
      <c r="B627" s="73">
        <f t="shared" si="33"/>
        <v>188.31879999999998</v>
      </c>
      <c r="C627" s="95">
        <v>124</v>
      </c>
      <c r="D627" s="73">
        <f t="shared" si="31"/>
        <v>1.5186999999999999</v>
      </c>
      <c r="F627" s="96" t="s">
        <v>174</v>
      </c>
      <c r="G627" s="73">
        <f t="shared" si="32"/>
        <v>1.5186999999999999</v>
      </c>
    </row>
    <row r="628" spans="1:11">
      <c r="A628" s="94">
        <v>38142</v>
      </c>
      <c r="B628" s="73">
        <f t="shared" si="33"/>
        <v>191.3562</v>
      </c>
      <c r="C628" s="95">
        <v>126</v>
      </c>
      <c r="D628" s="73">
        <f t="shared" si="31"/>
        <v>1.5186999999999999</v>
      </c>
      <c r="F628" s="96" t="s">
        <v>174</v>
      </c>
      <c r="G628" s="73">
        <f t="shared" si="32"/>
        <v>1.5186999999999999</v>
      </c>
    </row>
    <row r="629" spans="1:11">
      <c r="A629" s="94">
        <v>38145</v>
      </c>
      <c r="B629" s="73">
        <f t="shared" si="33"/>
        <v>189.83750000000001</v>
      </c>
      <c r="C629" s="95">
        <v>125</v>
      </c>
      <c r="D629" s="73">
        <f t="shared" si="31"/>
        <v>1.5186999999999999</v>
      </c>
      <c r="F629" s="96" t="s">
        <v>174</v>
      </c>
      <c r="G629" s="73">
        <f t="shared" si="32"/>
        <v>1.5186999999999999</v>
      </c>
    </row>
    <row r="630" spans="1:11">
      <c r="A630" s="94">
        <v>38146</v>
      </c>
      <c r="B630" s="73">
        <f t="shared" si="33"/>
        <v>189.83750000000001</v>
      </c>
      <c r="C630" s="95">
        <v>125</v>
      </c>
      <c r="D630" s="73">
        <f t="shared" si="31"/>
        <v>1.5186999999999999</v>
      </c>
      <c r="F630" s="96" t="s">
        <v>174</v>
      </c>
      <c r="G630" s="73">
        <f t="shared" si="32"/>
        <v>1.5186999999999999</v>
      </c>
    </row>
    <row r="631" spans="1:11">
      <c r="A631" s="94">
        <v>38147</v>
      </c>
      <c r="B631" s="73">
        <f t="shared" si="33"/>
        <v>189.83750000000001</v>
      </c>
      <c r="C631" s="95">
        <v>125</v>
      </c>
      <c r="D631" s="73">
        <f t="shared" si="31"/>
        <v>1.5186999999999999</v>
      </c>
      <c r="F631" s="96" t="s">
        <v>174</v>
      </c>
      <c r="G631" s="73">
        <f t="shared" si="32"/>
        <v>1.5186999999999999</v>
      </c>
    </row>
    <row r="632" spans="1:11">
      <c r="A632" s="94">
        <v>38148</v>
      </c>
      <c r="B632" s="73">
        <f t="shared" si="33"/>
        <v>186.80009999999999</v>
      </c>
      <c r="C632" s="95">
        <v>123</v>
      </c>
      <c r="D632" s="73">
        <f t="shared" si="31"/>
        <v>1.5186999999999999</v>
      </c>
      <c r="F632" s="96" t="s">
        <v>174</v>
      </c>
      <c r="G632" s="73">
        <f t="shared" si="32"/>
        <v>1.5186999999999999</v>
      </c>
    </row>
    <row r="633" spans="1:11">
      <c r="A633" s="94">
        <v>38149</v>
      </c>
      <c r="B633" s="73">
        <f t="shared" si="33"/>
        <v>186.80009999999999</v>
      </c>
      <c r="C633" s="95">
        <v>123</v>
      </c>
      <c r="D633" s="73">
        <f t="shared" si="31"/>
        <v>1.5186999999999999</v>
      </c>
      <c r="F633" s="96" t="s">
        <v>174</v>
      </c>
      <c r="G633" s="73">
        <f t="shared" si="32"/>
        <v>1.5186999999999999</v>
      </c>
    </row>
    <row r="634" spans="1:11">
      <c r="A634" s="94">
        <v>38152</v>
      </c>
      <c r="B634" s="73">
        <f t="shared" si="33"/>
        <v>186.80009999999999</v>
      </c>
      <c r="C634" s="95">
        <v>123</v>
      </c>
      <c r="D634" s="73">
        <f t="shared" si="31"/>
        <v>1.5186999999999999</v>
      </c>
      <c r="F634" s="96" t="s">
        <v>174</v>
      </c>
      <c r="G634" s="73">
        <f t="shared" si="32"/>
        <v>1.5186999999999999</v>
      </c>
    </row>
    <row r="635" spans="1:11">
      <c r="A635" s="94">
        <v>38153</v>
      </c>
      <c r="B635" s="73">
        <f t="shared" si="33"/>
        <v>186.80009999999999</v>
      </c>
      <c r="C635" s="95">
        <v>123</v>
      </c>
      <c r="D635" s="73">
        <f t="shared" si="31"/>
        <v>1.5186999999999999</v>
      </c>
      <c r="F635" s="96" t="s">
        <v>174</v>
      </c>
      <c r="G635" s="73">
        <f t="shared" si="32"/>
        <v>1.5186999999999999</v>
      </c>
    </row>
    <row r="636" spans="1:11">
      <c r="A636" s="94">
        <v>38154</v>
      </c>
      <c r="B636" s="73">
        <f t="shared" si="33"/>
        <v>186.80009999999999</v>
      </c>
      <c r="C636" s="95">
        <v>123</v>
      </c>
      <c r="D636" s="73">
        <f t="shared" si="31"/>
        <v>1.5186999999999999</v>
      </c>
      <c r="F636" s="96" t="s">
        <v>174</v>
      </c>
      <c r="G636" s="73">
        <f t="shared" si="32"/>
        <v>1.5186999999999999</v>
      </c>
    </row>
    <row r="637" spans="1:11">
      <c r="A637" s="94">
        <v>38155</v>
      </c>
      <c r="B637" s="73">
        <f t="shared" si="33"/>
        <v>186.80009999999999</v>
      </c>
      <c r="C637" s="95">
        <v>123</v>
      </c>
      <c r="D637" s="73">
        <f t="shared" si="31"/>
        <v>1.5186999999999999</v>
      </c>
      <c r="F637" s="96" t="s">
        <v>174</v>
      </c>
      <c r="G637" s="73">
        <f t="shared" si="32"/>
        <v>1.5186999999999999</v>
      </c>
    </row>
    <row r="638" spans="1:11">
      <c r="A638" s="94">
        <v>38156</v>
      </c>
      <c r="B638" s="73">
        <f t="shared" si="33"/>
        <v>186.80009999999999</v>
      </c>
      <c r="C638" s="95">
        <v>123</v>
      </c>
      <c r="D638" s="73">
        <f t="shared" si="31"/>
        <v>1.5186999999999999</v>
      </c>
      <c r="F638" s="96" t="s">
        <v>174</v>
      </c>
      <c r="G638" s="73">
        <f t="shared" si="32"/>
        <v>1.5186999999999999</v>
      </c>
    </row>
    <row r="639" spans="1:11">
      <c r="A639" s="94">
        <v>38159</v>
      </c>
      <c r="B639" s="73">
        <f t="shared" si="33"/>
        <v>186.80009999999999</v>
      </c>
      <c r="C639" s="95">
        <v>123</v>
      </c>
      <c r="D639" s="73">
        <f t="shared" si="31"/>
        <v>1.5186999999999999</v>
      </c>
      <c r="F639" s="96" t="s">
        <v>174</v>
      </c>
      <c r="G639" s="73">
        <f t="shared" si="32"/>
        <v>1.5186999999999999</v>
      </c>
    </row>
    <row r="640" spans="1:11">
      <c r="A640" s="94">
        <v>38160</v>
      </c>
      <c r="B640" s="73">
        <f t="shared" si="33"/>
        <v>189.83750000000001</v>
      </c>
      <c r="C640" s="95">
        <v>125</v>
      </c>
      <c r="D640" s="73">
        <f t="shared" si="31"/>
        <v>1.5186999999999999</v>
      </c>
      <c r="F640" s="96" t="s">
        <v>174</v>
      </c>
      <c r="G640" s="73">
        <f t="shared" si="32"/>
        <v>1.5186999999999999</v>
      </c>
    </row>
    <row r="641" spans="1:11">
      <c r="A641" s="94">
        <v>38161</v>
      </c>
      <c r="B641" s="73">
        <f t="shared" si="33"/>
        <v>197.43099999999998</v>
      </c>
      <c r="C641" s="95">
        <v>130</v>
      </c>
      <c r="D641" s="73">
        <f t="shared" si="31"/>
        <v>1.5186999999999999</v>
      </c>
      <c r="F641" s="96" t="s">
        <v>174</v>
      </c>
      <c r="G641" s="73">
        <f t="shared" si="32"/>
        <v>1.5186999999999999</v>
      </c>
    </row>
    <row r="642" spans="1:11">
      <c r="A642" s="94">
        <v>38162</v>
      </c>
      <c r="B642" s="73">
        <f t="shared" si="33"/>
        <v>197.43099999999998</v>
      </c>
      <c r="C642" s="95">
        <v>130</v>
      </c>
      <c r="D642" s="73">
        <f t="shared" si="31"/>
        <v>1.5186999999999999</v>
      </c>
      <c r="F642" s="96" t="s">
        <v>174</v>
      </c>
      <c r="G642" s="73">
        <f t="shared" si="32"/>
        <v>1.5186999999999999</v>
      </c>
    </row>
    <row r="643" spans="1:11">
      <c r="A643" s="94">
        <v>38163</v>
      </c>
      <c r="B643" s="73">
        <f t="shared" si="33"/>
        <v>197.43099999999998</v>
      </c>
      <c r="C643" s="95">
        <v>130</v>
      </c>
      <c r="D643" s="73">
        <f t="shared" si="31"/>
        <v>1.5186999999999999</v>
      </c>
      <c r="F643" s="96" t="s">
        <v>174</v>
      </c>
      <c r="G643" s="73">
        <f t="shared" si="32"/>
        <v>1.5186999999999999</v>
      </c>
    </row>
    <row r="644" spans="1:11">
      <c r="A644" s="94">
        <v>38166</v>
      </c>
      <c r="B644" s="73">
        <f t="shared" si="33"/>
        <v>197.43099999999998</v>
      </c>
      <c r="C644" s="95">
        <v>130</v>
      </c>
      <c r="D644" s="73">
        <f t="shared" ref="D644:D707" si="34">+G644</f>
        <v>1.5186999999999999</v>
      </c>
      <c r="F644" s="96" t="s">
        <v>174</v>
      </c>
      <c r="G644" s="73">
        <f t="shared" ref="G644:G707" si="35">VLOOKUP(F:F,I:J,2,FALSE)</f>
        <v>1.5186999999999999</v>
      </c>
    </row>
    <row r="645" spans="1:11">
      <c r="A645" s="94">
        <v>38167</v>
      </c>
      <c r="B645" s="73">
        <f t="shared" si="33"/>
        <v>189.83750000000001</v>
      </c>
      <c r="C645" s="95">
        <v>125</v>
      </c>
      <c r="D645" s="73">
        <f t="shared" si="34"/>
        <v>1.5186999999999999</v>
      </c>
      <c r="F645" s="96" t="s">
        <v>174</v>
      </c>
      <c r="G645" s="73">
        <f t="shared" si="35"/>
        <v>1.5186999999999999</v>
      </c>
    </row>
    <row r="646" spans="1:11">
      <c r="A646" s="94">
        <v>38168</v>
      </c>
      <c r="B646" s="73">
        <f t="shared" si="33"/>
        <v>183.7627</v>
      </c>
      <c r="C646" s="95">
        <v>121</v>
      </c>
      <c r="D646" s="73">
        <f t="shared" si="34"/>
        <v>1.5186999999999999</v>
      </c>
      <c r="F646" s="96" t="s">
        <v>174</v>
      </c>
      <c r="G646" s="73">
        <f t="shared" si="35"/>
        <v>1.5186999999999999</v>
      </c>
    </row>
    <row r="647" spans="1:11">
      <c r="A647" s="94">
        <v>38169</v>
      </c>
      <c r="B647" s="73">
        <f t="shared" si="33"/>
        <v>183.21600000000001</v>
      </c>
      <c r="C647" s="95">
        <v>120</v>
      </c>
      <c r="D647" s="73">
        <f t="shared" si="34"/>
        <v>1.5268000000000002</v>
      </c>
      <c r="E647" s="73">
        <v>44.2</v>
      </c>
      <c r="F647" s="96" t="s">
        <v>175</v>
      </c>
      <c r="G647" s="73">
        <f t="shared" si="35"/>
        <v>1.5268000000000002</v>
      </c>
      <c r="K647" s="73">
        <v>44.2</v>
      </c>
    </row>
    <row r="648" spans="1:11">
      <c r="A648" s="94">
        <v>38170</v>
      </c>
      <c r="B648" s="73">
        <f t="shared" si="33"/>
        <v>183.21600000000001</v>
      </c>
      <c r="C648" s="95">
        <v>120</v>
      </c>
      <c r="D648" s="73">
        <f t="shared" si="34"/>
        <v>1.5268000000000002</v>
      </c>
      <c r="F648" s="96" t="s">
        <v>175</v>
      </c>
      <c r="G648" s="73">
        <f t="shared" si="35"/>
        <v>1.5268000000000002</v>
      </c>
    </row>
    <row r="649" spans="1:11">
      <c r="A649" s="94">
        <v>38173</v>
      </c>
      <c r="B649" s="73">
        <f t="shared" si="33"/>
        <v>180.16240000000002</v>
      </c>
      <c r="C649" s="95">
        <v>118</v>
      </c>
      <c r="D649" s="73">
        <f t="shared" si="34"/>
        <v>1.5268000000000002</v>
      </c>
      <c r="F649" s="96" t="s">
        <v>175</v>
      </c>
      <c r="G649" s="73">
        <f t="shared" si="35"/>
        <v>1.5268000000000002</v>
      </c>
    </row>
    <row r="650" spans="1:11">
      <c r="A650" s="94">
        <v>38174</v>
      </c>
      <c r="B650" s="73">
        <f t="shared" si="33"/>
        <v>180.16240000000002</v>
      </c>
      <c r="C650" s="95">
        <v>118</v>
      </c>
      <c r="D650" s="73">
        <f t="shared" si="34"/>
        <v>1.5268000000000002</v>
      </c>
      <c r="F650" s="96" t="s">
        <v>175</v>
      </c>
      <c r="G650" s="73">
        <f t="shared" si="35"/>
        <v>1.5268000000000002</v>
      </c>
    </row>
    <row r="651" spans="1:11">
      <c r="A651" s="94">
        <v>38175</v>
      </c>
      <c r="B651" s="73">
        <f t="shared" si="33"/>
        <v>180.16240000000002</v>
      </c>
      <c r="C651" s="95">
        <v>118</v>
      </c>
      <c r="D651" s="73">
        <f t="shared" si="34"/>
        <v>1.5268000000000002</v>
      </c>
      <c r="F651" s="96" t="s">
        <v>175</v>
      </c>
      <c r="G651" s="73">
        <f t="shared" si="35"/>
        <v>1.5268000000000002</v>
      </c>
    </row>
    <row r="652" spans="1:11">
      <c r="A652" s="94">
        <v>38176</v>
      </c>
      <c r="B652" s="73">
        <f t="shared" si="33"/>
        <v>180.16240000000002</v>
      </c>
      <c r="C652" s="95">
        <v>118</v>
      </c>
      <c r="D652" s="73">
        <f t="shared" si="34"/>
        <v>1.5268000000000002</v>
      </c>
      <c r="F652" s="96" t="s">
        <v>175</v>
      </c>
      <c r="G652" s="73">
        <f t="shared" si="35"/>
        <v>1.5268000000000002</v>
      </c>
    </row>
    <row r="653" spans="1:11">
      <c r="A653" s="94">
        <v>38177</v>
      </c>
      <c r="B653" s="73">
        <f t="shared" si="33"/>
        <v>180.16240000000002</v>
      </c>
      <c r="C653" s="95">
        <v>118</v>
      </c>
      <c r="D653" s="73">
        <f t="shared" si="34"/>
        <v>1.5268000000000002</v>
      </c>
      <c r="F653" s="96" t="s">
        <v>175</v>
      </c>
      <c r="G653" s="73">
        <f t="shared" si="35"/>
        <v>1.5268000000000002</v>
      </c>
    </row>
    <row r="654" spans="1:11">
      <c r="A654" s="94">
        <v>38180</v>
      </c>
      <c r="B654" s="73">
        <f t="shared" ref="B654:B717" si="36">+C654*G654</f>
        <v>183.21600000000001</v>
      </c>
      <c r="C654" s="95">
        <v>120</v>
      </c>
      <c r="D654" s="73">
        <f t="shared" si="34"/>
        <v>1.5268000000000002</v>
      </c>
      <c r="F654" s="96" t="s">
        <v>175</v>
      </c>
      <c r="G654" s="73">
        <f t="shared" si="35"/>
        <v>1.5268000000000002</v>
      </c>
    </row>
    <row r="655" spans="1:11">
      <c r="A655" s="94">
        <v>38181</v>
      </c>
      <c r="B655" s="73">
        <f t="shared" si="36"/>
        <v>172.5284</v>
      </c>
      <c r="C655" s="95">
        <v>113</v>
      </c>
      <c r="D655" s="73">
        <f t="shared" si="34"/>
        <v>1.5268000000000002</v>
      </c>
      <c r="F655" s="96" t="s">
        <v>175</v>
      </c>
      <c r="G655" s="73">
        <f t="shared" si="35"/>
        <v>1.5268000000000002</v>
      </c>
    </row>
    <row r="656" spans="1:11">
      <c r="A656" s="94">
        <v>38182</v>
      </c>
      <c r="B656" s="73">
        <f t="shared" si="36"/>
        <v>172.5284</v>
      </c>
      <c r="C656" s="95">
        <v>113</v>
      </c>
      <c r="D656" s="73">
        <f t="shared" si="34"/>
        <v>1.5268000000000002</v>
      </c>
      <c r="F656" s="96" t="s">
        <v>175</v>
      </c>
      <c r="G656" s="73">
        <f t="shared" si="35"/>
        <v>1.5268000000000002</v>
      </c>
    </row>
    <row r="657" spans="1:11">
      <c r="A657" s="94">
        <v>38183</v>
      </c>
      <c r="B657" s="73">
        <f t="shared" si="36"/>
        <v>172.5284</v>
      </c>
      <c r="C657" s="95">
        <v>113</v>
      </c>
      <c r="D657" s="73">
        <f t="shared" si="34"/>
        <v>1.5268000000000002</v>
      </c>
      <c r="F657" s="96" t="s">
        <v>175</v>
      </c>
      <c r="G657" s="73">
        <f t="shared" si="35"/>
        <v>1.5268000000000002</v>
      </c>
    </row>
    <row r="658" spans="1:11">
      <c r="A658" s="94">
        <v>38184</v>
      </c>
      <c r="B658" s="73">
        <f t="shared" si="36"/>
        <v>171.76500000000001</v>
      </c>
      <c r="C658" s="95">
        <v>112.5</v>
      </c>
      <c r="D658" s="73">
        <f t="shared" si="34"/>
        <v>1.5268000000000002</v>
      </c>
      <c r="F658" s="96" t="s">
        <v>175</v>
      </c>
      <c r="G658" s="73">
        <f t="shared" si="35"/>
        <v>1.5268000000000002</v>
      </c>
    </row>
    <row r="659" spans="1:11">
      <c r="A659" s="94">
        <v>38187</v>
      </c>
      <c r="B659" s="73">
        <f t="shared" si="36"/>
        <v>168.71140000000003</v>
      </c>
      <c r="C659" s="95">
        <v>110.5</v>
      </c>
      <c r="D659" s="73">
        <f t="shared" si="34"/>
        <v>1.5268000000000002</v>
      </c>
      <c r="F659" s="96" t="s">
        <v>175</v>
      </c>
      <c r="G659" s="73">
        <f t="shared" si="35"/>
        <v>1.5268000000000002</v>
      </c>
    </row>
    <row r="660" spans="1:11">
      <c r="A660" s="94">
        <v>38188</v>
      </c>
      <c r="B660" s="73">
        <f t="shared" si="36"/>
        <v>168.71140000000003</v>
      </c>
      <c r="C660" s="95">
        <v>110.5</v>
      </c>
      <c r="D660" s="73">
        <f t="shared" si="34"/>
        <v>1.5268000000000002</v>
      </c>
      <c r="F660" s="96" t="s">
        <v>175</v>
      </c>
      <c r="G660" s="73">
        <f t="shared" si="35"/>
        <v>1.5268000000000002</v>
      </c>
    </row>
    <row r="661" spans="1:11">
      <c r="A661" s="94">
        <v>38189</v>
      </c>
      <c r="B661" s="73">
        <f t="shared" si="36"/>
        <v>168.71140000000003</v>
      </c>
      <c r="C661" s="95">
        <v>110.5</v>
      </c>
      <c r="D661" s="73">
        <f t="shared" si="34"/>
        <v>1.5268000000000002</v>
      </c>
      <c r="F661" s="96" t="s">
        <v>175</v>
      </c>
      <c r="G661" s="73">
        <f t="shared" si="35"/>
        <v>1.5268000000000002</v>
      </c>
    </row>
    <row r="662" spans="1:11">
      <c r="A662" s="94">
        <v>38190</v>
      </c>
      <c r="B662" s="73">
        <f t="shared" si="36"/>
        <v>168.71140000000003</v>
      </c>
      <c r="C662" s="95">
        <v>110.5</v>
      </c>
      <c r="D662" s="73">
        <f t="shared" si="34"/>
        <v>1.5268000000000002</v>
      </c>
      <c r="F662" s="96" t="s">
        <v>175</v>
      </c>
      <c r="G662" s="73">
        <f t="shared" si="35"/>
        <v>1.5268000000000002</v>
      </c>
    </row>
    <row r="663" spans="1:11">
      <c r="A663" s="94">
        <v>38191</v>
      </c>
      <c r="B663" s="73">
        <f t="shared" si="36"/>
        <v>169.09310000000002</v>
      </c>
      <c r="C663" s="95">
        <v>110.75</v>
      </c>
      <c r="D663" s="73">
        <f t="shared" si="34"/>
        <v>1.5268000000000002</v>
      </c>
      <c r="F663" s="96" t="s">
        <v>175</v>
      </c>
      <c r="G663" s="73">
        <f t="shared" si="35"/>
        <v>1.5268000000000002</v>
      </c>
    </row>
    <row r="664" spans="1:11">
      <c r="A664" s="94">
        <v>38194</v>
      </c>
      <c r="B664" s="73">
        <f t="shared" si="36"/>
        <v>167.56630000000001</v>
      </c>
      <c r="C664" s="95">
        <v>109.75</v>
      </c>
      <c r="D664" s="73">
        <f t="shared" si="34"/>
        <v>1.5268000000000002</v>
      </c>
      <c r="F664" s="96" t="s">
        <v>175</v>
      </c>
      <c r="G664" s="73">
        <f t="shared" si="35"/>
        <v>1.5268000000000002</v>
      </c>
    </row>
    <row r="665" spans="1:11">
      <c r="A665" s="94">
        <v>38195</v>
      </c>
      <c r="B665" s="73">
        <f t="shared" si="36"/>
        <v>166.80290000000002</v>
      </c>
      <c r="C665" s="95">
        <v>109.25</v>
      </c>
      <c r="D665" s="73">
        <f t="shared" si="34"/>
        <v>1.5268000000000002</v>
      </c>
      <c r="F665" s="96" t="s">
        <v>175</v>
      </c>
      <c r="G665" s="73">
        <f t="shared" si="35"/>
        <v>1.5268000000000002</v>
      </c>
    </row>
    <row r="666" spans="1:11">
      <c r="A666" s="94">
        <v>38196</v>
      </c>
      <c r="B666" s="73">
        <f t="shared" si="36"/>
        <v>167.18460000000002</v>
      </c>
      <c r="C666" s="95">
        <v>109.5</v>
      </c>
      <c r="D666" s="73">
        <f t="shared" si="34"/>
        <v>1.5268000000000002</v>
      </c>
      <c r="F666" s="96" t="s">
        <v>175</v>
      </c>
      <c r="G666" s="73">
        <f t="shared" si="35"/>
        <v>1.5268000000000002</v>
      </c>
    </row>
    <row r="667" spans="1:11">
      <c r="A667" s="94">
        <v>38197</v>
      </c>
      <c r="B667" s="73">
        <f t="shared" si="36"/>
        <v>167.94800000000001</v>
      </c>
      <c r="C667" s="95">
        <v>110</v>
      </c>
      <c r="D667" s="73">
        <f t="shared" si="34"/>
        <v>1.5268000000000002</v>
      </c>
      <c r="F667" s="96" t="s">
        <v>175</v>
      </c>
      <c r="G667" s="73">
        <f t="shared" si="35"/>
        <v>1.5268000000000002</v>
      </c>
    </row>
    <row r="668" spans="1:11">
      <c r="A668" s="94">
        <v>38198</v>
      </c>
      <c r="B668" s="73">
        <f t="shared" si="36"/>
        <v>168.32970000000003</v>
      </c>
      <c r="C668" s="95">
        <v>110.25</v>
      </c>
      <c r="D668" s="73">
        <f t="shared" si="34"/>
        <v>1.5268000000000002</v>
      </c>
      <c r="F668" s="96" t="s">
        <v>175</v>
      </c>
      <c r="G668" s="73">
        <f t="shared" si="35"/>
        <v>1.5268000000000002</v>
      </c>
    </row>
    <row r="669" spans="1:11">
      <c r="A669" s="94">
        <v>38201</v>
      </c>
      <c r="B669" s="73">
        <f t="shared" si="36"/>
        <v>169.96005</v>
      </c>
      <c r="C669" s="95">
        <v>110.5</v>
      </c>
      <c r="D669" s="73">
        <f t="shared" si="34"/>
        <v>1.5381</v>
      </c>
      <c r="E669" s="73">
        <v>50.41</v>
      </c>
      <c r="F669" s="96" t="s">
        <v>176</v>
      </c>
      <c r="G669" s="73">
        <f t="shared" si="35"/>
        <v>1.5381</v>
      </c>
      <c r="K669" s="73">
        <v>50.41</v>
      </c>
    </row>
    <row r="670" spans="1:11">
      <c r="A670" s="94">
        <v>38202</v>
      </c>
      <c r="B670" s="73">
        <f t="shared" si="36"/>
        <v>170.72910000000002</v>
      </c>
      <c r="C670" s="95">
        <v>111</v>
      </c>
      <c r="D670" s="73">
        <f t="shared" si="34"/>
        <v>1.5381</v>
      </c>
      <c r="F670" s="96" t="s">
        <v>176</v>
      </c>
      <c r="G670" s="73">
        <f t="shared" si="35"/>
        <v>1.5381</v>
      </c>
    </row>
    <row r="671" spans="1:11">
      <c r="A671" s="94">
        <v>38203</v>
      </c>
      <c r="B671" s="73">
        <f t="shared" si="36"/>
        <v>173.42077499999999</v>
      </c>
      <c r="C671" s="95">
        <v>112.75</v>
      </c>
      <c r="D671" s="73">
        <f t="shared" si="34"/>
        <v>1.5381</v>
      </c>
      <c r="F671" s="96" t="s">
        <v>176</v>
      </c>
      <c r="G671" s="73">
        <f t="shared" si="35"/>
        <v>1.5381</v>
      </c>
    </row>
    <row r="672" spans="1:11">
      <c r="A672" s="94">
        <v>38204</v>
      </c>
      <c r="B672" s="73">
        <f t="shared" si="36"/>
        <v>172.2672</v>
      </c>
      <c r="C672" s="95">
        <v>112</v>
      </c>
      <c r="D672" s="73">
        <f t="shared" si="34"/>
        <v>1.5381</v>
      </c>
      <c r="F672" s="96" t="s">
        <v>176</v>
      </c>
      <c r="G672" s="73">
        <f t="shared" si="35"/>
        <v>1.5381</v>
      </c>
    </row>
    <row r="673" spans="1:7">
      <c r="A673" s="94">
        <v>38205</v>
      </c>
      <c r="B673" s="73">
        <f t="shared" si="36"/>
        <v>169.96005</v>
      </c>
      <c r="C673" s="95">
        <v>110.5</v>
      </c>
      <c r="D673" s="73">
        <f t="shared" si="34"/>
        <v>1.5381</v>
      </c>
      <c r="F673" s="96" t="s">
        <v>176</v>
      </c>
      <c r="G673" s="73">
        <f t="shared" si="35"/>
        <v>1.5381</v>
      </c>
    </row>
    <row r="674" spans="1:7">
      <c r="A674" s="94">
        <v>38208</v>
      </c>
      <c r="B674" s="73">
        <f t="shared" si="36"/>
        <v>170.34457499999999</v>
      </c>
      <c r="C674" s="95">
        <v>110.75</v>
      </c>
      <c r="D674" s="73">
        <f t="shared" si="34"/>
        <v>1.5381</v>
      </c>
      <c r="F674" s="96" t="s">
        <v>176</v>
      </c>
      <c r="G674" s="73">
        <f t="shared" si="35"/>
        <v>1.5381</v>
      </c>
    </row>
    <row r="675" spans="1:7">
      <c r="A675" s="94">
        <v>38209</v>
      </c>
      <c r="B675" s="73">
        <f t="shared" si="36"/>
        <v>168.42195000000001</v>
      </c>
      <c r="C675" s="95">
        <v>109.5</v>
      </c>
      <c r="D675" s="73">
        <f t="shared" si="34"/>
        <v>1.5381</v>
      </c>
      <c r="F675" s="96" t="s">
        <v>176</v>
      </c>
      <c r="G675" s="73">
        <f t="shared" si="35"/>
        <v>1.5381</v>
      </c>
    </row>
    <row r="676" spans="1:7">
      <c r="A676" s="94">
        <v>38210</v>
      </c>
      <c r="B676" s="73">
        <f t="shared" si="36"/>
        <v>167.26837499999999</v>
      </c>
      <c r="C676" s="95">
        <v>108.75</v>
      </c>
      <c r="D676" s="73">
        <f t="shared" si="34"/>
        <v>1.5381</v>
      </c>
      <c r="F676" s="96" t="s">
        <v>176</v>
      </c>
      <c r="G676" s="73">
        <f t="shared" si="35"/>
        <v>1.5381</v>
      </c>
    </row>
    <row r="677" spans="1:7">
      <c r="A677" s="94">
        <v>38211</v>
      </c>
      <c r="B677" s="73">
        <f t="shared" si="36"/>
        <v>167.65289999999999</v>
      </c>
      <c r="C677" s="95">
        <v>109</v>
      </c>
      <c r="D677" s="73">
        <f t="shared" si="34"/>
        <v>1.5381</v>
      </c>
      <c r="F677" s="96" t="s">
        <v>176</v>
      </c>
      <c r="G677" s="73">
        <f t="shared" si="35"/>
        <v>1.5381</v>
      </c>
    </row>
    <row r="678" spans="1:7">
      <c r="A678" s="94">
        <v>38212</v>
      </c>
      <c r="B678" s="73">
        <f t="shared" si="36"/>
        <v>166.88385</v>
      </c>
      <c r="C678" s="95">
        <v>108.5</v>
      </c>
      <c r="D678" s="73">
        <f t="shared" si="34"/>
        <v>1.5381</v>
      </c>
      <c r="F678" s="96" t="s">
        <v>176</v>
      </c>
      <c r="G678" s="73">
        <f t="shared" si="35"/>
        <v>1.5381</v>
      </c>
    </row>
    <row r="679" spans="1:7">
      <c r="A679" s="94">
        <v>38215</v>
      </c>
      <c r="B679" s="73">
        <f t="shared" si="36"/>
        <v>166.1148</v>
      </c>
      <c r="C679" s="95">
        <v>108</v>
      </c>
      <c r="D679" s="73">
        <f t="shared" si="34"/>
        <v>1.5381</v>
      </c>
      <c r="F679" s="96" t="s">
        <v>176</v>
      </c>
      <c r="G679" s="73">
        <f t="shared" si="35"/>
        <v>1.5381</v>
      </c>
    </row>
    <row r="680" spans="1:7">
      <c r="A680" s="94">
        <v>38216</v>
      </c>
      <c r="B680" s="73">
        <f t="shared" si="36"/>
        <v>167.65289999999999</v>
      </c>
      <c r="C680" s="95">
        <v>109</v>
      </c>
      <c r="D680" s="73">
        <f t="shared" si="34"/>
        <v>1.5381</v>
      </c>
      <c r="F680" s="96" t="s">
        <v>176</v>
      </c>
      <c r="G680" s="73">
        <f t="shared" si="35"/>
        <v>1.5381</v>
      </c>
    </row>
    <row r="681" spans="1:7">
      <c r="A681" s="94">
        <v>38217</v>
      </c>
      <c r="B681" s="73">
        <f t="shared" si="36"/>
        <v>169.96005</v>
      </c>
      <c r="C681" s="95">
        <v>110.5</v>
      </c>
      <c r="D681" s="73">
        <f t="shared" si="34"/>
        <v>1.5381</v>
      </c>
      <c r="F681" s="96" t="s">
        <v>176</v>
      </c>
      <c r="G681" s="73">
        <f t="shared" si="35"/>
        <v>1.5381</v>
      </c>
    </row>
    <row r="682" spans="1:7">
      <c r="A682" s="94">
        <v>38218</v>
      </c>
      <c r="B682" s="73">
        <f t="shared" si="36"/>
        <v>169.191</v>
      </c>
      <c r="C682" s="95">
        <v>110</v>
      </c>
      <c r="D682" s="73">
        <f t="shared" si="34"/>
        <v>1.5381</v>
      </c>
      <c r="F682" s="96" t="s">
        <v>176</v>
      </c>
      <c r="G682" s="73">
        <f t="shared" si="35"/>
        <v>1.5381</v>
      </c>
    </row>
    <row r="683" spans="1:7">
      <c r="A683" s="94">
        <v>38219</v>
      </c>
      <c r="B683" s="73">
        <f t="shared" si="36"/>
        <v>169.191</v>
      </c>
      <c r="C683" s="95">
        <v>110</v>
      </c>
      <c r="D683" s="73">
        <f t="shared" si="34"/>
        <v>1.5381</v>
      </c>
      <c r="F683" s="96" t="s">
        <v>176</v>
      </c>
      <c r="G683" s="73">
        <f t="shared" si="35"/>
        <v>1.5381</v>
      </c>
    </row>
    <row r="684" spans="1:7">
      <c r="A684" s="94">
        <v>38222</v>
      </c>
      <c r="B684" s="73">
        <f t="shared" si="36"/>
        <v>169.96005</v>
      </c>
      <c r="C684" s="95">
        <v>110.5</v>
      </c>
      <c r="D684" s="73">
        <f t="shared" si="34"/>
        <v>1.5381</v>
      </c>
      <c r="F684" s="96" t="s">
        <v>176</v>
      </c>
      <c r="G684" s="73">
        <f t="shared" si="35"/>
        <v>1.5381</v>
      </c>
    </row>
    <row r="685" spans="1:7">
      <c r="A685" s="94">
        <v>38223</v>
      </c>
      <c r="B685" s="73">
        <f t="shared" si="36"/>
        <v>169.96005</v>
      </c>
      <c r="C685" s="95">
        <v>110.5</v>
      </c>
      <c r="D685" s="73">
        <f t="shared" si="34"/>
        <v>1.5381</v>
      </c>
      <c r="F685" s="96" t="s">
        <v>176</v>
      </c>
      <c r="G685" s="73">
        <f t="shared" si="35"/>
        <v>1.5381</v>
      </c>
    </row>
    <row r="686" spans="1:7">
      <c r="A686" s="94">
        <v>38224</v>
      </c>
      <c r="B686" s="73">
        <f t="shared" si="36"/>
        <v>169.96005</v>
      </c>
      <c r="C686" s="95">
        <v>110.5</v>
      </c>
      <c r="D686" s="73">
        <f t="shared" si="34"/>
        <v>1.5381</v>
      </c>
      <c r="F686" s="96" t="s">
        <v>176</v>
      </c>
      <c r="G686" s="73">
        <f t="shared" si="35"/>
        <v>1.5381</v>
      </c>
    </row>
    <row r="687" spans="1:7">
      <c r="A687" s="94">
        <v>38225</v>
      </c>
      <c r="B687" s="73">
        <f t="shared" si="36"/>
        <v>170.72910000000002</v>
      </c>
      <c r="C687" s="95">
        <v>111</v>
      </c>
      <c r="D687" s="73">
        <f t="shared" si="34"/>
        <v>1.5381</v>
      </c>
      <c r="F687" s="96" t="s">
        <v>176</v>
      </c>
      <c r="G687" s="73">
        <f t="shared" si="35"/>
        <v>1.5381</v>
      </c>
    </row>
    <row r="688" spans="1:7">
      <c r="A688" s="94">
        <v>38226</v>
      </c>
      <c r="B688" s="73">
        <f t="shared" si="36"/>
        <v>171.49815000000001</v>
      </c>
      <c r="C688" s="95">
        <v>111.5</v>
      </c>
      <c r="D688" s="73">
        <f t="shared" si="34"/>
        <v>1.5381</v>
      </c>
      <c r="F688" s="96" t="s">
        <v>176</v>
      </c>
      <c r="G688" s="73">
        <f t="shared" si="35"/>
        <v>1.5381</v>
      </c>
    </row>
    <row r="689" spans="1:11">
      <c r="A689" s="94">
        <v>38229</v>
      </c>
      <c r="B689" s="73">
        <f t="shared" si="36"/>
        <v>171.49815000000001</v>
      </c>
      <c r="C689" s="95">
        <v>111.5</v>
      </c>
      <c r="D689" s="73">
        <f t="shared" si="34"/>
        <v>1.5381</v>
      </c>
      <c r="F689" s="96" t="s">
        <v>176</v>
      </c>
      <c r="G689" s="73">
        <f t="shared" si="35"/>
        <v>1.5381</v>
      </c>
    </row>
    <row r="690" spans="1:11">
      <c r="A690" s="94">
        <v>38230</v>
      </c>
      <c r="B690" s="73">
        <f t="shared" si="36"/>
        <v>171.88267500000001</v>
      </c>
      <c r="C690" s="95">
        <v>111.75</v>
      </c>
      <c r="D690" s="73">
        <f t="shared" si="34"/>
        <v>1.5381</v>
      </c>
      <c r="F690" s="96" t="s">
        <v>176</v>
      </c>
      <c r="G690" s="73">
        <f t="shared" si="35"/>
        <v>1.5381</v>
      </c>
    </row>
    <row r="691" spans="1:11">
      <c r="A691" s="94">
        <v>38231</v>
      </c>
      <c r="B691" s="73">
        <f t="shared" si="36"/>
        <v>172.05564999999999</v>
      </c>
      <c r="C691" s="95">
        <v>111.5</v>
      </c>
      <c r="D691" s="73">
        <f t="shared" si="34"/>
        <v>1.5430999999999999</v>
      </c>
      <c r="E691" s="73">
        <v>49.11</v>
      </c>
      <c r="F691" s="96" t="s">
        <v>177</v>
      </c>
      <c r="G691" s="73">
        <f t="shared" si="35"/>
        <v>1.5430999999999999</v>
      </c>
      <c r="K691" s="73">
        <v>49.11</v>
      </c>
    </row>
    <row r="692" spans="1:11">
      <c r="A692" s="94">
        <v>38232</v>
      </c>
      <c r="B692" s="73">
        <f t="shared" si="36"/>
        <v>172.05564999999999</v>
      </c>
      <c r="C692" s="95">
        <v>111.5</v>
      </c>
      <c r="D692" s="73">
        <f t="shared" si="34"/>
        <v>1.5430999999999999</v>
      </c>
      <c r="F692" s="96" t="s">
        <v>177</v>
      </c>
      <c r="G692" s="73">
        <f t="shared" si="35"/>
        <v>1.5430999999999999</v>
      </c>
    </row>
    <row r="693" spans="1:11">
      <c r="A693" s="94">
        <v>38233</v>
      </c>
      <c r="B693" s="73">
        <f t="shared" si="36"/>
        <v>172.05564999999999</v>
      </c>
      <c r="C693" s="95">
        <v>111.5</v>
      </c>
      <c r="D693" s="73">
        <f t="shared" si="34"/>
        <v>1.5430999999999999</v>
      </c>
      <c r="F693" s="96" t="s">
        <v>177</v>
      </c>
      <c r="G693" s="73">
        <f t="shared" si="35"/>
        <v>1.5430999999999999</v>
      </c>
    </row>
    <row r="694" spans="1:11">
      <c r="A694" s="94">
        <v>38236</v>
      </c>
      <c r="B694" s="73">
        <f t="shared" si="36"/>
        <v>172.05564999999999</v>
      </c>
      <c r="C694" s="95">
        <v>111.5</v>
      </c>
      <c r="D694" s="73">
        <f t="shared" si="34"/>
        <v>1.5430999999999999</v>
      </c>
      <c r="F694" s="96" t="s">
        <v>177</v>
      </c>
      <c r="G694" s="73">
        <f t="shared" si="35"/>
        <v>1.5430999999999999</v>
      </c>
    </row>
    <row r="695" spans="1:11">
      <c r="A695" s="94">
        <v>38237</v>
      </c>
      <c r="B695" s="73">
        <f t="shared" si="36"/>
        <v>169.74099999999999</v>
      </c>
      <c r="C695" s="95">
        <v>110</v>
      </c>
      <c r="D695" s="73">
        <f t="shared" si="34"/>
        <v>1.5430999999999999</v>
      </c>
      <c r="F695" s="96" t="s">
        <v>177</v>
      </c>
      <c r="G695" s="73">
        <f t="shared" si="35"/>
        <v>1.5430999999999999</v>
      </c>
    </row>
    <row r="696" spans="1:11">
      <c r="A696" s="94">
        <v>38238</v>
      </c>
      <c r="B696" s="73">
        <f t="shared" si="36"/>
        <v>168.583675</v>
      </c>
      <c r="C696" s="95">
        <v>109.25</v>
      </c>
      <c r="D696" s="73">
        <f t="shared" si="34"/>
        <v>1.5430999999999999</v>
      </c>
      <c r="F696" s="96" t="s">
        <v>177</v>
      </c>
      <c r="G696" s="73">
        <f t="shared" si="35"/>
        <v>1.5430999999999999</v>
      </c>
    </row>
    <row r="697" spans="1:11">
      <c r="A697" s="94">
        <v>38239</v>
      </c>
      <c r="B697" s="73">
        <f t="shared" si="36"/>
        <v>168.1979</v>
      </c>
      <c r="C697" s="95">
        <v>109</v>
      </c>
      <c r="D697" s="73">
        <f t="shared" si="34"/>
        <v>1.5430999999999999</v>
      </c>
      <c r="F697" s="96" t="s">
        <v>177</v>
      </c>
      <c r="G697" s="73">
        <f t="shared" si="35"/>
        <v>1.5430999999999999</v>
      </c>
    </row>
    <row r="698" spans="1:11">
      <c r="A698" s="94">
        <v>38240</v>
      </c>
      <c r="B698" s="73">
        <f t="shared" si="36"/>
        <v>168.1979</v>
      </c>
      <c r="C698" s="95">
        <v>109</v>
      </c>
      <c r="D698" s="73">
        <f t="shared" si="34"/>
        <v>1.5430999999999999</v>
      </c>
      <c r="F698" s="96" t="s">
        <v>177</v>
      </c>
      <c r="G698" s="73">
        <f t="shared" si="35"/>
        <v>1.5430999999999999</v>
      </c>
    </row>
    <row r="699" spans="1:11">
      <c r="A699" s="94">
        <v>38243</v>
      </c>
      <c r="B699" s="73">
        <f t="shared" si="36"/>
        <v>170.51255</v>
      </c>
      <c r="C699" s="95">
        <v>110.5</v>
      </c>
      <c r="D699" s="73">
        <f t="shared" si="34"/>
        <v>1.5430999999999999</v>
      </c>
      <c r="F699" s="96" t="s">
        <v>177</v>
      </c>
      <c r="G699" s="73">
        <f t="shared" si="35"/>
        <v>1.5430999999999999</v>
      </c>
    </row>
    <row r="700" spans="1:11">
      <c r="A700" s="94">
        <v>38244</v>
      </c>
      <c r="B700" s="73">
        <f t="shared" si="36"/>
        <v>170.898325</v>
      </c>
      <c r="C700" s="95">
        <v>110.75</v>
      </c>
      <c r="D700" s="73">
        <f t="shared" si="34"/>
        <v>1.5430999999999999</v>
      </c>
      <c r="F700" s="96" t="s">
        <v>177</v>
      </c>
      <c r="G700" s="73">
        <f t="shared" si="35"/>
        <v>1.5430999999999999</v>
      </c>
    </row>
    <row r="701" spans="1:11">
      <c r="A701" s="94">
        <v>38245</v>
      </c>
      <c r="B701" s="73">
        <f t="shared" si="36"/>
        <v>171.2841</v>
      </c>
      <c r="C701" s="95">
        <v>111</v>
      </c>
      <c r="D701" s="73">
        <f t="shared" si="34"/>
        <v>1.5430999999999999</v>
      </c>
      <c r="F701" s="96" t="s">
        <v>177</v>
      </c>
      <c r="G701" s="73">
        <f t="shared" si="35"/>
        <v>1.5430999999999999</v>
      </c>
    </row>
    <row r="702" spans="1:11">
      <c r="A702" s="94">
        <v>38246</v>
      </c>
      <c r="B702" s="73">
        <f t="shared" si="36"/>
        <v>170.898325</v>
      </c>
      <c r="C702" s="95">
        <v>110.75</v>
      </c>
      <c r="D702" s="73">
        <f t="shared" si="34"/>
        <v>1.5430999999999999</v>
      </c>
      <c r="F702" s="96" t="s">
        <v>177</v>
      </c>
      <c r="G702" s="73">
        <f t="shared" si="35"/>
        <v>1.5430999999999999</v>
      </c>
    </row>
    <row r="703" spans="1:11">
      <c r="A703" s="94">
        <v>38247</v>
      </c>
      <c r="B703" s="73">
        <f t="shared" si="36"/>
        <v>170.51255</v>
      </c>
      <c r="C703" s="95">
        <v>110.5</v>
      </c>
      <c r="D703" s="73">
        <f t="shared" si="34"/>
        <v>1.5430999999999999</v>
      </c>
      <c r="F703" s="96" t="s">
        <v>177</v>
      </c>
      <c r="G703" s="73">
        <f t="shared" si="35"/>
        <v>1.5430999999999999</v>
      </c>
    </row>
    <row r="704" spans="1:11">
      <c r="A704" s="94">
        <v>38250</v>
      </c>
      <c r="B704" s="73">
        <f t="shared" si="36"/>
        <v>170.51255</v>
      </c>
      <c r="C704" s="95">
        <v>110.5</v>
      </c>
      <c r="D704" s="73">
        <f t="shared" si="34"/>
        <v>1.5430999999999999</v>
      </c>
      <c r="F704" s="96" t="s">
        <v>177</v>
      </c>
      <c r="G704" s="73">
        <f t="shared" si="35"/>
        <v>1.5430999999999999</v>
      </c>
    </row>
    <row r="705" spans="1:11">
      <c r="A705" s="94">
        <v>38251</v>
      </c>
      <c r="B705" s="73">
        <f t="shared" si="36"/>
        <v>169.74099999999999</v>
      </c>
      <c r="C705" s="95">
        <v>110</v>
      </c>
      <c r="D705" s="73">
        <f t="shared" si="34"/>
        <v>1.5430999999999999</v>
      </c>
      <c r="F705" s="96" t="s">
        <v>177</v>
      </c>
      <c r="G705" s="73">
        <f t="shared" si="35"/>
        <v>1.5430999999999999</v>
      </c>
    </row>
    <row r="706" spans="1:11">
      <c r="A706" s="94">
        <v>38252</v>
      </c>
      <c r="B706" s="73">
        <f t="shared" si="36"/>
        <v>169.74099999999999</v>
      </c>
      <c r="C706" s="95">
        <v>110</v>
      </c>
      <c r="D706" s="73">
        <f t="shared" si="34"/>
        <v>1.5430999999999999</v>
      </c>
      <c r="F706" s="96" t="s">
        <v>177</v>
      </c>
      <c r="G706" s="73">
        <f t="shared" si="35"/>
        <v>1.5430999999999999</v>
      </c>
    </row>
    <row r="707" spans="1:11">
      <c r="A707" s="94">
        <v>38253</v>
      </c>
      <c r="B707" s="73">
        <f t="shared" si="36"/>
        <v>170.12677499999998</v>
      </c>
      <c r="C707" s="95">
        <v>110.25</v>
      </c>
      <c r="D707" s="73">
        <f t="shared" si="34"/>
        <v>1.5430999999999999</v>
      </c>
      <c r="F707" s="96" t="s">
        <v>177</v>
      </c>
      <c r="G707" s="73">
        <f t="shared" si="35"/>
        <v>1.5430999999999999</v>
      </c>
    </row>
    <row r="708" spans="1:11">
      <c r="A708" s="94">
        <v>38254</v>
      </c>
      <c r="B708" s="73">
        <f t="shared" si="36"/>
        <v>169.35522499999999</v>
      </c>
      <c r="C708" s="95">
        <v>109.75</v>
      </c>
      <c r="D708" s="73">
        <f t="shared" ref="D708:D771" si="37">+G708</f>
        <v>1.5430999999999999</v>
      </c>
      <c r="F708" s="96" t="s">
        <v>177</v>
      </c>
      <c r="G708" s="73">
        <f t="shared" ref="G708:G771" si="38">VLOOKUP(F:F,I:J,2,FALSE)</f>
        <v>1.5430999999999999</v>
      </c>
    </row>
    <row r="709" spans="1:11">
      <c r="A709" s="94">
        <v>38257</v>
      </c>
      <c r="B709" s="73">
        <f t="shared" si="36"/>
        <v>169.35522499999999</v>
      </c>
      <c r="C709" s="95">
        <v>109.75</v>
      </c>
      <c r="D709" s="73">
        <f t="shared" si="37"/>
        <v>1.5430999999999999</v>
      </c>
      <c r="F709" s="96" t="s">
        <v>177</v>
      </c>
      <c r="G709" s="73">
        <f t="shared" si="38"/>
        <v>1.5430999999999999</v>
      </c>
    </row>
    <row r="710" spans="1:11">
      <c r="A710" s="94">
        <v>38258</v>
      </c>
      <c r="B710" s="73">
        <f t="shared" si="36"/>
        <v>168.583675</v>
      </c>
      <c r="C710" s="95">
        <v>109.25</v>
      </c>
      <c r="D710" s="73">
        <f t="shared" si="37"/>
        <v>1.5430999999999999</v>
      </c>
      <c r="F710" s="96" t="s">
        <v>177</v>
      </c>
      <c r="G710" s="73">
        <f t="shared" si="38"/>
        <v>1.5430999999999999</v>
      </c>
    </row>
    <row r="711" spans="1:11">
      <c r="A711" s="94">
        <v>38259</v>
      </c>
      <c r="B711" s="73">
        <f t="shared" si="36"/>
        <v>168.1979</v>
      </c>
      <c r="C711" s="95">
        <v>109</v>
      </c>
      <c r="D711" s="73">
        <f t="shared" si="37"/>
        <v>1.5430999999999999</v>
      </c>
      <c r="F711" s="96" t="s">
        <v>177</v>
      </c>
      <c r="G711" s="73">
        <f t="shared" si="38"/>
        <v>1.5430999999999999</v>
      </c>
    </row>
    <row r="712" spans="1:11">
      <c r="A712" s="94">
        <v>38260</v>
      </c>
      <c r="B712" s="73">
        <f t="shared" si="36"/>
        <v>167.42634999999999</v>
      </c>
      <c r="C712" s="95">
        <v>108.5</v>
      </c>
      <c r="D712" s="73">
        <f t="shared" si="37"/>
        <v>1.5430999999999999</v>
      </c>
      <c r="F712" s="96" t="s">
        <v>177</v>
      </c>
      <c r="G712" s="73">
        <f t="shared" si="38"/>
        <v>1.5430999999999999</v>
      </c>
    </row>
    <row r="713" spans="1:11">
      <c r="A713" s="94">
        <v>38261</v>
      </c>
      <c r="B713" s="73">
        <f t="shared" si="36"/>
        <v>167.76862499999999</v>
      </c>
      <c r="C713" s="95">
        <v>108.75</v>
      </c>
      <c r="D713" s="73">
        <f t="shared" si="37"/>
        <v>1.5427</v>
      </c>
      <c r="E713" s="73">
        <v>58.58</v>
      </c>
      <c r="F713" s="96" t="s">
        <v>178</v>
      </c>
      <c r="G713" s="73">
        <f t="shared" si="38"/>
        <v>1.5427</v>
      </c>
      <c r="K713" s="73">
        <v>58.58</v>
      </c>
    </row>
    <row r="714" spans="1:11">
      <c r="A714" s="94">
        <v>38264</v>
      </c>
      <c r="B714" s="73">
        <f t="shared" si="36"/>
        <v>167.76862499999999</v>
      </c>
      <c r="C714" s="95">
        <v>108.75</v>
      </c>
      <c r="D714" s="73">
        <f t="shared" si="37"/>
        <v>1.5427</v>
      </c>
      <c r="F714" s="96" t="s">
        <v>178</v>
      </c>
      <c r="G714" s="73">
        <f t="shared" si="38"/>
        <v>1.5427</v>
      </c>
    </row>
    <row r="715" spans="1:11">
      <c r="A715" s="94">
        <v>38265</v>
      </c>
      <c r="B715" s="73">
        <f t="shared" si="36"/>
        <v>168.15430000000001</v>
      </c>
      <c r="C715" s="95">
        <v>109</v>
      </c>
      <c r="D715" s="73">
        <f t="shared" si="37"/>
        <v>1.5427</v>
      </c>
      <c r="F715" s="96" t="s">
        <v>178</v>
      </c>
      <c r="G715" s="73">
        <f t="shared" si="38"/>
        <v>1.5427</v>
      </c>
    </row>
    <row r="716" spans="1:11">
      <c r="A716" s="94">
        <v>38266</v>
      </c>
      <c r="B716" s="73">
        <f t="shared" si="36"/>
        <v>168.15430000000001</v>
      </c>
      <c r="C716" s="95">
        <v>109</v>
      </c>
      <c r="D716" s="73">
        <f t="shared" si="37"/>
        <v>1.5427</v>
      </c>
      <c r="F716" s="96" t="s">
        <v>178</v>
      </c>
      <c r="G716" s="73">
        <f t="shared" si="38"/>
        <v>1.5427</v>
      </c>
    </row>
    <row r="717" spans="1:11">
      <c r="A717" s="94">
        <v>38267</v>
      </c>
      <c r="B717" s="73">
        <f t="shared" si="36"/>
        <v>168.539975</v>
      </c>
      <c r="C717" s="95">
        <v>109.25</v>
      </c>
      <c r="D717" s="73">
        <f t="shared" si="37"/>
        <v>1.5427</v>
      </c>
      <c r="F717" s="96" t="s">
        <v>178</v>
      </c>
      <c r="G717" s="73">
        <f t="shared" si="38"/>
        <v>1.5427</v>
      </c>
    </row>
    <row r="718" spans="1:11">
      <c r="A718" s="94">
        <v>38268</v>
      </c>
      <c r="B718" s="73">
        <f t="shared" ref="B718:B781" si="39">+C718*G718</f>
        <v>168.92564999999999</v>
      </c>
      <c r="C718" s="95">
        <v>109.5</v>
      </c>
      <c r="D718" s="73">
        <f t="shared" si="37"/>
        <v>1.5427</v>
      </c>
      <c r="F718" s="96" t="s">
        <v>178</v>
      </c>
      <c r="G718" s="73">
        <f t="shared" si="38"/>
        <v>1.5427</v>
      </c>
    </row>
    <row r="719" spans="1:11">
      <c r="A719" s="94">
        <v>38271</v>
      </c>
      <c r="B719" s="73">
        <f t="shared" si="39"/>
        <v>168.539975</v>
      </c>
      <c r="C719" s="95">
        <v>109.25</v>
      </c>
      <c r="D719" s="73">
        <f t="shared" si="37"/>
        <v>1.5427</v>
      </c>
      <c r="F719" s="96" t="s">
        <v>178</v>
      </c>
      <c r="G719" s="73">
        <f t="shared" si="38"/>
        <v>1.5427</v>
      </c>
    </row>
    <row r="720" spans="1:11">
      <c r="A720" s="94">
        <v>38272</v>
      </c>
      <c r="B720" s="73">
        <f t="shared" si="39"/>
        <v>168.15430000000001</v>
      </c>
      <c r="C720" s="95">
        <v>109</v>
      </c>
      <c r="D720" s="73">
        <f t="shared" si="37"/>
        <v>1.5427</v>
      </c>
      <c r="F720" s="96" t="s">
        <v>178</v>
      </c>
      <c r="G720" s="73">
        <f t="shared" si="38"/>
        <v>1.5427</v>
      </c>
    </row>
    <row r="721" spans="1:11">
      <c r="A721" s="94">
        <v>38273</v>
      </c>
      <c r="B721" s="73">
        <f t="shared" si="39"/>
        <v>168.15430000000001</v>
      </c>
      <c r="C721" s="95">
        <v>109</v>
      </c>
      <c r="D721" s="73">
        <f t="shared" si="37"/>
        <v>1.5427</v>
      </c>
      <c r="F721" s="96" t="s">
        <v>178</v>
      </c>
      <c r="G721" s="73">
        <f t="shared" si="38"/>
        <v>1.5427</v>
      </c>
    </row>
    <row r="722" spans="1:11">
      <c r="A722" s="94">
        <v>38274</v>
      </c>
      <c r="B722" s="73">
        <f t="shared" si="39"/>
        <v>167.76862499999999</v>
      </c>
      <c r="C722" s="95">
        <v>108.75</v>
      </c>
      <c r="D722" s="73">
        <f t="shared" si="37"/>
        <v>1.5427</v>
      </c>
      <c r="F722" s="96" t="s">
        <v>178</v>
      </c>
      <c r="G722" s="73">
        <f t="shared" si="38"/>
        <v>1.5427</v>
      </c>
    </row>
    <row r="723" spans="1:11">
      <c r="A723" s="94">
        <v>38275</v>
      </c>
      <c r="B723" s="73">
        <f t="shared" si="39"/>
        <v>167.76862499999999</v>
      </c>
      <c r="C723" s="95">
        <v>108.75</v>
      </c>
      <c r="D723" s="73">
        <f t="shared" si="37"/>
        <v>1.5427</v>
      </c>
      <c r="F723" s="96" t="s">
        <v>178</v>
      </c>
      <c r="G723" s="73">
        <f t="shared" si="38"/>
        <v>1.5427</v>
      </c>
    </row>
    <row r="724" spans="1:11">
      <c r="A724" s="94">
        <v>38278</v>
      </c>
      <c r="B724" s="73">
        <f t="shared" si="39"/>
        <v>167.76862499999999</v>
      </c>
      <c r="C724" s="95">
        <v>108.75</v>
      </c>
      <c r="D724" s="73">
        <f t="shared" si="37"/>
        <v>1.5427</v>
      </c>
      <c r="F724" s="96" t="s">
        <v>178</v>
      </c>
      <c r="G724" s="73">
        <f t="shared" si="38"/>
        <v>1.5427</v>
      </c>
    </row>
    <row r="725" spans="1:11">
      <c r="A725" s="94">
        <v>38279</v>
      </c>
      <c r="B725" s="73">
        <f t="shared" si="39"/>
        <v>166.997275</v>
      </c>
      <c r="C725" s="95">
        <v>108.25</v>
      </c>
      <c r="D725" s="73">
        <f t="shared" si="37"/>
        <v>1.5427</v>
      </c>
      <c r="F725" s="96" t="s">
        <v>178</v>
      </c>
      <c r="G725" s="73">
        <f t="shared" si="38"/>
        <v>1.5427</v>
      </c>
    </row>
    <row r="726" spans="1:11">
      <c r="A726" s="94">
        <v>38280</v>
      </c>
      <c r="B726" s="73">
        <f t="shared" si="39"/>
        <v>166.61160000000001</v>
      </c>
      <c r="C726" s="95">
        <v>108</v>
      </c>
      <c r="D726" s="73">
        <f t="shared" si="37"/>
        <v>1.5427</v>
      </c>
      <c r="F726" s="96" t="s">
        <v>178</v>
      </c>
      <c r="G726" s="73">
        <f t="shared" si="38"/>
        <v>1.5427</v>
      </c>
    </row>
    <row r="727" spans="1:11">
      <c r="A727" s="94">
        <v>38281</v>
      </c>
      <c r="B727" s="73">
        <f t="shared" si="39"/>
        <v>165.84025</v>
      </c>
      <c r="C727" s="95">
        <v>107.5</v>
      </c>
      <c r="D727" s="73">
        <f t="shared" si="37"/>
        <v>1.5427</v>
      </c>
      <c r="F727" s="96" t="s">
        <v>178</v>
      </c>
      <c r="G727" s="73">
        <f t="shared" si="38"/>
        <v>1.5427</v>
      </c>
    </row>
    <row r="728" spans="1:11">
      <c r="A728" s="94">
        <v>38282</v>
      </c>
      <c r="B728" s="73">
        <f t="shared" si="39"/>
        <v>165.06889999999999</v>
      </c>
      <c r="C728" s="95">
        <v>107</v>
      </c>
      <c r="D728" s="73">
        <f t="shared" si="37"/>
        <v>1.5427</v>
      </c>
      <c r="F728" s="96" t="s">
        <v>178</v>
      </c>
      <c r="G728" s="73">
        <f t="shared" si="38"/>
        <v>1.5427</v>
      </c>
    </row>
    <row r="729" spans="1:11">
      <c r="A729" s="94">
        <v>38285</v>
      </c>
      <c r="B729" s="73">
        <f t="shared" si="39"/>
        <v>165.06889999999999</v>
      </c>
      <c r="C729" s="95">
        <v>107</v>
      </c>
      <c r="D729" s="73">
        <f t="shared" si="37"/>
        <v>1.5427</v>
      </c>
      <c r="F729" s="96" t="s">
        <v>178</v>
      </c>
      <c r="G729" s="73">
        <f t="shared" si="38"/>
        <v>1.5427</v>
      </c>
    </row>
    <row r="730" spans="1:11">
      <c r="A730" s="94">
        <v>38286</v>
      </c>
      <c r="B730" s="73">
        <f t="shared" si="39"/>
        <v>165.84025</v>
      </c>
      <c r="C730" s="95">
        <v>107.5</v>
      </c>
      <c r="D730" s="73">
        <f t="shared" si="37"/>
        <v>1.5427</v>
      </c>
      <c r="F730" s="96" t="s">
        <v>178</v>
      </c>
      <c r="G730" s="73">
        <f t="shared" si="38"/>
        <v>1.5427</v>
      </c>
    </row>
    <row r="731" spans="1:11">
      <c r="A731" s="94">
        <v>38287</v>
      </c>
      <c r="B731" s="73">
        <f t="shared" si="39"/>
        <v>166.22592499999999</v>
      </c>
      <c r="C731" s="95">
        <v>107.75</v>
      </c>
      <c r="D731" s="73">
        <f t="shared" si="37"/>
        <v>1.5427</v>
      </c>
      <c r="F731" s="96" t="s">
        <v>178</v>
      </c>
      <c r="G731" s="73">
        <f t="shared" si="38"/>
        <v>1.5427</v>
      </c>
    </row>
    <row r="732" spans="1:11">
      <c r="A732" s="94">
        <v>38288</v>
      </c>
      <c r="B732" s="73">
        <f t="shared" si="39"/>
        <v>167.38294999999999</v>
      </c>
      <c r="C732" s="95">
        <v>108.5</v>
      </c>
      <c r="D732" s="73">
        <f t="shared" si="37"/>
        <v>1.5427</v>
      </c>
      <c r="F732" s="96" t="s">
        <v>178</v>
      </c>
      <c r="G732" s="73">
        <f t="shared" si="38"/>
        <v>1.5427</v>
      </c>
    </row>
    <row r="733" spans="1:11">
      <c r="A733" s="94">
        <v>38289</v>
      </c>
      <c r="B733" s="73">
        <f t="shared" si="39"/>
        <v>167.38294999999999</v>
      </c>
      <c r="C733" s="95">
        <v>108.5</v>
      </c>
      <c r="D733" s="73">
        <f t="shared" si="37"/>
        <v>1.5427</v>
      </c>
      <c r="F733" s="96" t="s">
        <v>178</v>
      </c>
      <c r="G733" s="73">
        <f t="shared" si="38"/>
        <v>1.5427</v>
      </c>
    </row>
    <row r="734" spans="1:11">
      <c r="A734" s="94">
        <v>38292</v>
      </c>
      <c r="B734" s="73">
        <f t="shared" si="39"/>
        <v>164.38679999999999</v>
      </c>
      <c r="C734" s="95">
        <v>108</v>
      </c>
      <c r="D734" s="73">
        <f t="shared" si="37"/>
        <v>1.5221</v>
      </c>
      <c r="E734" s="73">
        <v>55.600000000000009</v>
      </c>
      <c r="F734" s="96" t="s">
        <v>179</v>
      </c>
      <c r="G734" s="73">
        <f t="shared" si="38"/>
        <v>1.5221</v>
      </c>
      <c r="K734" s="73">
        <v>55.600000000000009</v>
      </c>
    </row>
    <row r="735" spans="1:11">
      <c r="A735" s="94">
        <v>38293</v>
      </c>
      <c r="B735" s="73">
        <f t="shared" si="39"/>
        <v>165.14785000000001</v>
      </c>
      <c r="C735" s="95">
        <v>108.5</v>
      </c>
      <c r="D735" s="73">
        <f t="shared" si="37"/>
        <v>1.5221</v>
      </c>
      <c r="F735" s="96" t="s">
        <v>179</v>
      </c>
      <c r="G735" s="73">
        <f t="shared" si="38"/>
        <v>1.5221</v>
      </c>
    </row>
    <row r="736" spans="1:11">
      <c r="A736" s="94">
        <v>38294</v>
      </c>
      <c r="B736" s="73">
        <f t="shared" si="39"/>
        <v>165.14785000000001</v>
      </c>
      <c r="C736" s="95">
        <v>108.5</v>
      </c>
      <c r="D736" s="73">
        <f t="shared" si="37"/>
        <v>1.5221</v>
      </c>
      <c r="F736" s="96" t="s">
        <v>179</v>
      </c>
      <c r="G736" s="73">
        <f t="shared" si="38"/>
        <v>1.5221</v>
      </c>
    </row>
    <row r="737" spans="1:7">
      <c r="A737" s="94">
        <v>38295</v>
      </c>
      <c r="B737" s="73">
        <f t="shared" si="39"/>
        <v>165.90889999999999</v>
      </c>
      <c r="C737" s="95">
        <v>109</v>
      </c>
      <c r="D737" s="73">
        <f t="shared" si="37"/>
        <v>1.5221</v>
      </c>
      <c r="F737" s="96" t="s">
        <v>179</v>
      </c>
      <c r="G737" s="73">
        <f t="shared" si="38"/>
        <v>1.5221</v>
      </c>
    </row>
    <row r="738" spans="1:7">
      <c r="A738" s="94">
        <v>38296</v>
      </c>
      <c r="B738" s="73">
        <f t="shared" si="39"/>
        <v>165.90889999999999</v>
      </c>
      <c r="C738" s="95">
        <v>109</v>
      </c>
      <c r="D738" s="73">
        <f t="shared" si="37"/>
        <v>1.5221</v>
      </c>
      <c r="F738" s="96" t="s">
        <v>179</v>
      </c>
      <c r="G738" s="73">
        <f t="shared" si="38"/>
        <v>1.5221</v>
      </c>
    </row>
    <row r="739" spans="1:7">
      <c r="A739" s="94">
        <v>38299</v>
      </c>
      <c r="B739" s="73">
        <f t="shared" si="39"/>
        <v>166.66995</v>
      </c>
      <c r="C739" s="95">
        <v>109.5</v>
      </c>
      <c r="D739" s="73">
        <f t="shared" si="37"/>
        <v>1.5221</v>
      </c>
      <c r="F739" s="96" t="s">
        <v>179</v>
      </c>
      <c r="G739" s="73">
        <f t="shared" si="38"/>
        <v>1.5221</v>
      </c>
    </row>
    <row r="740" spans="1:7">
      <c r="A740" s="94">
        <v>38300</v>
      </c>
      <c r="B740" s="73">
        <f t="shared" si="39"/>
        <v>166.66995</v>
      </c>
      <c r="C740" s="95">
        <v>109.5</v>
      </c>
      <c r="D740" s="73">
        <f t="shared" si="37"/>
        <v>1.5221</v>
      </c>
      <c r="F740" s="96" t="s">
        <v>179</v>
      </c>
      <c r="G740" s="73">
        <f t="shared" si="38"/>
        <v>1.5221</v>
      </c>
    </row>
    <row r="741" spans="1:7">
      <c r="A741" s="94">
        <v>38301</v>
      </c>
      <c r="B741" s="73">
        <f t="shared" si="39"/>
        <v>166.66995</v>
      </c>
      <c r="C741" s="95">
        <v>109.5</v>
      </c>
      <c r="D741" s="73">
        <f t="shared" si="37"/>
        <v>1.5221</v>
      </c>
      <c r="F741" s="96" t="s">
        <v>179</v>
      </c>
      <c r="G741" s="73">
        <f t="shared" si="38"/>
        <v>1.5221</v>
      </c>
    </row>
    <row r="742" spans="1:7">
      <c r="A742" s="94">
        <v>38302</v>
      </c>
      <c r="B742" s="73">
        <f t="shared" si="39"/>
        <v>167.43100000000001</v>
      </c>
      <c r="C742" s="95">
        <v>110</v>
      </c>
      <c r="D742" s="73">
        <f t="shared" si="37"/>
        <v>1.5221</v>
      </c>
      <c r="F742" s="96" t="s">
        <v>179</v>
      </c>
      <c r="G742" s="73">
        <f t="shared" si="38"/>
        <v>1.5221</v>
      </c>
    </row>
    <row r="743" spans="1:7">
      <c r="A743" s="94">
        <v>38303</v>
      </c>
      <c r="B743" s="73">
        <f t="shared" si="39"/>
        <v>168.19204999999999</v>
      </c>
      <c r="C743" s="95">
        <v>110.5</v>
      </c>
      <c r="D743" s="73">
        <f t="shared" si="37"/>
        <v>1.5221</v>
      </c>
      <c r="F743" s="96" t="s">
        <v>179</v>
      </c>
      <c r="G743" s="73">
        <f t="shared" si="38"/>
        <v>1.5221</v>
      </c>
    </row>
    <row r="744" spans="1:7">
      <c r="A744" s="94">
        <v>38306</v>
      </c>
      <c r="B744" s="73">
        <f t="shared" si="39"/>
        <v>167.81152499999999</v>
      </c>
      <c r="C744" s="95">
        <v>110.25</v>
      </c>
      <c r="D744" s="73">
        <f t="shared" si="37"/>
        <v>1.5221</v>
      </c>
      <c r="F744" s="96" t="s">
        <v>179</v>
      </c>
      <c r="G744" s="73">
        <f t="shared" si="38"/>
        <v>1.5221</v>
      </c>
    </row>
    <row r="745" spans="1:7">
      <c r="A745" s="94">
        <v>38307</v>
      </c>
      <c r="B745" s="73">
        <f t="shared" si="39"/>
        <v>167.81152499999999</v>
      </c>
      <c r="C745" s="95">
        <v>110.25</v>
      </c>
      <c r="D745" s="73">
        <f t="shared" si="37"/>
        <v>1.5221</v>
      </c>
      <c r="F745" s="96" t="s">
        <v>179</v>
      </c>
      <c r="G745" s="73">
        <f t="shared" si="38"/>
        <v>1.5221</v>
      </c>
    </row>
    <row r="746" spans="1:7">
      <c r="A746" s="94">
        <v>38308</v>
      </c>
      <c r="B746" s="73">
        <f t="shared" si="39"/>
        <v>167.43100000000001</v>
      </c>
      <c r="C746" s="95">
        <v>110</v>
      </c>
      <c r="D746" s="73">
        <f t="shared" si="37"/>
        <v>1.5221</v>
      </c>
      <c r="F746" s="96" t="s">
        <v>179</v>
      </c>
      <c r="G746" s="73">
        <f t="shared" si="38"/>
        <v>1.5221</v>
      </c>
    </row>
    <row r="747" spans="1:7">
      <c r="A747" s="94">
        <v>38309</v>
      </c>
      <c r="B747" s="73">
        <f t="shared" si="39"/>
        <v>167.81152499999999</v>
      </c>
      <c r="C747" s="95">
        <v>110.25</v>
      </c>
      <c r="D747" s="73">
        <f t="shared" si="37"/>
        <v>1.5221</v>
      </c>
      <c r="F747" s="96" t="s">
        <v>179</v>
      </c>
      <c r="G747" s="73">
        <f t="shared" si="38"/>
        <v>1.5221</v>
      </c>
    </row>
    <row r="748" spans="1:7">
      <c r="A748" s="94">
        <v>38310</v>
      </c>
      <c r="B748" s="73">
        <f t="shared" si="39"/>
        <v>167.81152499999999</v>
      </c>
      <c r="C748" s="95">
        <v>110.25</v>
      </c>
      <c r="D748" s="73">
        <f t="shared" si="37"/>
        <v>1.5221</v>
      </c>
      <c r="F748" s="96" t="s">
        <v>179</v>
      </c>
      <c r="G748" s="73">
        <f t="shared" si="38"/>
        <v>1.5221</v>
      </c>
    </row>
    <row r="749" spans="1:7">
      <c r="A749" s="94">
        <v>38313</v>
      </c>
      <c r="B749" s="73">
        <f t="shared" si="39"/>
        <v>167.43100000000001</v>
      </c>
      <c r="C749" s="95">
        <v>110</v>
      </c>
      <c r="D749" s="73">
        <f t="shared" si="37"/>
        <v>1.5221</v>
      </c>
      <c r="F749" s="96" t="s">
        <v>179</v>
      </c>
      <c r="G749" s="73">
        <f t="shared" si="38"/>
        <v>1.5221</v>
      </c>
    </row>
    <row r="750" spans="1:7">
      <c r="A750" s="94">
        <v>38314</v>
      </c>
      <c r="B750" s="73">
        <f t="shared" si="39"/>
        <v>167.05047500000001</v>
      </c>
      <c r="C750" s="95">
        <v>109.75</v>
      </c>
      <c r="D750" s="73">
        <f t="shared" si="37"/>
        <v>1.5221</v>
      </c>
      <c r="F750" s="96" t="s">
        <v>179</v>
      </c>
      <c r="G750" s="73">
        <f t="shared" si="38"/>
        <v>1.5221</v>
      </c>
    </row>
    <row r="751" spans="1:7">
      <c r="A751" s="94">
        <v>38315</v>
      </c>
      <c r="B751" s="73">
        <f t="shared" si="39"/>
        <v>166.28942499999999</v>
      </c>
      <c r="C751" s="95">
        <v>109.25</v>
      </c>
      <c r="D751" s="73">
        <f t="shared" si="37"/>
        <v>1.5221</v>
      </c>
      <c r="F751" s="96" t="s">
        <v>179</v>
      </c>
      <c r="G751" s="73">
        <f t="shared" si="38"/>
        <v>1.5221</v>
      </c>
    </row>
    <row r="752" spans="1:7">
      <c r="A752" s="94">
        <v>38316</v>
      </c>
      <c r="B752" s="73">
        <f t="shared" si="39"/>
        <v>165.90889999999999</v>
      </c>
      <c r="C752" s="95">
        <v>109</v>
      </c>
      <c r="D752" s="73">
        <f t="shared" si="37"/>
        <v>1.5221</v>
      </c>
      <c r="F752" s="96" t="s">
        <v>179</v>
      </c>
      <c r="G752" s="73">
        <f t="shared" si="38"/>
        <v>1.5221</v>
      </c>
    </row>
    <row r="753" spans="1:11">
      <c r="A753" s="94">
        <v>38317</v>
      </c>
      <c r="B753" s="73">
        <f t="shared" si="39"/>
        <v>165.52837500000001</v>
      </c>
      <c r="C753" s="95">
        <v>108.75</v>
      </c>
      <c r="D753" s="73">
        <f t="shared" si="37"/>
        <v>1.5221</v>
      </c>
      <c r="F753" s="96" t="s">
        <v>179</v>
      </c>
      <c r="G753" s="73">
        <f t="shared" si="38"/>
        <v>1.5221</v>
      </c>
    </row>
    <row r="754" spans="1:11">
      <c r="A754" s="94">
        <v>38320</v>
      </c>
      <c r="B754" s="73">
        <f t="shared" si="39"/>
        <v>164.38679999999999</v>
      </c>
      <c r="C754" s="95">
        <v>108</v>
      </c>
      <c r="D754" s="73">
        <f t="shared" si="37"/>
        <v>1.5221</v>
      </c>
      <c r="F754" s="96" t="s">
        <v>179</v>
      </c>
      <c r="G754" s="73">
        <f t="shared" si="38"/>
        <v>1.5221</v>
      </c>
    </row>
    <row r="755" spans="1:11">
      <c r="A755" s="94">
        <v>38321</v>
      </c>
      <c r="B755" s="73">
        <f t="shared" si="39"/>
        <v>163.62575000000001</v>
      </c>
      <c r="C755" s="95">
        <v>107.5</v>
      </c>
      <c r="D755" s="73">
        <f t="shared" si="37"/>
        <v>1.5221</v>
      </c>
      <c r="F755" s="96" t="s">
        <v>179</v>
      </c>
      <c r="G755" s="73">
        <f t="shared" si="38"/>
        <v>1.5221</v>
      </c>
    </row>
    <row r="756" spans="1:11">
      <c r="A756" s="94">
        <v>38322</v>
      </c>
      <c r="B756" s="73">
        <f t="shared" si="39"/>
        <v>165.10925</v>
      </c>
      <c r="C756" s="95">
        <v>107.5</v>
      </c>
      <c r="D756" s="73">
        <f t="shared" si="37"/>
        <v>1.5359</v>
      </c>
      <c r="E756" s="73">
        <v>53.59</v>
      </c>
      <c r="F756" s="96" t="s">
        <v>180</v>
      </c>
      <c r="G756" s="73">
        <f t="shared" si="38"/>
        <v>1.5359</v>
      </c>
      <c r="K756" s="73">
        <v>53.59</v>
      </c>
    </row>
    <row r="757" spans="1:11">
      <c r="A757" s="94">
        <v>38323</v>
      </c>
      <c r="B757" s="73">
        <f t="shared" si="39"/>
        <v>164.72527500000001</v>
      </c>
      <c r="C757" s="95">
        <v>107.25</v>
      </c>
      <c r="D757" s="73">
        <f t="shared" si="37"/>
        <v>1.5359</v>
      </c>
      <c r="F757" s="96" t="s">
        <v>180</v>
      </c>
      <c r="G757" s="73">
        <f t="shared" si="38"/>
        <v>1.5359</v>
      </c>
    </row>
    <row r="758" spans="1:11">
      <c r="A758" s="94">
        <v>38324</v>
      </c>
      <c r="B758" s="73">
        <f t="shared" si="39"/>
        <v>164.72527500000001</v>
      </c>
      <c r="C758" s="95">
        <v>107.25</v>
      </c>
      <c r="D758" s="73">
        <f t="shared" si="37"/>
        <v>1.5359</v>
      </c>
      <c r="F758" s="96" t="s">
        <v>180</v>
      </c>
      <c r="G758" s="73">
        <f t="shared" si="38"/>
        <v>1.5359</v>
      </c>
    </row>
    <row r="759" spans="1:11">
      <c r="A759" s="94">
        <v>38327</v>
      </c>
      <c r="B759" s="73">
        <f t="shared" si="39"/>
        <v>164.34130000000002</v>
      </c>
      <c r="C759" s="95">
        <v>107</v>
      </c>
      <c r="D759" s="73">
        <f t="shared" si="37"/>
        <v>1.5359</v>
      </c>
      <c r="F759" s="96" t="s">
        <v>180</v>
      </c>
      <c r="G759" s="73">
        <f t="shared" si="38"/>
        <v>1.5359</v>
      </c>
    </row>
    <row r="760" spans="1:11">
      <c r="A760" s="94">
        <v>38328</v>
      </c>
      <c r="B760" s="73">
        <f t="shared" si="39"/>
        <v>163.57335</v>
      </c>
      <c r="C760" s="95">
        <v>106.5</v>
      </c>
      <c r="D760" s="73">
        <f t="shared" si="37"/>
        <v>1.5359</v>
      </c>
      <c r="F760" s="96" t="s">
        <v>180</v>
      </c>
      <c r="G760" s="73">
        <f t="shared" si="38"/>
        <v>1.5359</v>
      </c>
    </row>
    <row r="761" spans="1:11">
      <c r="A761" s="94">
        <v>38329</v>
      </c>
      <c r="B761" s="73">
        <f t="shared" si="39"/>
        <v>163.18937500000001</v>
      </c>
      <c r="C761" s="95">
        <v>106.25</v>
      </c>
      <c r="D761" s="73">
        <f t="shared" si="37"/>
        <v>1.5359</v>
      </c>
      <c r="F761" s="96" t="s">
        <v>180</v>
      </c>
      <c r="G761" s="73">
        <f t="shared" si="38"/>
        <v>1.5359</v>
      </c>
    </row>
    <row r="762" spans="1:11">
      <c r="A762" s="94">
        <v>38330</v>
      </c>
      <c r="B762" s="73">
        <f t="shared" si="39"/>
        <v>164.34130000000002</v>
      </c>
      <c r="C762" s="95">
        <v>107</v>
      </c>
      <c r="D762" s="73">
        <f t="shared" si="37"/>
        <v>1.5359</v>
      </c>
      <c r="F762" s="96" t="s">
        <v>180</v>
      </c>
      <c r="G762" s="73">
        <f t="shared" si="38"/>
        <v>1.5359</v>
      </c>
    </row>
    <row r="763" spans="1:11">
      <c r="A763" s="94">
        <v>38331</v>
      </c>
      <c r="B763" s="73">
        <f t="shared" si="39"/>
        <v>164.34130000000002</v>
      </c>
      <c r="C763" s="95">
        <v>107</v>
      </c>
      <c r="D763" s="73">
        <f t="shared" si="37"/>
        <v>1.5359</v>
      </c>
      <c r="F763" s="96" t="s">
        <v>180</v>
      </c>
      <c r="G763" s="73">
        <f t="shared" si="38"/>
        <v>1.5359</v>
      </c>
    </row>
    <row r="764" spans="1:11">
      <c r="A764" s="94">
        <v>38334</v>
      </c>
      <c r="B764" s="73">
        <f t="shared" si="39"/>
        <v>164.34130000000002</v>
      </c>
      <c r="C764" s="95">
        <v>107</v>
      </c>
      <c r="D764" s="73">
        <f t="shared" si="37"/>
        <v>1.5359</v>
      </c>
      <c r="F764" s="96" t="s">
        <v>180</v>
      </c>
      <c r="G764" s="73">
        <f t="shared" si="38"/>
        <v>1.5359</v>
      </c>
    </row>
    <row r="765" spans="1:11">
      <c r="A765" s="94">
        <v>38335</v>
      </c>
      <c r="B765" s="73">
        <f t="shared" si="39"/>
        <v>163.957325</v>
      </c>
      <c r="C765" s="95">
        <v>106.75</v>
      </c>
      <c r="D765" s="73">
        <f t="shared" si="37"/>
        <v>1.5359</v>
      </c>
      <c r="F765" s="96" t="s">
        <v>180</v>
      </c>
      <c r="G765" s="73">
        <f t="shared" si="38"/>
        <v>1.5359</v>
      </c>
    </row>
    <row r="766" spans="1:11">
      <c r="A766" s="94">
        <v>38336</v>
      </c>
      <c r="B766" s="73">
        <f t="shared" si="39"/>
        <v>163.57335</v>
      </c>
      <c r="C766" s="95">
        <v>106.5</v>
      </c>
      <c r="D766" s="73">
        <f t="shared" si="37"/>
        <v>1.5359</v>
      </c>
      <c r="F766" s="96" t="s">
        <v>180</v>
      </c>
      <c r="G766" s="73">
        <f t="shared" si="38"/>
        <v>1.5359</v>
      </c>
    </row>
    <row r="767" spans="1:11">
      <c r="A767" s="94">
        <v>38337</v>
      </c>
      <c r="B767" s="73">
        <f t="shared" si="39"/>
        <v>163.57335</v>
      </c>
      <c r="C767" s="95">
        <v>106.5</v>
      </c>
      <c r="D767" s="73">
        <f t="shared" si="37"/>
        <v>1.5359</v>
      </c>
      <c r="F767" s="96" t="s">
        <v>180</v>
      </c>
      <c r="G767" s="73">
        <f t="shared" si="38"/>
        <v>1.5359</v>
      </c>
    </row>
    <row r="768" spans="1:11">
      <c r="A768" s="94">
        <v>38338</v>
      </c>
      <c r="B768" s="73">
        <f t="shared" si="39"/>
        <v>163.18937500000001</v>
      </c>
      <c r="C768" s="95">
        <v>106.25</v>
      </c>
      <c r="D768" s="73">
        <f t="shared" si="37"/>
        <v>1.5359</v>
      </c>
      <c r="F768" s="96" t="s">
        <v>180</v>
      </c>
      <c r="G768" s="73">
        <f t="shared" si="38"/>
        <v>1.5359</v>
      </c>
    </row>
    <row r="769" spans="1:11">
      <c r="A769" s="94">
        <v>38341</v>
      </c>
      <c r="B769" s="73">
        <f t="shared" si="39"/>
        <v>163.18937500000001</v>
      </c>
      <c r="C769" s="95">
        <v>106.25</v>
      </c>
      <c r="D769" s="73">
        <f t="shared" si="37"/>
        <v>1.5359</v>
      </c>
      <c r="F769" s="96" t="s">
        <v>180</v>
      </c>
      <c r="G769" s="73">
        <f t="shared" si="38"/>
        <v>1.5359</v>
      </c>
    </row>
    <row r="770" spans="1:11">
      <c r="A770" s="94">
        <v>38342</v>
      </c>
      <c r="B770" s="73">
        <f t="shared" si="39"/>
        <v>163.57335</v>
      </c>
      <c r="C770" s="95">
        <v>106.5</v>
      </c>
      <c r="D770" s="73">
        <f t="shared" si="37"/>
        <v>1.5359</v>
      </c>
      <c r="F770" s="96" t="s">
        <v>180</v>
      </c>
      <c r="G770" s="73">
        <f t="shared" si="38"/>
        <v>1.5359</v>
      </c>
    </row>
    <row r="771" spans="1:11">
      <c r="A771" s="94">
        <v>38343</v>
      </c>
      <c r="B771" s="73">
        <f t="shared" si="39"/>
        <v>163.57335</v>
      </c>
      <c r="C771" s="95">
        <v>106.5</v>
      </c>
      <c r="D771" s="73">
        <f t="shared" si="37"/>
        <v>1.5359</v>
      </c>
      <c r="F771" s="96" t="s">
        <v>180</v>
      </c>
      <c r="G771" s="73">
        <f t="shared" si="38"/>
        <v>1.5359</v>
      </c>
    </row>
    <row r="772" spans="1:11">
      <c r="A772" s="94">
        <v>38344</v>
      </c>
      <c r="B772" s="73">
        <f t="shared" si="39"/>
        <v>163.57335</v>
      </c>
      <c r="C772" s="95">
        <v>106.5</v>
      </c>
      <c r="D772" s="73">
        <f t="shared" ref="D772:D835" si="40">+G772</f>
        <v>1.5359</v>
      </c>
      <c r="F772" s="96" t="s">
        <v>180</v>
      </c>
      <c r="G772" s="73">
        <f t="shared" ref="G772:G835" si="41">VLOOKUP(F:F,I:J,2,FALSE)</f>
        <v>1.5359</v>
      </c>
    </row>
    <row r="773" spans="1:11">
      <c r="A773" s="94">
        <v>38345</v>
      </c>
      <c r="B773" s="73">
        <f t="shared" si="39"/>
        <v>163.57335</v>
      </c>
      <c r="C773" s="95">
        <v>106.5</v>
      </c>
      <c r="D773" s="73">
        <f t="shared" si="40"/>
        <v>1.5359</v>
      </c>
      <c r="F773" s="96" t="s">
        <v>180</v>
      </c>
      <c r="G773" s="73">
        <f t="shared" si="41"/>
        <v>1.5359</v>
      </c>
    </row>
    <row r="774" spans="1:11">
      <c r="A774" s="94">
        <v>38348</v>
      </c>
      <c r="B774" s="73">
        <f t="shared" si="39"/>
        <v>163.957325</v>
      </c>
      <c r="C774" s="95">
        <v>106.75</v>
      </c>
      <c r="D774" s="73">
        <f t="shared" si="40"/>
        <v>1.5359</v>
      </c>
      <c r="F774" s="96" t="s">
        <v>180</v>
      </c>
      <c r="G774" s="73">
        <f t="shared" si="41"/>
        <v>1.5359</v>
      </c>
    </row>
    <row r="775" spans="1:11">
      <c r="A775" s="94">
        <v>38349</v>
      </c>
      <c r="B775" s="73">
        <f t="shared" si="39"/>
        <v>163.957325</v>
      </c>
      <c r="C775" s="95">
        <v>106.75</v>
      </c>
      <c r="D775" s="73">
        <f t="shared" si="40"/>
        <v>1.5359</v>
      </c>
      <c r="F775" s="96" t="s">
        <v>180</v>
      </c>
      <c r="G775" s="73">
        <f t="shared" si="41"/>
        <v>1.5359</v>
      </c>
    </row>
    <row r="776" spans="1:11">
      <c r="A776" s="94">
        <v>38350</v>
      </c>
      <c r="B776" s="73">
        <f t="shared" si="39"/>
        <v>163.57335</v>
      </c>
      <c r="C776" s="95">
        <v>106.5</v>
      </c>
      <c r="D776" s="73">
        <f t="shared" si="40"/>
        <v>1.5359</v>
      </c>
      <c r="F776" s="96" t="s">
        <v>180</v>
      </c>
      <c r="G776" s="73">
        <f t="shared" si="41"/>
        <v>1.5359</v>
      </c>
    </row>
    <row r="777" spans="1:11">
      <c r="A777" s="94">
        <v>38351</v>
      </c>
      <c r="B777" s="73">
        <f t="shared" si="39"/>
        <v>163.57335</v>
      </c>
      <c r="C777" s="95">
        <v>106.5</v>
      </c>
      <c r="D777" s="73">
        <f t="shared" si="40"/>
        <v>1.5359</v>
      </c>
      <c r="F777" s="96" t="s">
        <v>180</v>
      </c>
      <c r="G777" s="73">
        <f t="shared" si="41"/>
        <v>1.5359</v>
      </c>
    </row>
    <row r="778" spans="1:11">
      <c r="A778" s="94">
        <v>38352</v>
      </c>
      <c r="B778" s="73">
        <f t="shared" si="39"/>
        <v>162.80539999999999</v>
      </c>
      <c r="C778" s="95">
        <v>106</v>
      </c>
      <c r="D778" s="73">
        <f t="shared" si="40"/>
        <v>1.5359</v>
      </c>
      <c r="F778" s="96" t="s">
        <v>180</v>
      </c>
      <c r="G778" s="73">
        <f t="shared" si="41"/>
        <v>1.5359</v>
      </c>
    </row>
    <row r="779" spans="1:11">
      <c r="A779" s="94">
        <v>38355</v>
      </c>
      <c r="B779" s="73">
        <f t="shared" si="39"/>
        <v>163.17685</v>
      </c>
      <c r="C779" s="95">
        <v>105.5</v>
      </c>
      <c r="D779" s="73">
        <f t="shared" si="40"/>
        <v>1.5467</v>
      </c>
      <c r="E779" s="73">
        <v>47.8</v>
      </c>
      <c r="F779" s="96" t="s">
        <v>181</v>
      </c>
      <c r="G779" s="73">
        <f t="shared" si="41"/>
        <v>1.5467</v>
      </c>
      <c r="K779" s="73">
        <v>47.8</v>
      </c>
    </row>
    <row r="780" spans="1:11">
      <c r="A780" s="94">
        <v>38356</v>
      </c>
      <c r="B780" s="73">
        <f t="shared" si="39"/>
        <v>162.01682499999998</v>
      </c>
      <c r="C780" s="95">
        <v>104.75</v>
      </c>
      <c r="D780" s="73">
        <f t="shared" si="40"/>
        <v>1.5467</v>
      </c>
      <c r="F780" s="96" t="s">
        <v>181</v>
      </c>
      <c r="G780" s="73">
        <f t="shared" si="41"/>
        <v>1.5467</v>
      </c>
    </row>
    <row r="781" spans="1:11">
      <c r="A781" s="94">
        <v>38357</v>
      </c>
      <c r="B781" s="73">
        <f t="shared" si="39"/>
        <v>161.63014999999999</v>
      </c>
      <c r="C781" s="95">
        <v>104.5</v>
      </c>
      <c r="D781" s="73">
        <f t="shared" si="40"/>
        <v>1.5467</v>
      </c>
      <c r="F781" s="96" t="s">
        <v>181</v>
      </c>
      <c r="G781" s="73">
        <f t="shared" si="41"/>
        <v>1.5467</v>
      </c>
    </row>
    <row r="782" spans="1:11">
      <c r="A782" s="94">
        <v>38358</v>
      </c>
      <c r="B782" s="73">
        <f t="shared" ref="B782:B837" si="42">+C782*G782</f>
        <v>161.63014999999999</v>
      </c>
      <c r="C782" s="95">
        <v>104.5</v>
      </c>
      <c r="D782" s="73">
        <f t="shared" si="40"/>
        <v>1.5467</v>
      </c>
      <c r="F782" s="96" t="s">
        <v>181</v>
      </c>
      <c r="G782" s="73">
        <f t="shared" si="41"/>
        <v>1.5467</v>
      </c>
    </row>
    <row r="783" spans="1:11">
      <c r="A783" s="94">
        <v>38359</v>
      </c>
      <c r="B783" s="73">
        <f t="shared" si="42"/>
        <v>162.01682499999998</v>
      </c>
      <c r="C783" s="95">
        <v>104.75</v>
      </c>
      <c r="D783" s="73">
        <f t="shared" si="40"/>
        <v>1.5467</v>
      </c>
      <c r="F783" s="96" t="s">
        <v>181</v>
      </c>
      <c r="G783" s="73">
        <f t="shared" si="41"/>
        <v>1.5467</v>
      </c>
    </row>
    <row r="784" spans="1:11">
      <c r="A784" s="94">
        <v>38362</v>
      </c>
      <c r="B784" s="73">
        <f t="shared" si="42"/>
        <v>161.63014999999999</v>
      </c>
      <c r="C784" s="95">
        <v>104.5</v>
      </c>
      <c r="D784" s="73">
        <f t="shared" si="40"/>
        <v>1.5467</v>
      </c>
      <c r="F784" s="96" t="s">
        <v>181</v>
      </c>
      <c r="G784" s="73">
        <f t="shared" si="41"/>
        <v>1.5467</v>
      </c>
    </row>
    <row r="785" spans="1:11">
      <c r="A785" s="94">
        <v>38363</v>
      </c>
      <c r="B785" s="73">
        <f t="shared" si="42"/>
        <v>164.72354999999999</v>
      </c>
      <c r="C785" s="95">
        <v>106.5</v>
      </c>
      <c r="D785" s="73">
        <f t="shared" si="40"/>
        <v>1.5467</v>
      </c>
      <c r="F785" s="96" t="s">
        <v>181</v>
      </c>
      <c r="G785" s="73">
        <f t="shared" si="41"/>
        <v>1.5467</v>
      </c>
    </row>
    <row r="786" spans="1:11">
      <c r="A786" s="94">
        <v>38364</v>
      </c>
      <c r="B786" s="73">
        <f t="shared" si="42"/>
        <v>163.9502</v>
      </c>
      <c r="C786" s="95">
        <v>106</v>
      </c>
      <c r="D786" s="73">
        <f t="shared" si="40"/>
        <v>1.5467</v>
      </c>
      <c r="F786" s="96" t="s">
        <v>181</v>
      </c>
      <c r="G786" s="73">
        <f t="shared" si="41"/>
        <v>1.5467</v>
      </c>
    </row>
    <row r="787" spans="1:11">
      <c r="A787" s="94">
        <v>38365</v>
      </c>
      <c r="B787" s="73">
        <f t="shared" si="42"/>
        <v>163.17685</v>
      </c>
      <c r="C787" s="95">
        <v>105.5</v>
      </c>
      <c r="D787" s="73">
        <f t="shared" si="40"/>
        <v>1.5467</v>
      </c>
      <c r="F787" s="96" t="s">
        <v>181</v>
      </c>
      <c r="G787" s="73">
        <f t="shared" si="41"/>
        <v>1.5467</v>
      </c>
    </row>
    <row r="788" spans="1:11">
      <c r="A788" s="94">
        <v>38366</v>
      </c>
      <c r="B788" s="73">
        <f t="shared" si="42"/>
        <v>161.63014999999999</v>
      </c>
      <c r="C788" s="95">
        <v>104.5</v>
      </c>
      <c r="D788" s="73">
        <f t="shared" si="40"/>
        <v>1.5467</v>
      </c>
      <c r="F788" s="96" t="s">
        <v>181</v>
      </c>
      <c r="G788" s="73">
        <f t="shared" si="41"/>
        <v>1.5467</v>
      </c>
    </row>
    <row r="789" spans="1:11">
      <c r="A789" s="94">
        <v>38369</v>
      </c>
      <c r="B789" s="73">
        <f t="shared" si="42"/>
        <v>161.24347499999999</v>
      </c>
      <c r="C789" s="95">
        <v>104.25</v>
      </c>
      <c r="D789" s="73">
        <f t="shared" si="40"/>
        <v>1.5467</v>
      </c>
      <c r="F789" s="96" t="s">
        <v>181</v>
      </c>
      <c r="G789" s="73">
        <f t="shared" si="41"/>
        <v>1.5467</v>
      </c>
    </row>
    <row r="790" spans="1:11">
      <c r="A790" s="94">
        <v>38370</v>
      </c>
      <c r="B790" s="73">
        <f t="shared" si="42"/>
        <v>160.85679999999999</v>
      </c>
      <c r="C790" s="95">
        <v>104</v>
      </c>
      <c r="D790" s="73">
        <f t="shared" si="40"/>
        <v>1.5467</v>
      </c>
      <c r="F790" s="96" t="s">
        <v>181</v>
      </c>
      <c r="G790" s="73">
        <f t="shared" si="41"/>
        <v>1.5467</v>
      </c>
    </row>
    <row r="791" spans="1:11">
      <c r="A791" s="94">
        <v>38371</v>
      </c>
      <c r="B791" s="73">
        <f t="shared" si="42"/>
        <v>160.470125</v>
      </c>
      <c r="C791" s="95">
        <v>103.75</v>
      </c>
      <c r="D791" s="73">
        <f t="shared" si="40"/>
        <v>1.5467</v>
      </c>
      <c r="F791" s="96" t="s">
        <v>181</v>
      </c>
      <c r="G791" s="73">
        <f t="shared" si="41"/>
        <v>1.5467</v>
      </c>
    </row>
    <row r="792" spans="1:11">
      <c r="A792" s="94">
        <v>38372</v>
      </c>
      <c r="B792" s="73">
        <f t="shared" si="42"/>
        <v>162.40350000000001</v>
      </c>
      <c r="C792" s="95">
        <v>105</v>
      </c>
      <c r="D792" s="73">
        <f t="shared" si="40"/>
        <v>1.5467</v>
      </c>
      <c r="F792" s="96" t="s">
        <v>181</v>
      </c>
      <c r="G792" s="73">
        <f t="shared" si="41"/>
        <v>1.5467</v>
      </c>
    </row>
    <row r="793" spans="1:11">
      <c r="A793" s="94">
        <v>38373</v>
      </c>
      <c r="B793" s="73">
        <f t="shared" si="42"/>
        <v>163.17685</v>
      </c>
      <c r="C793" s="95">
        <v>105.5</v>
      </c>
      <c r="D793" s="73">
        <f t="shared" si="40"/>
        <v>1.5467</v>
      </c>
      <c r="F793" s="96" t="s">
        <v>181</v>
      </c>
      <c r="G793" s="73">
        <f t="shared" si="41"/>
        <v>1.5467</v>
      </c>
    </row>
    <row r="794" spans="1:11">
      <c r="A794" s="94">
        <v>38376</v>
      </c>
      <c r="B794" s="73">
        <f t="shared" si="42"/>
        <v>163.17685</v>
      </c>
      <c r="C794" s="95">
        <v>105.5</v>
      </c>
      <c r="D794" s="73">
        <f t="shared" si="40"/>
        <v>1.5467</v>
      </c>
      <c r="F794" s="96" t="s">
        <v>181</v>
      </c>
      <c r="G794" s="73">
        <f t="shared" si="41"/>
        <v>1.5467</v>
      </c>
    </row>
    <row r="795" spans="1:11">
      <c r="A795" s="94">
        <v>38377</v>
      </c>
      <c r="B795" s="73">
        <f t="shared" si="42"/>
        <v>163.9502</v>
      </c>
      <c r="C795" s="95">
        <v>106</v>
      </c>
      <c r="D795" s="73">
        <f t="shared" si="40"/>
        <v>1.5467</v>
      </c>
      <c r="F795" s="96" t="s">
        <v>181</v>
      </c>
      <c r="G795" s="73">
        <f t="shared" si="41"/>
        <v>1.5467</v>
      </c>
    </row>
    <row r="796" spans="1:11">
      <c r="A796" s="94">
        <v>38378</v>
      </c>
      <c r="B796" s="73">
        <f t="shared" si="42"/>
        <v>164.72354999999999</v>
      </c>
      <c r="C796" s="95">
        <v>106.5</v>
      </c>
      <c r="D796" s="73">
        <f t="shared" si="40"/>
        <v>1.5467</v>
      </c>
      <c r="F796" s="96" t="s">
        <v>181</v>
      </c>
      <c r="G796" s="73">
        <f t="shared" si="41"/>
        <v>1.5467</v>
      </c>
    </row>
    <row r="797" spans="1:11">
      <c r="A797" s="94">
        <v>38379</v>
      </c>
      <c r="B797" s="73">
        <f t="shared" si="42"/>
        <v>165.49689999999998</v>
      </c>
      <c r="C797" s="95">
        <v>107</v>
      </c>
      <c r="D797" s="73">
        <f t="shared" si="40"/>
        <v>1.5467</v>
      </c>
      <c r="F797" s="96" t="s">
        <v>181</v>
      </c>
      <c r="G797" s="73">
        <f t="shared" si="41"/>
        <v>1.5467</v>
      </c>
    </row>
    <row r="798" spans="1:11">
      <c r="A798" s="94">
        <v>38380</v>
      </c>
      <c r="B798" s="73">
        <f t="shared" si="42"/>
        <v>165.88357500000001</v>
      </c>
      <c r="C798" s="95">
        <v>107.25</v>
      </c>
      <c r="D798" s="73">
        <f t="shared" si="40"/>
        <v>1.5467</v>
      </c>
      <c r="F798" s="96" t="s">
        <v>181</v>
      </c>
      <c r="G798" s="73">
        <f t="shared" si="41"/>
        <v>1.5467</v>
      </c>
    </row>
    <row r="799" spans="1:11">
      <c r="A799" s="94">
        <v>38383</v>
      </c>
      <c r="B799" s="73">
        <f t="shared" si="42"/>
        <v>165.88357500000001</v>
      </c>
      <c r="C799" s="95">
        <v>107.25</v>
      </c>
      <c r="D799" s="73">
        <f t="shared" si="40"/>
        <v>1.5467</v>
      </c>
      <c r="F799" s="96" t="s">
        <v>181</v>
      </c>
      <c r="G799" s="73">
        <f t="shared" si="41"/>
        <v>1.5467</v>
      </c>
    </row>
    <row r="800" spans="1:11">
      <c r="A800" s="94">
        <v>38384</v>
      </c>
      <c r="B800" s="73">
        <f t="shared" si="42"/>
        <v>165.45182500000001</v>
      </c>
      <c r="C800" s="95">
        <v>106.75</v>
      </c>
      <c r="D800" s="73">
        <f t="shared" si="40"/>
        <v>1.5499000000000001</v>
      </c>
      <c r="E800" s="73">
        <v>52.129999999999995</v>
      </c>
      <c r="F800" s="96" t="s">
        <v>182</v>
      </c>
      <c r="G800" s="73">
        <f t="shared" si="41"/>
        <v>1.5499000000000001</v>
      </c>
      <c r="K800" s="73">
        <v>52.129999999999995</v>
      </c>
    </row>
    <row r="801" spans="1:7">
      <c r="A801" s="94">
        <v>38385</v>
      </c>
      <c r="B801" s="73">
        <f t="shared" si="42"/>
        <v>166.226775</v>
      </c>
      <c r="C801" s="95">
        <v>107.25</v>
      </c>
      <c r="D801" s="73">
        <f t="shared" si="40"/>
        <v>1.5499000000000001</v>
      </c>
      <c r="F801" s="96" t="s">
        <v>182</v>
      </c>
      <c r="G801" s="73">
        <f t="shared" si="41"/>
        <v>1.5499000000000001</v>
      </c>
    </row>
    <row r="802" spans="1:7">
      <c r="A802" s="94">
        <v>38386</v>
      </c>
      <c r="B802" s="73">
        <f t="shared" si="42"/>
        <v>164.676875</v>
      </c>
      <c r="C802" s="95">
        <v>106.25</v>
      </c>
      <c r="D802" s="73">
        <f t="shared" si="40"/>
        <v>1.5499000000000001</v>
      </c>
      <c r="F802" s="96" t="s">
        <v>182</v>
      </c>
      <c r="G802" s="73">
        <f t="shared" si="41"/>
        <v>1.5499000000000001</v>
      </c>
    </row>
    <row r="803" spans="1:7">
      <c r="A803" s="94">
        <v>38387</v>
      </c>
      <c r="B803" s="73">
        <f t="shared" si="42"/>
        <v>164.676875</v>
      </c>
      <c r="C803" s="95">
        <v>106.25</v>
      </c>
      <c r="D803" s="73">
        <f t="shared" si="40"/>
        <v>1.5499000000000001</v>
      </c>
      <c r="F803" s="96" t="s">
        <v>182</v>
      </c>
      <c r="G803" s="73">
        <f t="shared" si="41"/>
        <v>1.5499000000000001</v>
      </c>
    </row>
    <row r="804" spans="1:7">
      <c r="A804" s="94">
        <v>38390</v>
      </c>
      <c r="B804" s="73">
        <f t="shared" si="42"/>
        <v>163.90192500000001</v>
      </c>
      <c r="C804" s="95">
        <v>105.75</v>
      </c>
      <c r="D804" s="73">
        <f t="shared" si="40"/>
        <v>1.5499000000000001</v>
      </c>
      <c r="F804" s="96" t="s">
        <v>182</v>
      </c>
      <c r="G804" s="73">
        <f t="shared" si="41"/>
        <v>1.5499000000000001</v>
      </c>
    </row>
    <row r="805" spans="1:7">
      <c r="A805" s="94">
        <v>38391</v>
      </c>
      <c r="B805" s="73">
        <f t="shared" si="42"/>
        <v>163.90192500000001</v>
      </c>
      <c r="C805" s="95">
        <v>105.75</v>
      </c>
      <c r="D805" s="73">
        <f t="shared" si="40"/>
        <v>1.5499000000000001</v>
      </c>
      <c r="F805" s="96" t="s">
        <v>182</v>
      </c>
      <c r="G805" s="73">
        <f t="shared" si="41"/>
        <v>1.5499000000000001</v>
      </c>
    </row>
    <row r="806" spans="1:7">
      <c r="A806" s="94">
        <v>38392</v>
      </c>
      <c r="B806" s="73">
        <f t="shared" si="42"/>
        <v>163.90192500000001</v>
      </c>
      <c r="C806" s="95">
        <v>105.75</v>
      </c>
      <c r="D806" s="73">
        <f t="shared" si="40"/>
        <v>1.5499000000000001</v>
      </c>
      <c r="F806" s="96" t="s">
        <v>182</v>
      </c>
      <c r="G806" s="73">
        <f t="shared" si="41"/>
        <v>1.5499000000000001</v>
      </c>
    </row>
    <row r="807" spans="1:7">
      <c r="A807" s="94">
        <v>38393</v>
      </c>
      <c r="B807" s="73">
        <f t="shared" si="42"/>
        <v>163.12697500000002</v>
      </c>
      <c r="C807" s="95">
        <v>105.25</v>
      </c>
      <c r="D807" s="73">
        <f t="shared" si="40"/>
        <v>1.5499000000000001</v>
      </c>
      <c r="F807" s="96" t="s">
        <v>182</v>
      </c>
      <c r="G807" s="73">
        <f t="shared" si="41"/>
        <v>1.5499000000000001</v>
      </c>
    </row>
    <row r="808" spans="1:7">
      <c r="A808" s="94">
        <v>38394</v>
      </c>
      <c r="B808" s="73">
        <f t="shared" si="42"/>
        <v>163.51445000000001</v>
      </c>
      <c r="C808" s="95">
        <v>105.5</v>
      </c>
      <c r="D808" s="73">
        <f t="shared" si="40"/>
        <v>1.5499000000000001</v>
      </c>
      <c r="F808" s="96" t="s">
        <v>182</v>
      </c>
      <c r="G808" s="73">
        <f t="shared" si="41"/>
        <v>1.5499000000000001</v>
      </c>
    </row>
    <row r="809" spans="1:7">
      <c r="A809" s="94">
        <v>38397</v>
      </c>
      <c r="B809" s="73">
        <f t="shared" si="42"/>
        <v>163.90192500000001</v>
      </c>
      <c r="C809" s="95">
        <v>105.75</v>
      </c>
      <c r="D809" s="73">
        <f t="shared" si="40"/>
        <v>1.5499000000000001</v>
      </c>
      <c r="F809" s="96" t="s">
        <v>182</v>
      </c>
      <c r="G809" s="73">
        <f t="shared" si="41"/>
        <v>1.5499000000000001</v>
      </c>
    </row>
    <row r="810" spans="1:7">
      <c r="A810" s="94">
        <v>38398</v>
      </c>
      <c r="B810" s="73">
        <f t="shared" si="42"/>
        <v>165.06435000000002</v>
      </c>
      <c r="C810" s="95">
        <v>106.5</v>
      </c>
      <c r="D810" s="73">
        <f t="shared" si="40"/>
        <v>1.5499000000000001</v>
      </c>
      <c r="F810" s="96" t="s">
        <v>182</v>
      </c>
      <c r="G810" s="73">
        <f t="shared" si="41"/>
        <v>1.5499000000000001</v>
      </c>
    </row>
    <row r="811" spans="1:7">
      <c r="A811" s="94">
        <v>38399</v>
      </c>
      <c r="B811" s="73">
        <f t="shared" si="42"/>
        <v>165.83930000000001</v>
      </c>
      <c r="C811" s="95">
        <v>107</v>
      </c>
      <c r="D811" s="73">
        <f t="shared" si="40"/>
        <v>1.5499000000000001</v>
      </c>
      <c r="F811" s="96" t="s">
        <v>182</v>
      </c>
      <c r="G811" s="73">
        <f t="shared" si="41"/>
        <v>1.5499000000000001</v>
      </c>
    </row>
    <row r="812" spans="1:7">
      <c r="A812" s="94">
        <v>38400</v>
      </c>
      <c r="B812" s="73">
        <f t="shared" si="42"/>
        <v>165.83930000000001</v>
      </c>
      <c r="C812" s="95">
        <v>107</v>
      </c>
      <c r="D812" s="73">
        <f t="shared" si="40"/>
        <v>1.5499000000000001</v>
      </c>
      <c r="F812" s="96" t="s">
        <v>182</v>
      </c>
      <c r="G812" s="73">
        <f t="shared" si="41"/>
        <v>1.5499000000000001</v>
      </c>
    </row>
    <row r="813" spans="1:7">
      <c r="A813" s="94">
        <v>38401</v>
      </c>
      <c r="B813" s="73">
        <f t="shared" si="42"/>
        <v>165.83930000000001</v>
      </c>
      <c r="C813" s="95">
        <v>107</v>
      </c>
      <c r="D813" s="73">
        <f t="shared" si="40"/>
        <v>1.5499000000000001</v>
      </c>
      <c r="F813" s="96" t="s">
        <v>182</v>
      </c>
      <c r="G813" s="73">
        <f t="shared" si="41"/>
        <v>1.5499000000000001</v>
      </c>
    </row>
    <row r="814" spans="1:7">
      <c r="A814" s="94">
        <v>38404</v>
      </c>
      <c r="B814" s="73">
        <f t="shared" si="42"/>
        <v>166.61425</v>
      </c>
      <c r="C814" s="95">
        <v>107.5</v>
      </c>
      <c r="D814" s="73">
        <f t="shared" si="40"/>
        <v>1.5499000000000001</v>
      </c>
      <c r="F814" s="96" t="s">
        <v>182</v>
      </c>
      <c r="G814" s="73">
        <f t="shared" si="41"/>
        <v>1.5499000000000001</v>
      </c>
    </row>
    <row r="815" spans="1:7">
      <c r="A815" s="94">
        <v>38405</v>
      </c>
      <c r="B815" s="73">
        <f t="shared" si="42"/>
        <v>167.00172499999999</v>
      </c>
      <c r="C815" s="95">
        <v>107.75</v>
      </c>
      <c r="D815" s="73">
        <f t="shared" si="40"/>
        <v>1.5499000000000001</v>
      </c>
      <c r="F815" s="96" t="s">
        <v>182</v>
      </c>
      <c r="G815" s="73">
        <f t="shared" si="41"/>
        <v>1.5499000000000001</v>
      </c>
    </row>
    <row r="816" spans="1:7">
      <c r="A816" s="94">
        <v>38406</v>
      </c>
      <c r="B816" s="73">
        <f t="shared" si="42"/>
        <v>167.00172499999999</v>
      </c>
      <c r="C816" s="95">
        <v>107.75</v>
      </c>
      <c r="D816" s="73">
        <f t="shared" si="40"/>
        <v>1.5499000000000001</v>
      </c>
      <c r="F816" s="96" t="s">
        <v>182</v>
      </c>
      <c r="G816" s="73">
        <f t="shared" si="41"/>
        <v>1.5499000000000001</v>
      </c>
    </row>
    <row r="817" spans="1:11">
      <c r="A817" s="94">
        <v>38407</v>
      </c>
      <c r="B817" s="73">
        <f t="shared" si="42"/>
        <v>167.00172499999999</v>
      </c>
      <c r="C817" s="95">
        <v>107.75</v>
      </c>
      <c r="D817" s="73">
        <f t="shared" si="40"/>
        <v>1.5499000000000001</v>
      </c>
      <c r="F817" s="96" t="s">
        <v>182</v>
      </c>
      <c r="G817" s="73">
        <f t="shared" si="41"/>
        <v>1.5499000000000001</v>
      </c>
    </row>
    <row r="818" spans="1:11">
      <c r="A818" s="94">
        <v>38408</v>
      </c>
      <c r="B818" s="73">
        <f t="shared" si="42"/>
        <v>168.551625</v>
      </c>
      <c r="C818" s="95">
        <v>108.75</v>
      </c>
      <c r="D818" s="73">
        <f t="shared" si="40"/>
        <v>1.5499000000000001</v>
      </c>
      <c r="F818" s="96" t="s">
        <v>182</v>
      </c>
      <c r="G818" s="73">
        <f t="shared" si="41"/>
        <v>1.5499000000000001</v>
      </c>
    </row>
    <row r="819" spans="1:11">
      <c r="A819" s="94">
        <v>38411</v>
      </c>
      <c r="B819" s="73">
        <f t="shared" si="42"/>
        <v>168.9391</v>
      </c>
      <c r="C819" s="95">
        <v>109</v>
      </c>
      <c r="D819" s="73">
        <f t="shared" si="40"/>
        <v>1.5499000000000001</v>
      </c>
      <c r="F819" s="96" t="s">
        <v>182</v>
      </c>
      <c r="G819" s="73">
        <f t="shared" si="41"/>
        <v>1.5499000000000001</v>
      </c>
    </row>
    <row r="820" spans="1:11">
      <c r="A820" s="94">
        <v>38412</v>
      </c>
      <c r="B820" s="73">
        <f t="shared" si="42"/>
        <v>168.44287500000002</v>
      </c>
      <c r="C820" s="95">
        <v>108.75</v>
      </c>
      <c r="D820" s="73">
        <f t="shared" si="40"/>
        <v>1.5489000000000002</v>
      </c>
      <c r="E820" s="73">
        <v>59.96</v>
      </c>
      <c r="F820" s="96" t="s">
        <v>183</v>
      </c>
      <c r="G820" s="73">
        <f t="shared" si="41"/>
        <v>1.5489000000000002</v>
      </c>
      <c r="K820" s="73">
        <v>59.96</v>
      </c>
    </row>
    <row r="821" spans="1:11">
      <c r="A821" s="94">
        <v>38413</v>
      </c>
      <c r="B821" s="73">
        <f t="shared" si="42"/>
        <v>168.44287500000002</v>
      </c>
      <c r="C821" s="95">
        <v>108.75</v>
      </c>
      <c r="D821" s="73">
        <f t="shared" si="40"/>
        <v>1.5489000000000002</v>
      </c>
      <c r="F821" s="96" t="s">
        <v>183</v>
      </c>
      <c r="G821" s="73">
        <f t="shared" si="41"/>
        <v>1.5489000000000002</v>
      </c>
    </row>
    <row r="822" spans="1:11">
      <c r="A822" s="94">
        <v>38414</v>
      </c>
      <c r="B822" s="73">
        <f t="shared" si="42"/>
        <v>169.21732500000002</v>
      </c>
      <c r="C822" s="95">
        <v>109.25</v>
      </c>
      <c r="D822" s="73">
        <f t="shared" si="40"/>
        <v>1.5489000000000002</v>
      </c>
      <c r="F822" s="96" t="s">
        <v>183</v>
      </c>
      <c r="G822" s="73">
        <f t="shared" si="41"/>
        <v>1.5489000000000002</v>
      </c>
    </row>
    <row r="823" spans="1:11">
      <c r="A823" s="94">
        <v>38415</v>
      </c>
      <c r="B823" s="73">
        <f t="shared" si="42"/>
        <v>168.05565000000001</v>
      </c>
      <c r="C823" s="95">
        <v>108.5</v>
      </c>
      <c r="D823" s="73">
        <f t="shared" si="40"/>
        <v>1.5489000000000002</v>
      </c>
      <c r="F823" s="96" t="s">
        <v>183</v>
      </c>
      <c r="G823" s="73">
        <f t="shared" si="41"/>
        <v>1.5489000000000002</v>
      </c>
    </row>
    <row r="824" spans="1:11">
      <c r="A824" s="94">
        <v>38418</v>
      </c>
      <c r="B824" s="73">
        <f t="shared" si="42"/>
        <v>167.28120000000001</v>
      </c>
      <c r="C824" s="95">
        <v>108</v>
      </c>
      <c r="D824" s="73">
        <f t="shared" si="40"/>
        <v>1.5489000000000002</v>
      </c>
      <c r="F824" s="96" t="s">
        <v>183</v>
      </c>
      <c r="G824" s="73">
        <f t="shared" si="41"/>
        <v>1.5489000000000002</v>
      </c>
    </row>
    <row r="825" spans="1:11">
      <c r="A825" s="94">
        <v>38419</v>
      </c>
      <c r="B825" s="73">
        <f t="shared" si="42"/>
        <v>164.95785000000001</v>
      </c>
      <c r="C825" s="95">
        <v>106.5</v>
      </c>
      <c r="D825" s="73">
        <f t="shared" si="40"/>
        <v>1.5489000000000002</v>
      </c>
      <c r="F825" s="96" t="s">
        <v>183</v>
      </c>
      <c r="G825" s="73">
        <f t="shared" si="41"/>
        <v>1.5489000000000002</v>
      </c>
    </row>
    <row r="826" spans="1:11">
      <c r="A826" s="94">
        <v>38420</v>
      </c>
      <c r="B826" s="73">
        <f t="shared" si="42"/>
        <v>164.95785000000001</v>
      </c>
      <c r="C826" s="95">
        <v>106.5</v>
      </c>
      <c r="D826" s="73">
        <f t="shared" si="40"/>
        <v>1.5489000000000002</v>
      </c>
      <c r="F826" s="96" t="s">
        <v>183</v>
      </c>
      <c r="G826" s="73">
        <f t="shared" si="41"/>
        <v>1.5489000000000002</v>
      </c>
    </row>
    <row r="827" spans="1:11">
      <c r="A827" s="94">
        <v>38421</v>
      </c>
      <c r="B827" s="73">
        <f t="shared" si="42"/>
        <v>164.95785000000001</v>
      </c>
      <c r="C827" s="95">
        <v>106.5</v>
      </c>
      <c r="D827" s="73">
        <f t="shared" si="40"/>
        <v>1.5489000000000002</v>
      </c>
      <c r="F827" s="96" t="s">
        <v>183</v>
      </c>
      <c r="G827" s="73">
        <f t="shared" si="41"/>
        <v>1.5489000000000002</v>
      </c>
    </row>
    <row r="828" spans="1:11">
      <c r="A828" s="94">
        <v>38422</v>
      </c>
      <c r="B828" s="73">
        <f t="shared" si="42"/>
        <v>164.18340000000001</v>
      </c>
      <c r="C828" s="95">
        <v>106</v>
      </c>
      <c r="D828" s="73">
        <f t="shared" si="40"/>
        <v>1.5489000000000002</v>
      </c>
      <c r="F828" s="96" t="s">
        <v>183</v>
      </c>
      <c r="G828" s="73">
        <f t="shared" si="41"/>
        <v>1.5489000000000002</v>
      </c>
    </row>
    <row r="829" spans="1:11">
      <c r="A829" s="94">
        <v>38425</v>
      </c>
      <c r="B829" s="73">
        <f t="shared" si="42"/>
        <v>164.57062500000001</v>
      </c>
      <c r="C829" s="95">
        <v>106.25</v>
      </c>
      <c r="D829" s="73">
        <f t="shared" si="40"/>
        <v>1.5489000000000002</v>
      </c>
      <c r="F829" s="96" t="s">
        <v>183</v>
      </c>
      <c r="G829" s="73">
        <f t="shared" si="41"/>
        <v>1.5489000000000002</v>
      </c>
    </row>
    <row r="830" spans="1:11">
      <c r="A830" s="94">
        <v>38426</v>
      </c>
      <c r="B830" s="73">
        <f t="shared" si="42"/>
        <v>166.11952500000001</v>
      </c>
      <c r="C830" s="95">
        <v>107.25</v>
      </c>
      <c r="D830" s="73">
        <f t="shared" si="40"/>
        <v>1.5489000000000002</v>
      </c>
      <c r="F830" s="96" t="s">
        <v>183</v>
      </c>
      <c r="G830" s="73">
        <f t="shared" si="41"/>
        <v>1.5489000000000002</v>
      </c>
    </row>
    <row r="831" spans="1:11">
      <c r="A831" s="94">
        <v>38427</v>
      </c>
      <c r="B831" s="73">
        <f t="shared" si="42"/>
        <v>165.73230000000001</v>
      </c>
      <c r="C831" s="95">
        <v>107</v>
      </c>
      <c r="D831" s="73">
        <f t="shared" si="40"/>
        <v>1.5489000000000002</v>
      </c>
      <c r="F831" s="96" t="s">
        <v>183</v>
      </c>
      <c r="G831" s="73">
        <f t="shared" si="41"/>
        <v>1.5489000000000002</v>
      </c>
    </row>
    <row r="832" spans="1:11">
      <c r="A832" s="94">
        <v>38428</v>
      </c>
      <c r="B832" s="73">
        <f t="shared" si="42"/>
        <v>165.34507500000001</v>
      </c>
      <c r="C832" s="95">
        <v>106.75</v>
      </c>
      <c r="D832" s="73">
        <f t="shared" si="40"/>
        <v>1.5489000000000002</v>
      </c>
      <c r="F832" s="96" t="s">
        <v>183</v>
      </c>
      <c r="G832" s="73">
        <f t="shared" si="41"/>
        <v>1.5489000000000002</v>
      </c>
    </row>
    <row r="833" spans="1:11">
      <c r="A833" s="94">
        <v>38429</v>
      </c>
      <c r="B833" s="73">
        <f t="shared" si="42"/>
        <v>164.18340000000001</v>
      </c>
      <c r="C833" s="95">
        <v>106</v>
      </c>
      <c r="D833" s="73">
        <f t="shared" si="40"/>
        <v>1.5489000000000002</v>
      </c>
      <c r="F833" s="96" t="s">
        <v>183</v>
      </c>
      <c r="G833" s="73">
        <f t="shared" si="41"/>
        <v>1.5489000000000002</v>
      </c>
    </row>
    <row r="834" spans="1:11">
      <c r="A834" s="94">
        <v>38432</v>
      </c>
      <c r="B834" s="73">
        <f t="shared" si="42"/>
        <v>163.79617500000001</v>
      </c>
      <c r="C834" s="95">
        <v>105.75</v>
      </c>
      <c r="D834" s="73">
        <f t="shared" si="40"/>
        <v>1.5489000000000002</v>
      </c>
      <c r="F834" s="96" t="s">
        <v>183</v>
      </c>
      <c r="G834" s="73">
        <f t="shared" si="41"/>
        <v>1.5489000000000002</v>
      </c>
    </row>
    <row r="835" spans="1:11">
      <c r="A835" s="94">
        <v>38433</v>
      </c>
      <c r="B835" s="73">
        <f t="shared" si="42"/>
        <v>163.79617500000001</v>
      </c>
      <c r="C835" s="95">
        <v>105.75</v>
      </c>
      <c r="D835" s="73">
        <f t="shared" si="40"/>
        <v>1.5489000000000002</v>
      </c>
      <c r="F835" s="96" t="s">
        <v>183</v>
      </c>
      <c r="G835" s="73">
        <f t="shared" si="41"/>
        <v>1.5489000000000002</v>
      </c>
    </row>
    <row r="836" spans="1:11">
      <c r="A836" s="94">
        <v>38434</v>
      </c>
      <c r="B836" s="73">
        <f t="shared" si="42"/>
        <v>163.40895</v>
      </c>
      <c r="C836" s="95">
        <v>105.5</v>
      </c>
      <c r="D836" s="73">
        <f t="shared" ref="D836:D899" si="43">+G836</f>
        <v>1.5489000000000002</v>
      </c>
      <c r="F836" s="96" t="s">
        <v>183</v>
      </c>
      <c r="G836" s="73">
        <f t="shared" ref="G836:G899" si="44">VLOOKUP(F:F,I:J,2,FALSE)</f>
        <v>1.5489000000000002</v>
      </c>
    </row>
    <row r="837" spans="1:11">
      <c r="A837" s="94">
        <v>38435</v>
      </c>
      <c r="B837" s="73">
        <f t="shared" si="42"/>
        <v>162.63450000000003</v>
      </c>
      <c r="C837" s="95">
        <v>105</v>
      </c>
      <c r="D837" s="73">
        <f t="shared" si="43"/>
        <v>1.5489000000000002</v>
      </c>
      <c r="F837" s="96" t="s">
        <v>183</v>
      </c>
      <c r="G837" s="73">
        <f t="shared" si="44"/>
        <v>1.5489000000000002</v>
      </c>
    </row>
    <row r="838" spans="1:11">
      <c r="A838" s="94">
        <v>38436</v>
      </c>
      <c r="C838" s="95"/>
      <c r="D838" s="73">
        <f t="shared" si="43"/>
        <v>1.5489000000000002</v>
      </c>
      <c r="F838" s="96" t="s">
        <v>183</v>
      </c>
      <c r="G838" s="73">
        <f t="shared" si="44"/>
        <v>1.5489000000000002</v>
      </c>
    </row>
    <row r="839" spans="1:11">
      <c r="A839" s="94">
        <v>38439</v>
      </c>
      <c r="C839" s="95"/>
      <c r="D839" s="73">
        <f t="shared" si="43"/>
        <v>1.5489000000000002</v>
      </c>
      <c r="F839" s="96" t="s">
        <v>183</v>
      </c>
      <c r="G839" s="73">
        <f t="shared" si="44"/>
        <v>1.5489000000000002</v>
      </c>
    </row>
    <row r="840" spans="1:11">
      <c r="A840" s="94">
        <v>38440</v>
      </c>
      <c r="B840" s="73">
        <f t="shared" ref="B840:B893" si="45">+C840*G840</f>
        <v>161.08560000000003</v>
      </c>
      <c r="C840" s="95">
        <v>104</v>
      </c>
      <c r="D840" s="73">
        <f t="shared" si="43"/>
        <v>1.5489000000000002</v>
      </c>
      <c r="F840" s="96" t="s">
        <v>183</v>
      </c>
      <c r="G840" s="73">
        <f t="shared" si="44"/>
        <v>1.5489000000000002</v>
      </c>
    </row>
    <row r="841" spans="1:11">
      <c r="A841" s="94">
        <v>38441</v>
      </c>
      <c r="B841" s="73">
        <f t="shared" si="45"/>
        <v>161.08560000000003</v>
      </c>
      <c r="C841" s="95">
        <v>104</v>
      </c>
      <c r="D841" s="73">
        <f t="shared" si="43"/>
        <v>1.5489000000000002</v>
      </c>
      <c r="F841" s="96" t="s">
        <v>183</v>
      </c>
      <c r="G841" s="73">
        <f t="shared" si="44"/>
        <v>1.5489000000000002</v>
      </c>
    </row>
    <row r="842" spans="1:11">
      <c r="A842" s="94">
        <v>38442</v>
      </c>
      <c r="B842" s="73">
        <f t="shared" si="45"/>
        <v>161.47282500000003</v>
      </c>
      <c r="C842" s="95">
        <v>104.25</v>
      </c>
      <c r="D842" s="73">
        <f t="shared" si="43"/>
        <v>1.5489000000000002</v>
      </c>
      <c r="F842" s="96" t="s">
        <v>183</v>
      </c>
      <c r="G842" s="73">
        <f t="shared" si="44"/>
        <v>1.5489000000000002</v>
      </c>
    </row>
    <row r="843" spans="1:11">
      <c r="A843" s="94">
        <v>38443</v>
      </c>
      <c r="B843" s="73">
        <f t="shared" si="45"/>
        <v>158.19097499999998</v>
      </c>
      <c r="C843" s="95">
        <v>102.25</v>
      </c>
      <c r="D843" s="73">
        <f t="shared" si="43"/>
        <v>1.5470999999999999</v>
      </c>
      <c r="E843" s="73">
        <v>64.61</v>
      </c>
      <c r="F843" s="96" t="s">
        <v>184</v>
      </c>
      <c r="G843" s="73">
        <f t="shared" si="44"/>
        <v>1.5470999999999999</v>
      </c>
      <c r="K843" s="73">
        <v>64.61</v>
      </c>
    </row>
    <row r="844" spans="1:11">
      <c r="A844" s="94">
        <v>38446</v>
      </c>
      <c r="B844" s="73">
        <f t="shared" si="45"/>
        <v>158.19097499999998</v>
      </c>
      <c r="C844" s="95">
        <v>102.25</v>
      </c>
      <c r="D844" s="73">
        <f t="shared" si="43"/>
        <v>1.5470999999999999</v>
      </c>
      <c r="F844" s="96" t="s">
        <v>184</v>
      </c>
      <c r="G844" s="73">
        <f t="shared" si="44"/>
        <v>1.5470999999999999</v>
      </c>
    </row>
    <row r="845" spans="1:11">
      <c r="A845" s="94">
        <v>38447</v>
      </c>
      <c r="B845" s="73">
        <f t="shared" si="45"/>
        <v>156.64387499999998</v>
      </c>
      <c r="C845" s="95">
        <v>101.25</v>
      </c>
      <c r="D845" s="73">
        <f t="shared" si="43"/>
        <v>1.5470999999999999</v>
      </c>
      <c r="F845" s="96" t="s">
        <v>184</v>
      </c>
      <c r="G845" s="73">
        <f t="shared" si="44"/>
        <v>1.5470999999999999</v>
      </c>
    </row>
    <row r="846" spans="1:11">
      <c r="A846" s="94">
        <v>38448</v>
      </c>
      <c r="B846" s="73">
        <f t="shared" si="45"/>
        <v>156.25709999999998</v>
      </c>
      <c r="C846" s="95">
        <v>101</v>
      </c>
      <c r="D846" s="73">
        <f t="shared" si="43"/>
        <v>1.5470999999999999</v>
      </c>
      <c r="F846" s="96" t="s">
        <v>184</v>
      </c>
      <c r="G846" s="73">
        <f t="shared" si="44"/>
        <v>1.5470999999999999</v>
      </c>
    </row>
    <row r="847" spans="1:11">
      <c r="A847" s="94">
        <v>38449</v>
      </c>
      <c r="B847" s="73">
        <f t="shared" si="45"/>
        <v>154.32322499999998</v>
      </c>
      <c r="C847" s="95">
        <v>99.75</v>
      </c>
      <c r="D847" s="73">
        <f t="shared" si="43"/>
        <v>1.5470999999999999</v>
      </c>
      <c r="F847" s="96" t="s">
        <v>184</v>
      </c>
      <c r="G847" s="73">
        <f t="shared" si="44"/>
        <v>1.5470999999999999</v>
      </c>
    </row>
    <row r="848" spans="1:11">
      <c r="A848" s="94">
        <v>38450</v>
      </c>
      <c r="B848" s="73">
        <f t="shared" si="45"/>
        <v>153.16289999999998</v>
      </c>
      <c r="C848" s="95">
        <v>99</v>
      </c>
      <c r="D848" s="73">
        <f t="shared" si="43"/>
        <v>1.5470999999999999</v>
      </c>
      <c r="F848" s="96" t="s">
        <v>184</v>
      </c>
      <c r="G848" s="73">
        <f t="shared" si="44"/>
        <v>1.5470999999999999</v>
      </c>
    </row>
    <row r="849" spans="1:11">
      <c r="A849" s="94">
        <v>38453</v>
      </c>
      <c r="B849" s="73">
        <f t="shared" si="45"/>
        <v>153.54967499999998</v>
      </c>
      <c r="C849" s="95">
        <v>99.25</v>
      </c>
      <c r="D849" s="73">
        <f t="shared" si="43"/>
        <v>1.5470999999999999</v>
      </c>
      <c r="F849" s="96" t="s">
        <v>184</v>
      </c>
      <c r="G849" s="73">
        <f t="shared" si="44"/>
        <v>1.5470999999999999</v>
      </c>
    </row>
    <row r="850" spans="1:11">
      <c r="A850" s="94">
        <v>38454</v>
      </c>
      <c r="B850" s="73">
        <f t="shared" si="45"/>
        <v>154.32322499999998</v>
      </c>
      <c r="C850" s="95">
        <v>99.75</v>
      </c>
      <c r="D850" s="73">
        <f t="shared" si="43"/>
        <v>1.5470999999999999</v>
      </c>
      <c r="F850" s="96" t="s">
        <v>184</v>
      </c>
      <c r="G850" s="73">
        <f t="shared" si="44"/>
        <v>1.5470999999999999</v>
      </c>
    </row>
    <row r="851" spans="1:11">
      <c r="A851" s="94">
        <v>38455</v>
      </c>
      <c r="B851" s="73">
        <f t="shared" si="45"/>
        <v>155.09677499999998</v>
      </c>
      <c r="C851" s="95">
        <v>100.25</v>
      </c>
      <c r="D851" s="73">
        <f t="shared" si="43"/>
        <v>1.5470999999999999</v>
      </c>
      <c r="F851" s="96" t="s">
        <v>184</v>
      </c>
      <c r="G851" s="73">
        <f t="shared" si="44"/>
        <v>1.5470999999999999</v>
      </c>
    </row>
    <row r="852" spans="1:11">
      <c r="A852" s="94">
        <v>38456</v>
      </c>
      <c r="B852" s="73">
        <f t="shared" si="45"/>
        <v>154.32322499999998</v>
      </c>
      <c r="C852" s="95">
        <v>99.75</v>
      </c>
      <c r="D852" s="73">
        <f t="shared" si="43"/>
        <v>1.5470999999999999</v>
      </c>
      <c r="F852" s="96" t="s">
        <v>184</v>
      </c>
      <c r="G852" s="73">
        <f t="shared" si="44"/>
        <v>1.5470999999999999</v>
      </c>
    </row>
    <row r="853" spans="1:11">
      <c r="A853" s="94">
        <v>38457</v>
      </c>
      <c r="B853" s="73">
        <f t="shared" si="45"/>
        <v>155.48354999999998</v>
      </c>
      <c r="C853" s="95">
        <v>100.5</v>
      </c>
      <c r="D853" s="73">
        <f t="shared" si="43"/>
        <v>1.5470999999999999</v>
      </c>
      <c r="F853" s="96" t="s">
        <v>184</v>
      </c>
      <c r="G853" s="73">
        <f t="shared" si="44"/>
        <v>1.5470999999999999</v>
      </c>
    </row>
    <row r="854" spans="1:11">
      <c r="A854" s="94">
        <v>38460</v>
      </c>
      <c r="B854" s="73">
        <f t="shared" si="45"/>
        <v>157.03064999999998</v>
      </c>
      <c r="C854" s="95">
        <v>101.5</v>
      </c>
      <c r="D854" s="73">
        <f t="shared" si="43"/>
        <v>1.5470999999999999</v>
      </c>
      <c r="F854" s="96" t="s">
        <v>184</v>
      </c>
      <c r="G854" s="73">
        <f t="shared" si="44"/>
        <v>1.5470999999999999</v>
      </c>
    </row>
    <row r="855" spans="1:11">
      <c r="A855" s="94">
        <v>38461</v>
      </c>
      <c r="B855" s="73">
        <f t="shared" si="45"/>
        <v>155.87032499999998</v>
      </c>
      <c r="C855" s="95">
        <v>100.75</v>
      </c>
      <c r="D855" s="73">
        <f t="shared" si="43"/>
        <v>1.5470999999999999</v>
      </c>
      <c r="F855" s="96" t="s">
        <v>184</v>
      </c>
      <c r="G855" s="73">
        <f t="shared" si="44"/>
        <v>1.5470999999999999</v>
      </c>
    </row>
    <row r="856" spans="1:11">
      <c r="A856" s="94">
        <v>38462</v>
      </c>
      <c r="B856" s="73">
        <f t="shared" si="45"/>
        <v>156.25709999999998</v>
      </c>
      <c r="C856" s="95">
        <v>101</v>
      </c>
      <c r="D856" s="73">
        <f t="shared" si="43"/>
        <v>1.5470999999999999</v>
      </c>
      <c r="F856" s="96" t="s">
        <v>184</v>
      </c>
      <c r="G856" s="73">
        <f t="shared" si="44"/>
        <v>1.5470999999999999</v>
      </c>
    </row>
    <row r="857" spans="1:11">
      <c r="A857" s="94">
        <v>38463</v>
      </c>
      <c r="B857" s="73">
        <f t="shared" si="45"/>
        <v>158.57774999999998</v>
      </c>
      <c r="C857" s="95">
        <v>102.5</v>
      </c>
      <c r="D857" s="73">
        <f t="shared" si="43"/>
        <v>1.5470999999999999</v>
      </c>
      <c r="F857" s="96" t="s">
        <v>184</v>
      </c>
      <c r="G857" s="73">
        <f t="shared" si="44"/>
        <v>1.5470999999999999</v>
      </c>
    </row>
    <row r="858" spans="1:11">
      <c r="A858" s="94">
        <v>38464</v>
      </c>
      <c r="B858" s="73">
        <f t="shared" si="45"/>
        <v>157.41742499999998</v>
      </c>
      <c r="C858" s="95">
        <v>101.75</v>
      </c>
      <c r="D858" s="73">
        <f t="shared" si="43"/>
        <v>1.5470999999999999</v>
      </c>
      <c r="F858" s="96" t="s">
        <v>184</v>
      </c>
      <c r="G858" s="73">
        <f t="shared" si="44"/>
        <v>1.5470999999999999</v>
      </c>
    </row>
    <row r="859" spans="1:11">
      <c r="A859" s="94">
        <v>38467</v>
      </c>
      <c r="B859" s="73">
        <f t="shared" si="45"/>
        <v>157.03064999999998</v>
      </c>
      <c r="C859" s="95">
        <v>101.5</v>
      </c>
      <c r="D859" s="73">
        <f t="shared" si="43"/>
        <v>1.5470999999999999</v>
      </c>
      <c r="F859" s="96" t="s">
        <v>184</v>
      </c>
      <c r="G859" s="73">
        <f t="shared" si="44"/>
        <v>1.5470999999999999</v>
      </c>
    </row>
    <row r="860" spans="1:11">
      <c r="A860" s="94">
        <v>38468</v>
      </c>
      <c r="B860" s="73">
        <f t="shared" si="45"/>
        <v>156.25709999999998</v>
      </c>
      <c r="C860" s="95">
        <v>101</v>
      </c>
      <c r="D860" s="73">
        <f t="shared" si="43"/>
        <v>1.5470999999999999</v>
      </c>
      <c r="F860" s="96" t="s">
        <v>184</v>
      </c>
      <c r="G860" s="73">
        <f t="shared" si="44"/>
        <v>1.5470999999999999</v>
      </c>
    </row>
    <row r="861" spans="1:11">
      <c r="A861" s="94">
        <v>38469</v>
      </c>
      <c r="B861" s="73">
        <f t="shared" si="45"/>
        <v>157.03064999999998</v>
      </c>
      <c r="C861" s="95">
        <v>101.5</v>
      </c>
      <c r="D861" s="73">
        <f t="shared" si="43"/>
        <v>1.5470999999999999</v>
      </c>
      <c r="F861" s="96" t="s">
        <v>184</v>
      </c>
      <c r="G861" s="73">
        <f t="shared" si="44"/>
        <v>1.5470999999999999</v>
      </c>
    </row>
    <row r="862" spans="1:11">
      <c r="A862" s="94">
        <v>38470</v>
      </c>
      <c r="B862" s="73">
        <f t="shared" si="45"/>
        <v>157.03064999999998</v>
      </c>
      <c r="C862" s="95">
        <v>101.5</v>
      </c>
      <c r="D862" s="73">
        <f t="shared" si="43"/>
        <v>1.5470999999999999</v>
      </c>
      <c r="F862" s="96" t="s">
        <v>184</v>
      </c>
      <c r="G862" s="73">
        <f t="shared" si="44"/>
        <v>1.5470999999999999</v>
      </c>
    </row>
    <row r="863" spans="1:11">
      <c r="A863" s="94">
        <v>38471</v>
      </c>
      <c r="B863" s="73">
        <f t="shared" si="45"/>
        <v>157.03064999999998</v>
      </c>
      <c r="C863" s="95">
        <v>101.5</v>
      </c>
      <c r="D863" s="73">
        <f t="shared" si="43"/>
        <v>1.5470999999999999</v>
      </c>
      <c r="F863" s="96" t="s">
        <v>184</v>
      </c>
      <c r="G863" s="73">
        <f t="shared" si="44"/>
        <v>1.5470999999999999</v>
      </c>
    </row>
    <row r="864" spans="1:11">
      <c r="A864" s="94">
        <v>38474</v>
      </c>
      <c r="B864" s="73">
        <f t="shared" si="45"/>
        <v>157.56960000000001</v>
      </c>
      <c r="C864" s="95">
        <v>102</v>
      </c>
      <c r="D864" s="73">
        <f t="shared" si="43"/>
        <v>1.5448</v>
      </c>
      <c r="E864" s="73">
        <v>57.91</v>
      </c>
      <c r="F864" s="96" t="s">
        <v>185</v>
      </c>
      <c r="G864" s="73">
        <f t="shared" si="44"/>
        <v>1.5448</v>
      </c>
      <c r="K864" s="73">
        <v>57.91</v>
      </c>
    </row>
    <row r="865" spans="1:7">
      <c r="A865" s="94">
        <v>38475</v>
      </c>
      <c r="B865" s="73">
        <f t="shared" si="45"/>
        <v>157.56960000000001</v>
      </c>
      <c r="C865" s="95">
        <v>102</v>
      </c>
      <c r="D865" s="73">
        <f t="shared" si="43"/>
        <v>1.5448</v>
      </c>
      <c r="F865" s="96" t="s">
        <v>185</v>
      </c>
      <c r="G865" s="73">
        <f t="shared" si="44"/>
        <v>1.5448</v>
      </c>
    </row>
    <row r="866" spans="1:7">
      <c r="A866" s="94">
        <v>38476</v>
      </c>
      <c r="B866" s="73">
        <f t="shared" si="45"/>
        <v>155.25239999999999</v>
      </c>
      <c r="C866" s="95">
        <v>100.5</v>
      </c>
      <c r="D866" s="73">
        <f t="shared" si="43"/>
        <v>1.5448</v>
      </c>
      <c r="F866" s="96" t="s">
        <v>185</v>
      </c>
      <c r="G866" s="73">
        <f t="shared" si="44"/>
        <v>1.5448</v>
      </c>
    </row>
    <row r="867" spans="1:7">
      <c r="A867" s="94">
        <v>38477</v>
      </c>
      <c r="B867" s="73">
        <f t="shared" si="45"/>
        <v>155.25239999999999</v>
      </c>
      <c r="C867" s="95">
        <v>100.5</v>
      </c>
      <c r="D867" s="73">
        <f t="shared" si="43"/>
        <v>1.5448</v>
      </c>
      <c r="F867" s="96" t="s">
        <v>185</v>
      </c>
      <c r="G867" s="73">
        <f t="shared" si="44"/>
        <v>1.5448</v>
      </c>
    </row>
    <row r="868" spans="1:7">
      <c r="A868" s="94">
        <v>38478</v>
      </c>
      <c r="B868" s="73">
        <f t="shared" si="45"/>
        <v>156.0248</v>
      </c>
      <c r="C868" s="95">
        <v>101</v>
      </c>
      <c r="D868" s="73">
        <f t="shared" si="43"/>
        <v>1.5448</v>
      </c>
      <c r="F868" s="96" t="s">
        <v>185</v>
      </c>
      <c r="G868" s="73">
        <f t="shared" si="44"/>
        <v>1.5448</v>
      </c>
    </row>
    <row r="869" spans="1:7">
      <c r="A869" s="94">
        <v>38481</v>
      </c>
      <c r="B869" s="73">
        <f t="shared" si="45"/>
        <v>157.18340000000001</v>
      </c>
      <c r="C869" s="95">
        <v>101.75</v>
      </c>
      <c r="D869" s="73">
        <f t="shared" si="43"/>
        <v>1.5448</v>
      </c>
      <c r="F869" s="96" t="s">
        <v>185</v>
      </c>
      <c r="G869" s="73">
        <f t="shared" si="44"/>
        <v>1.5448</v>
      </c>
    </row>
    <row r="870" spans="1:7">
      <c r="A870" s="94">
        <v>38482</v>
      </c>
      <c r="B870" s="73">
        <f t="shared" si="45"/>
        <v>160.273</v>
      </c>
      <c r="C870" s="95">
        <v>103.75</v>
      </c>
      <c r="D870" s="73">
        <f t="shared" si="43"/>
        <v>1.5448</v>
      </c>
      <c r="F870" s="96" t="s">
        <v>185</v>
      </c>
      <c r="G870" s="73">
        <f t="shared" si="44"/>
        <v>1.5448</v>
      </c>
    </row>
    <row r="871" spans="1:7">
      <c r="A871" s="94">
        <v>38483</v>
      </c>
      <c r="B871" s="73">
        <f t="shared" si="45"/>
        <v>163.74879999999999</v>
      </c>
      <c r="C871" s="95">
        <v>106</v>
      </c>
      <c r="D871" s="73">
        <f t="shared" si="43"/>
        <v>1.5448</v>
      </c>
      <c r="F871" s="96" t="s">
        <v>185</v>
      </c>
      <c r="G871" s="73">
        <f t="shared" si="44"/>
        <v>1.5448</v>
      </c>
    </row>
    <row r="872" spans="1:7">
      <c r="A872" s="94">
        <v>38484</v>
      </c>
      <c r="B872" s="73">
        <f t="shared" si="45"/>
        <v>163.74879999999999</v>
      </c>
      <c r="C872" s="95">
        <v>106</v>
      </c>
      <c r="D872" s="73">
        <f t="shared" si="43"/>
        <v>1.5448</v>
      </c>
      <c r="F872" s="96" t="s">
        <v>185</v>
      </c>
      <c r="G872" s="73">
        <f t="shared" si="44"/>
        <v>1.5448</v>
      </c>
    </row>
    <row r="873" spans="1:7">
      <c r="A873" s="94">
        <v>38485</v>
      </c>
      <c r="B873" s="73">
        <f t="shared" si="45"/>
        <v>163.74879999999999</v>
      </c>
      <c r="C873" s="95">
        <v>106</v>
      </c>
      <c r="D873" s="73">
        <f t="shared" si="43"/>
        <v>1.5448</v>
      </c>
      <c r="F873" s="96" t="s">
        <v>185</v>
      </c>
      <c r="G873" s="73">
        <f t="shared" si="44"/>
        <v>1.5448</v>
      </c>
    </row>
    <row r="874" spans="1:7">
      <c r="A874" s="94">
        <v>38488</v>
      </c>
      <c r="B874" s="73">
        <f t="shared" si="45"/>
        <v>163.74879999999999</v>
      </c>
      <c r="C874" s="95">
        <v>106</v>
      </c>
      <c r="D874" s="73">
        <f t="shared" si="43"/>
        <v>1.5448</v>
      </c>
      <c r="F874" s="96" t="s">
        <v>185</v>
      </c>
      <c r="G874" s="73">
        <f t="shared" si="44"/>
        <v>1.5448</v>
      </c>
    </row>
    <row r="875" spans="1:7">
      <c r="A875" s="94">
        <v>38489</v>
      </c>
      <c r="B875" s="73">
        <f t="shared" si="45"/>
        <v>164.13499999999999</v>
      </c>
      <c r="C875" s="95">
        <v>106.25</v>
      </c>
      <c r="D875" s="73">
        <f t="shared" si="43"/>
        <v>1.5448</v>
      </c>
      <c r="F875" s="96" t="s">
        <v>185</v>
      </c>
      <c r="G875" s="73">
        <f t="shared" si="44"/>
        <v>1.5448</v>
      </c>
    </row>
    <row r="876" spans="1:7">
      <c r="A876" s="94">
        <v>38490</v>
      </c>
      <c r="B876" s="73">
        <f t="shared" si="45"/>
        <v>164.13499999999999</v>
      </c>
      <c r="C876" s="95">
        <v>106.25</v>
      </c>
      <c r="D876" s="73">
        <f t="shared" si="43"/>
        <v>1.5448</v>
      </c>
      <c r="F876" s="96" t="s">
        <v>185</v>
      </c>
      <c r="G876" s="73">
        <f t="shared" si="44"/>
        <v>1.5448</v>
      </c>
    </row>
    <row r="877" spans="1:7">
      <c r="A877" s="94">
        <v>38491</v>
      </c>
      <c r="B877" s="73">
        <f t="shared" si="45"/>
        <v>164.13499999999999</v>
      </c>
      <c r="C877" s="95">
        <v>106.25</v>
      </c>
      <c r="D877" s="73">
        <f t="shared" si="43"/>
        <v>1.5448</v>
      </c>
      <c r="F877" s="96" t="s">
        <v>185</v>
      </c>
      <c r="G877" s="73">
        <f t="shared" si="44"/>
        <v>1.5448</v>
      </c>
    </row>
    <row r="878" spans="1:7">
      <c r="A878" s="94">
        <v>38492</v>
      </c>
      <c r="B878" s="73">
        <f t="shared" si="45"/>
        <v>164.13499999999999</v>
      </c>
      <c r="C878" s="95">
        <v>106.25</v>
      </c>
      <c r="D878" s="73">
        <f t="shared" si="43"/>
        <v>1.5448</v>
      </c>
      <c r="F878" s="96" t="s">
        <v>185</v>
      </c>
      <c r="G878" s="73">
        <f t="shared" si="44"/>
        <v>1.5448</v>
      </c>
    </row>
    <row r="879" spans="1:7">
      <c r="A879" s="94">
        <v>38495</v>
      </c>
      <c r="B879" s="73">
        <f t="shared" si="45"/>
        <v>164.52119999999999</v>
      </c>
      <c r="C879" s="95">
        <v>106.5</v>
      </c>
      <c r="D879" s="73">
        <f t="shared" si="43"/>
        <v>1.5448</v>
      </c>
      <c r="F879" s="96" t="s">
        <v>185</v>
      </c>
      <c r="G879" s="73">
        <f t="shared" si="44"/>
        <v>1.5448</v>
      </c>
    </row>
    <row r="880" spans="1:7">
      <c r="A880" s="94">
        <v>38496</v>
      </c>
      <c r="B880" s="73">
        <f t="shared" si="45"/>
        <v>163.74879999999999</v>
      </c>
      <c r="C880" s="95">
        <v>106</v>
      </c>
      <c r="D880" s="73">
        <f t="shared" si="43"/>
        <v>1.5448</v>
      </c>
      <c r="F880" s="96" t="s">
        <v>185</v>
      </c>
      <c r="G880" s="73">
        <f t="shared" si="44"/>
        <v>1.5448</v>
      </c>
    </row>
    <row r="881" spans="1:11">
      <c r="A881" s="94">
        <v>38497</v>
      </c>
      <c r="B881" s="73">
        <f t="shared" si="45"/>
        <v>163.74879999999999</v>
      </c>
      <c r="C881" s="95">
        <v>106</v>
      </c>
      <c r="D881" s="73">
        <f t="shared" si="43"/>
        <v>1.5448</v>
      </c>
      <c r="F881" s="96" t="s">
        <v>185</v>
      </c>
      <c r="G881" s="73">
        <f t="shared" si="44"/>
        <v>1.5448</v>
      </c>
    </row>
    <row r="882" spans="1:11">
      <c r="A882" s="94">
        <v>38498</v>
      </c>
      <c r="B882" s="73">
        <f t="shared" si="45"/>
        <v>163.74879999999999</v>
      </c>
      <c r="C882" s="95">
        <v>106</v>
      </c>
      <c r="D882" s="73">
        <f t="shared" si="43"/>
        <v>1.5448</v>
      </c>
      <c r="F882" s="96" t="s">
        <v>185</v>
      </c>
      <c r="G882" s="73">
        <f t="shared" si="44"/>
        <v>1.5448</v>
      </c>
    </row>
    <row r="883" spans="1:11">
      <c r="A883" s="94">
        <v>38499</v>
      </c>
      <c r="B883" s="73">
        <f t="shared" si="45"/>
        <v>163.74879999999999</v>
      </c>
      <c r="C883" s="95">
        <v>106</v>
      </c>
      <c r="D883" s="73">
        <f t="shared" si="43"/>
        <v>1.5448</v>
      </c>
      <c r="F883" s="96" t="s">
        <v>185</v>
      </c>
      <c r="G883" s="73">
        <f t="shared" si="44"/>
        <v>1.5448</v>
      </c>
    </row>
    <row r="884" spans="1:11">
      <c r="A884" s="94">
        <v>38502</v>
      </c>
      <c r="B884" s="73">
        <f t="shared" si="45"/>
        <v>163.74879999999999</v>
      </c>
      <c r="C884" s="95">
        <v>106</v>
      </c>
      <c r="D884" s="73">
        <f t="shared" si="43"/>
        <v>1.5448</v>
      </c>
      <c r="F884" s="96" t="s">
        <v>185</v>
      </c>
      <c r="G884" s="73">
        <f t="shared" si="44"/>
        <v>1.5448</v>
      </c>
    </row>
    <row r="885" spans="1:11">
      <c r="A885" s="94">
        <v>38503</v>
      </c>
      <c r="B885" s="73">
        <f t="shared" si="45"/>
        <v>163.74879999999999</v>
      </c>
      <c r="C885" s="95">
        <v>106</v>
      </c>
      <c r="D885" s="73">
        <f t="shared" si="43"/>
        <v>1.5448</v>
      </c>
      <c r="F885" s="96" t="s">
        <v>185</v>
      </c>
      <c r="G885" s="73">
        <f t="shared" si="44"/>
        <v>1.5448</v>
      </c>
    </row>
    <row r="886" spans="1:11">
      <c r="A886" s="94">
        <v>38504</v>
      </c>
      <c r="B886" s="73">
        <f t="shared" si="45"/>
        <v>165.35650000000001</v>
      </c>
      <c r="C886" s="95">
        <v>107.5</v>
      </c>
      <c r="D886" s="73">
        <f t="shared" si="43"/>
        <v>1.5382</v>
      </c>
      <c r="E886" s="73">
        <v>60.04999999999999</v>
      </c>
      <c r="F886" s="96" t="s">
        <v>186</v>
      </c>
      <c r="G886" s="73">
        <f t="shared" si="44"/>
        <v>1.5382</v>
      </c>
      <c r="K886" s="73">
        <v>60.04999999999999</v>
      </c>
    </row>
    <row r="887" spans="1:11">
      <c r="A887" s="94">
        <v>38505</v>
      </c>
      <c r="B887" s="73">
        <f t="shared" si="45"/>
        <v>164.97194999999999</v>
      </c>
      <c r="C887" s="95">
        <v>107.25</v>
      </c>
      <c r="D887" s="73">
        <f t="shared" si="43"/>
        <v>1.5382</v>
      </c>
      <c r="F887" s="96" t="s">
        <v>186</v>
      </c>
      <c r="G887" s="73">
        <f t="shared" si="44"/>
        <v>1.5382</v>
      </c>
    </row>
    <row r="888" spans="1:11">
      <c r="A888" s="94">
        <v>38506</v>
      </c>
      <c r="B888" s="73">
        <f t="shared" si="45"/>
        <v>164.97194999999999</v>
      </c>
      <c r="C888" s="95">
        <v>107.25</v>
      </c>
      <c r="D888" s="73">
        <f t="shared" si="43"/>
        <v>1.5382</v>
      </c>
      <c r="F888" s="96" t="s">
        <v>186</v>
      </c>
      <c r="G888" s="73">
        <f t="shared" si="44"/>
        <v>1.5382</v>
      </c>
    </row>
    <row r="889" spans="1:11">
      <c r="A889" s="94">
        <v>38509</v>
      </c>
      <c r="B889" s="73">
        <f t="shared" si="45"/>
        <v>166.8947</v>
      </c>
      <c r="C889" s="95">
        <v>108.5</v>
      </c>
      <c r="D889" s="73">
        <f t="shared" si="43"/>
        <v>1.5382</v>
      </c>
      <c r="F889" s="96" t="s">
        <v>186</v>
      </c>
      <c r="G889" s="73">
        <f t="shared" si="44"/>
        <v>1.5382</v>
      </c>
    </row>
    <row r="890" spans="1:11">
      <c r="A890" s="94">
        <v>38510</v>
      </c>
      <c r="B890" s="73">
        <f t="shared" si="45"/>
        <v>166.12559999999999</v>
      </c>
      <c r="C890" s="95">
        <v>108</v>
      </c>
      <c r="D890" s="73">
        <f t="shared" si="43"/>
        <v>1.5382</v>
      </c>
      <c r="F890" s="96" t="s">
        <v>186</v>
      </c>
      <c r="G890" s="73">
        <f t="shared" si="44"/>
        <v>1.5382</v>
      </c>
    </row>
    <row r="891" spans="1:11">
      <c r="A891" s="94">
        <v>38511</v>
      </c>
      <c r="B891" s="73">
        <f t="shared" si="45"/>
        <v>166.12559999999999</v>
      </c>
      <c r="C891" s="95">
        <v>108</v>
      </c>
      <c r="D891" s="73">
        <f t="shared" si="43"/>
        <v>1.5382</v>
      </c>
      <c r="F891" s="96" t="s">
        <v>186</v>
      </c>
      <c r="G891" s="73">
        <f t="shared" si="44"/>
        <v>1.5382</v>
      </c>
    </row>
    <row r="892" spans="1:11">
      <c r="A892" s="94">
        <v>38512</v>
      </c>
      <c r="B892" s="73">
        <f t="shared" si="45"/>
        <v>166.12559999999999</v>
      </c>
      <c r="C892" s="95">
        <v>108</v>
      </c>
      <c r="D892" s="73">
        <f t="shared" si="43"/>
        <v>1.5382</v>
      </c>
      <c r="F892" s="96" t="s">
        <v>186</v>
      </c>
      <c r="G892" s="73">
        <f t="shared" si="44"/>
        <v>1.5382</v>
      </c>
    </row>
    <row r="893" spans="1:11">
      <c r="A893" s="94">
        <v>38513</v>
      </c>
      <c r="B893" s="73">
        <f t="shared" si="45"/>
        <v>166.12559999999999</v>
      </c>
      <c r="C893" s="95">
        <v>108</v>
      </c>
      <c r="D893" s="73">
        <f t="shared" si="43"/>
        <v>1.5382</v>
      </c>
      <c r="F893" s="96" t="s">
        <v>186</v>
      </c>
      <c r="G893" s="73">
        <f t="shared" si="44"/>
        <v>1.5382</v>
      </c>
    </row>
    <row r="894" spans="1:11">
      <c r="A894" s="94">
        <v>38514</v>
      </c>
      <c r="C894" s="95"/>
      <c r="D894" s="73">
        <f t="shared" si="43"/>
        <v>1.5382</v>
      </c>
      <c r="F894" s="96" t="s">
        <v>186</v>
      </c>
      <c r="G894" s="73">
        <f t="shared" si="44"/>
        <v>1.5382</v>
      </c>
    </row>
    <row r="895" spans="1:11">
      <c r="A895" s="94">
        <v>38516</v>
      </c>
      <c r="B895" s="73">
        <f t="shared" ref="B895:B958" si="46">+C895*G895</f>
        <v>165.74105</v>
      </c>
      <c r="C895" s="95">
        <v>107.75</v>
      </c>
      <c r="D895" s="73">
        <f t="shared" si="43"/>
        <v>1.5382</v>
      </c>
      <c r="F895" s="96" t="s">
        <v>186</v>
      </c>
      <c r="G895" s="73">
        <f t="shared" si="44"/>
        <v>1.5382</v>
      </c>
    </row>
    <row r="896" spans="1:11">
      <c r="A896" s="94">
        <v>38517</v>
      </c>
      <c r="B896" s="73">
        <f t="shared" si="46"/>
        <v>165.35650000000001</v>
      </c>
      <c r="C896" s="95">
        <v>107.5</v>
      </c>
      <c r="D896" s="73">
        <f t="shared" si="43"/>
        <v>1.5382</v>
      </c>
      <c r="F896" s="96" t="s">
        <v>186</v>
      </c>
      <c r="G896" s="73">
        <f t="shared" si="44"/>
        <v>1.5382</v>
      </c>
    </row>
    <row r="897" spans="1:11">
      <c r="A897" s="94">
        <v>38518</v>
      </c>
      <c r="B897" s="73">
        <f t="shared" si="46"/>
        <v>165.35650000000001</v>
      </c>
      <c r="C897" s="95">
        <v>107.5</v>
      </c>
      <c r="D897" s="73">
        <f t="shared" si="43"/>
        <v>1.5382</v>
      </c>
      <c r="F897" s="96" t="s">
        <v>186</v>
      </c>
      <c r="G897" s="73">
        <f t="shared" si="44"/>
        <v>1.5382</v>
      </c>
    </row>
    <row r="898" spans="1:11">
      <c r="A898" s="94">
        <v>38519</v>
      </c>
      <c r="B898" s="73">
        <f t="shared" si="46"/>
        <v>165.35650000000001</v>
      </c>
      <c r="C898" s="95">
        <v>107.5</v>
      </c>
      <c r="D898" s="73">
        <f t="shared" si="43"/>
        <v>1.5382</v>
      </c>
      <c r="F898" s="96" t="s">
        <v>186</v>
      </c>
      <c r="G898" s="73">
        <f t="shared" si="44"/>
        <v>1.5382</v>
      </c>
    </row>
    <row r="899" spans="1:11">
      <c r="A899" s="94">
        <v>38520</v>
      </c>
      <c r="B899" s="73">
        <f t="shared" si="46"/>
        <v>162.66464999999999</v>
      </c>
      <c r="C899" s="95">
        <v>105.75</v>
      </c>
      <c r="D899" s="73">
        <f t="shared" si="43"/>
        <v>1.5382</v>
      </c>
      <c r="F899" s="96" t="s">
        <v>186</v>
      </c>
      <c r="G899" s="73">
        <f t="shared" si="44"/>
        <v>1.5382</v>
      </c>
    </row>
    <row r="900" spans="1:11">
      <c r="A900" s="94">
        <v>38523</v>
      </c>
      <c r="B900" s="73">
        <f t="shared" si="46"/>
        <v>162.66464999999999</v>
      </c>
      <c r="C900" s="95">
        <v>105.75</v>
      </c>
      <c r="D900" s="73">
        <f t="shared" ref="D900:D963" si="47">+G900</f>
        <v>1.5382</v>
      </c>
      <c r="F900" s="96" t="s">
        <v>186</v>
      </c>
      <c r="G900" s="73">
        <f t="shared" ref="G900:G963" si="48">VLOOKUP(F:F,I:J,2,FALSE)</f>
        <v>1.5382</v>
      </c>
    </row>
    <row r="901" spans="1:11">
      <c r="A901" s="94">
        <v>38524</v>
      </c>
      <c r="B901" s="73">
        <f t="shared" si="46"/>
        <v>163.04920000000001</v>
      </c>
      <c r="C901" s="95">
        <v>106</v>
      </c>
      <c r="D901" s="73">
        <f t="shared" si="47"/>
        <v>1.5382</v>
      </c>
      <c r="F901" s="96" t="s">
        <v>186</v>
      </c>
      <c r="G901" s="73">
        <f t="shared" si="48"/>
        <v>1.5382</v>
      </c>
    </row>
    <row r="902" spans="1:11">
      <c r="A902" s="94">
        <v>38525</v>
      </c>
      <c r="B902" s="73">
        <f t="shared" si="46"/>
        <v>163.81829999999999</v>
      </c>
      <c r="C902" s="95">
        <v>106.5</v>
      </c>
      <c r="D902" s="73">
        <f t="shared" si="47"/>
        <v>1.5382</v>
      </c>
      <c r="F902" s="96" t="s">
        <v>186</v>
      </c>
      <c r="G902" s="73">
        <f t="shared" si="48"/>
        <v>1.5382</v>
      </c>
    </row>
    <row r="903" spans="1:11">
      <c r="A903" s="94">
        <v>38526</v>
      </c>
      <c r="B903" s="73">
        <f t="shared" si="46"/>
        <v>162.2801</v>
      </c>
      <c r="C903" s="95">
        <v>105.5</v>
      </c>
      <c r="D903" s="73">
        <f t="shared" si="47"/>
        <v>1.5382</v>
      </c>
      <c r="F903" s="96" t="s">
        <v>186</v>
      </c>
      <c r="G903" s="73">
        <f t="shared" si="48"/>
        <v>1.5382</v>
      </c>
    </row>
    <row r="904" spans="1:11">
      <c r="A904" s="94">
        <v>38527</v>
      </c>
      <c r="B904" s="73">
        <f t="shared" si="46"/>
        <v>161.12645000000001</v>
      </c>
      <c r="C904" s="95">
        <v>104.75</v>
      </c>
      <c r="D904" s="73">
        <f t="shared" si="47"/>
        <v>1.5382</v>
      </c>
      <c r="F904" s="96" t="s">
        <v>186</v>
      </c>
      <c r="G904" s="73">
        <f t="shared" si="48"/>
        <v>1.5382</v>
      </c>
    </row>
    <row r="905" spans="1:11">
      <c r="A905" s="94">
        <v>38530</v>
      </c>
      <c r="B905" s="73">
        <f t="shared" si="46"/>
        <v>161.12645000000001</v>
      </c>
      <c r="C905" s="95">
        <v>104.75</v>
      </c>
      <c r="D905" s="73">
        <f t="shared" si="47"/>
        <v>1.5382</v>
      </c>
      <c r="F905" s="96" t="s">
        <v>186</v>
      </c>
      <c r="G905" s="73">
        <f t="shared" si="48"/>
        <v>1.5382</v>
      </c>
    </row>
    <row r="906" spans="1:11">
      <c r="A906" s="94">
        <v>38531</v>
      </c>
      <c r="B906" s="73">
        <f t="shared" si="46"/>
        <v>161.12645000000001</v>
      </c>
      <c r="C906" s="95">
        <v>104.75</v>
      </c>
      <c r="D906" s="73">
        <f t="shared" si="47"/>
        <v>1.5382</v>
      </c>
      <c r="F906" s="96" t="s">
        <v>186</v>
      </c>
      <c r="G906" s="73">
        <f t="shared" si="48"/>
        <v>1.5382</v>
      </c>
    </row>
    <row r="907" spans="1:11">
      <c r="A907" s="94">
        <v>38532</v>
      </c>
      <c r="B907" s="73">
        <f t="shared" si="46"/>
        <v>161.12645000000001</v>
      </c>
      <c r="C907" s="95">
        <v>104.75</v>
      </c>
      <c r="D907" s="73">
        <f t="shared" si="47"/>
        <v>1.5382</v>
      </c>
      <c r="F907" s="96" t="s">
        <v>186</v>
      </c>
      <c r="G907" s="73">
        <f t="shared" si="48"/>
        <v>1.5382</v>
      </c>
    </row>
    <row r="908" spans="1:11">
      <c r="A908" s="94">
        <v>38533</v>
      </c>
      <c r="B908" s="73">
        <f t="shared" si="46"/>
        <v>159.58824999999999</v>
      </c>
      <c r="C908" s="95">
        <v>103.75</v>
      </c>
      <c r="D908" s="73">
        <f t="shared" si="47"/>
        <v>1.5382</v>
      </c>
      <c r="F908" s="96" t="s">
        <v>186</v>
      </c>
      <c r="G908" s="73">
        <f t="shared" si="48"/>
        <v>1.5382</v>
      </c>
    </row>
    <row r="909" spans="1:11">
      <c r="A909" s="94">
        <v>38534</v>
      </c>
      <c r="B909" s="73">
        <f t="shared" si="46"/>
        <v>161.65287499999999</v>
      </c>
      <c r="C909" s="95">
        <v>103.75</v>
      </c>
      <c r="D909" s="73">
        <f t="shared" si="47"/>
        <v>1.5581</v>
      </c>
      <c r="E909" s="73">
        <v>68.83</v>
      </c>
      <c r="F909" s="96" t="s">
        <v>187</v>
      </c>
      <c r="G909" s="73">
        <f t="shared" si="48"/>
        <v>1.5581</v>
      </c>
      <c r="K909" s="73">
        <v>68.83</v>
      </c>
    </row>
    <row r="910" spans="1:11">
      <c r="A910" s="94">
        <v>38537</v>
      </c>
      <c r="B910" s="73">
        <f t="shared" si="46"/>
        <v>161.26335</v>
      </c>
      <c r="C910" s="95">
        <v>103.5</v>
      </c>
      <c r="D910" s="73">
        <f t="shared" si="47"/>
        <v>1.5581</v>
      </c>
      <c r="F910" s="96" t="s">
        <v>187</v>
      </c>
      <c r="G910" s="73">
        <f t="shared" si="48"/>
        <v>1.5581</v>
      </c>
    </row>
    <row r="911" spans="1:11">
      <c r="A911" s="94">
        <v>38538</v>
      </c>
      <c r="B911" s="73">
        <f t="shared" si="46"/>
        <v>161.26335</v>
      </c>
      <c r="C911" s="95">
        <v>103.5</v>
      </c>
      <c r="D911" s="73">
        <f t="shared" si="47"/>
        <v>1.5581</v>
      </c>
      <c r="F911" s="96" t="s">
        <v>187</v>
      </c>
      <c r="G911" s="73">
        <f t="shared" si="48"/>
        <v>1.5581</v>
      </c>
    </row>
    <row r="912" spans="1:11">
      <c r="A912" s="94">
        <v>38539</v>
      </c>
      <c r="B912" s="73">
        <f t="shared" si="46"/>
        <v>161.26335</v>
      </c>
      <c r="C912" s="95">
        <v>103.5</v>
      </c>
      <c r="D912" s="73">
        <f t="shared" si="47"/>
        <v>1.5581</v>
      </c>
      <c r="F912" s="96" t="s">
        <v>187</v>
      </c>
      <c r="G912" s="73">
        <f t="shared" si="48"/>
        <v>1.5581</v>
      </c>
    </row>
    <row r="913" spans="1:7">
      <c r="A913" s="94">
        <v>38540</v>
      </c>
      <c r="B913" s="73">
        <f t="shared" si="46"/>
        <v>161.26335</v>
      </c>
      <c r="C913" s="95">
        <v>103.5</v>
      </c>
      <c r="D913" s="73">
        <f t="shared" si="47"/>
        <v>1.5581</v>
      </c>
      <c r="F913" s="96" t="s">
        <v>187</v>
      </c>
      <c r="G913" s="73">
        <f t="shared" si="48"/>
        <v>1.5581</v>
      </c>
    </row>
    <row r="914" spans="1:7">
      <c r="A914" s="94">
        <v>38541</v>
      </c>
      <c r="B914" s="73">
        <f t="shared" si="46"/>
        <v>161.26335</v>
      </c>
      <c r="C914" s="95">
        <v>103.5</v>
      </c>
      <c r="D914" s="73">
        <f t="shared" si="47"/>
        <v>1.5581</v>
      </c>
      <c r="F914" s="96" t="s">
        <v>187</v>
      </c>
      <c r="G914" s="73">
        <f t="shared" si="48"/>
        <v>1.5581</v>
      </c>
    </row>
    <row r="915" spans="1:7">
      <c r="A915" s="94">
        <v>38544</v>
      </c>
      <c r="B915" s="73">
        <f t="shared" si="46"/>
        <v>162.04240000000001</v>
      </c>
      <c r="C915" s="95">
        <v>104</v>
      </c>
      <c r="D915" s="73">
        <f t="shared" si="47"/>
        <v>1.5581</v>
      </c>
      <c r="F915" s="96" t="s">
        <v>187</v>
      </c>
      <c r="G915" s="73">
        <f t="shared" si="48"/>
        <v>1.5581</v>
      </c>
    </row>
    <row r="916" spans="1:7">
      <c r="A916" s="94">
        <v>38545</v>
      </c>
      <c r="B916" s="73">
        <f t="shared" si="46"/>
        <v>162.04240000000001</v>
      </c>
      <c r="C916" s="95">
        <v>104</v>
      </c>
      <c r="D916" s="73">
        <f t="shared" si="47"/>
        <v>1.5581</v>
      </c>
      <c r="F916" s="96" t="s">
        <v>187</v>
      </c>
      <c r="G916" s="73">
        <f t="shared" si="48"/>
        <v>1.5581</v>
      </c>
    </row>
    <row r="917" spans="1:7">
      <c r="A917" s="94">
        <v>38546</v>
      </c>
      <c r="B917" s="73">
        <f t="shared" si="46"/>
        <v>162.04240000000001</v>
      </c>
      <c r="C917" s="95">
        <v>104</v>
      </c>
      <c r="D917" s="73">
        <f t="shared" si="47"/>
        <v>1.5581</v>
      </c>
      <c r="F917" s="96" t="s">
        <v>187</v>
      </c>
      <c r="G917" s="73">
        <f t="shared" si="48"/>
        <v>1.5581</v>
      </c>
    </row>
    <row r="918" spans="1:7">
      <c r="A918" s="94">
        <v>38547</v>
      </c>
      <c r="B918" s="73">
        <f t="shared" si="46"/>
        <v>162.82145</v>
      </c>
      <c r="C918" s="95">
        <v>104.5</v>
      </c>
      <c r="D918" s="73">
        <f t="shared" si="47"/>
        <v>1.5581</v>
      </c>
      <c r="F918" s="96" t="s">
        <v>187</v>
      </c>
      <c r="G918" s="73">
        <f t="shared" si="48"/>
        <v>1.5581</v>
      </c>
    </row>
    <row r="919" spans="1:7">
      <c r="A919" s="94">
        <v>38548</v>
      </c>
      <c r="B919" s="73">
        <f t="shared" si="46"/>
        <v>164.37954999999999</v>
      </c>
      <c r="C919" s="95">
        <v>105.5</v>
      </c>
      <c r="D919" s="73">
        <f t="shared" si="47"/>
        <v>1.5581</v>
      </c>
      <c r="F919" s="96" t="s">
        <v>187</v>
      </c>
      <c r="G919" s="73">
        <f t="shared" si="48"/>
        <v>1.5581</v>
      </c>
    </row>
    <row r="920" spans="1:7">
      <c r="A920" s="94">
        <v>38551</v>
      </c>
      <c r="B920" s="73">
        <f t="shared" si="46"/>
        <v>165.548125</v>
      </c>
      <c r="C920" s="95">
        <v>106.25</v>
      </c>
      <c r="D920" s="73">
        <f t="shared" si="47"/>
        <v>1.5581</v>
      </c>
      <c r="F920" s="96" t="s">
        <v>187</v>
      </c>
      <c r="G920" s="73">
        <f t="shared" si="48"/>
        <v>1.5581</v>
      </c>
    </row>
    <row r="921" spans="1:7">
      <c r="A921" s="94">
        <v>38552</v>
      </c>
      <c r="B921" s="73">
        <f t="shared" si="46"/>
        <v>167.49575000000002</v>
      </c>
      <c r="C921" s="95">
        <v>107.5</v>
      </c>
      <c r="D921" s="73">
        <f t="shared" si="47"/>
        <v>1.5581</v>
      </c>
      <c r="F921" s="96" t="s">
        <v>187</v>
      </c>
      <c r="G921" s="73">
        <f t="shared" si="48"/>
        <v>1.5581</v>
      </c>
    </row>
    <row r="922" spans="1:7">
      <c r="A922" s="94">
        <v>38553</v>
      </c>
      <c r="B922" s="73">
        <f t="shared" si="46"/>
        <v>167.10622499999999</v>
      </c>
      <c r="C922" s="95">
        <v>107.25</v>
      </c>
      <c r="D922" s="73">
        <f t="shared" si="47"/>
        <v>1.5581</v>
      </c>
      <c r="F922" s="96" t="s">
        <v>187</v>
      </c>
      <c r="G922" s="73">
        <f t="shared" si="48"/>
        <v>1.5581</v>
      </c>
    </row>
    <row r="923" spans="1:7">
      <c r="A923" s="94">
        <v>38554</v>
      </c>
      <c r="B923" s="73">
        <f t="shared" si="46"/>
        <v>167.10622499999999</v>
      </c>
      <c r="C923" s="95">
        <v>107.25</v>
      </c>
      <c r="D923" s="73">
        <f t="shared" si="47"/>
        <v>1.5581</v>
      </c>
      <c r="F923" s="96" t="s">
        <v>187</v>
      </c>
      <c r="G923" s="73">
        <f t="shared" si="48"/>
        <v>1.5581</v>
      </c>
    </row>
    <row r="924" spans="1:7">
      <c r="A924" s="94">
        <v>38555</v>
      </c>
      <c r="B924" s="73">
        <f t="shared" si="46"/>
        <v>168.2748</v>
      </c>
      <c r="C924" s="95">
        <v>108</v>
      </c>
      <c r="D924" s="73">
        <f t="shared" si="47"/>
        <v>1.5581</v>
      </c>
      <c r="F924" s="96" t="s">
        <v>187</v>
      </c>
      <c r="G924" s="73">
        <f t="shared" si="48"/>
        <v>1.5581</v>
      </c>
    </row>
    <row r="925" spans="1:7">
      <c r="A925" s="94">
        <v>38558</v>
      </c>
      <c r="B925" s="73">
        <f t="shared" si="46"/>
        <v>167.10622499999999</v>
      </c>
      <c r="C925" s="95">
        <v>107.25</v>
      </c>
      <c r="D925" s="73">
        <f t="shared" si="47"/>
        <v>1.5581</v>
      </c>
      <c r="F925" s="96" t="s">
        <v>187</v>
      </c>
      <c r="G925" s="73">
        <f t="shared" si="48"/>
        <v>1.5581</v>
      </c>
    </row>
    <row r="926" spans="1:7">
      <c r="A926" s="94">
        <v>38559</v>
      </c>
      <c r="B926" s="73">
        <f t="shared" si="46"/>
        <v>165.548125</v>
      </c>
      <c r="C926" s="95">
        <v>106.25</v>
      </c>
      <c r="D926" s="73">
        <f t="shared" si="47"/>
        <v>1.5581</v>
      </c>
      <c r="F926" s="96" t="s">
        <v>187</v>
      </c>
      <c r="G926" s="73">
        <f t="shared" si="48"/>
        <v>1.5581</v>
      </c>
    </row>
    <row r="927" spans="1:7">
      <c r="A927" s="94">
        <v>38560</v>
      </c>
      <c r="B927" s="73">
        <f t="shared" si="46"/>
        <v>164.37954999999999</v>
      </c>
      <c r="C927" s="95">
        <v>105.5</v>
      </c>
      <c r="D927" s="73">
        <f t="shared" si="47"/>
        <v>1.5581</v>
      </c>
      <c r="F927" s="96" t="s">
        <v>187</v>
      </c>
      <c r="G927" s="73">
        <f t="shared" si="48"/>
        <v>1.5581</v>
      </c>
    </row>
    <row r="928" spans="1:7">
      <c r="A928" s="94">
        <v>38561</v>
      </c>
      <c r="B928" s="73">
        <f t="shared" si="46"/>
        <v>163.990025</v>
      </c>
      <c r="C928" s="95">
        <v>105.25</v>
      </c>
      <c r="D928" s="73">
        <f t="shared" si="47"/>
        <v>1.5581</v>
      </c>
      <c r="F928" s="96" t="s">
        <v>187</v>
      </c>
      <c r="G928" s="73">
        <f t="shared" si="48"/>
        <v>1.5581</v>
      </c>
    </row>
    <row r="929" spans="1:11">
      <c r="A929" s="94">
        <v>38562</v>
      </c>
      <c r="B929" s="73">
        <f t="shared" si="46"/>
        <v>163.990025</v>
      </c>
      <c r="C929" s="95">
        <v>105.25</v>
      </c>
      <c r="D929" s="73">
        <f t="shared" si="47"/>
        <v>1.5581</v>
      </c>
      <c r="F929" s="96" t="s">
        <v>187</v>
      </c>
      <c r="G929" s="73">
        <f t="shared" si="48"/>
        <v>1.5581</v>
      </c>
    </row>
    <row r="930" spans="1:11">
      <c r="A930" s="94">
        <v>38565</v>
      </c>
      <c r="B930" s="73">
        <f t="shared" si="46"/>
        <v>163.023</v>
      </c>
      <c r="C930" s="95">
        <v>105</v>
      </c>
      <c r="D930" s="73">
        <f t="shared" si="47"/>
        <v>1.5526</v>
      </c>
      <c r="E930" s="73">
        <v>69.56</v>
      </c>
      <c r="F930" s="96" t="s">
        <v>188</v>
      </c>
      <c r="G930" s="73">
        <f t="shared" si="48"/>
        <v>1.5526</v>
      </c>
      <c r="K930" s="73">
        <v>69.56</v>
      </c>
    </row>
    <row r="931" spans="1:11">
      <c r="A931" s="94">
        <v>38566</v>
      </c>
      <c r="B931" s="73">
        <f t="shared" si="46"/>
        <v>163.79929999999999</v>
      </c>
      <c r="C931" s="95">
        <v>105.5</v>
      </c>
      <c r="D931" s="73">
        <f t="shared" si="47"/>
        <v>1.5526</v>
      </c>
      <c r="F931" s="96" t="s">
        <v>188</v>
      </c>
      <c r="G931" s="73">
        <f t="shared" si="48"/>
        <v>1.5526</v>
      </c>
    </row>
    <row r="932" spans="1:11">
      <c r="A932" s="94">
        <v>38567</v>
      </c>
      <c r="B932" s="73">
        <f t="shared" si="46"/>
        <v>164.18744999999998</v>
      </c>
      <c r="C932" s="95">
        <v>105.75</v>
      </c>
      <c r="D932" s="73">
        <f t="shared" si="47"/>
        <v>1.5526</v>
      </c>
      <c r="F932" s="96" t="s">
        <v>188</v>
      </c>
      <c r="G932" s="73">
        <f t="shared" si="48"/>
        <v>1.5526</v>
      </c>
    </row>
    <row r="933" spans="1:11">
      <c r="A933" s="94">
        <v>38568</v>
      </c>
      <c r="B933" s="73">
        <f t="shared" si="46"/>
        <v>164.57560000000001</v>
      </c>
      <c r="C933" s="95">
        <v>106</v>
      </c>
      <c r="D933" s="73">
        <f t="shared" si="47"/>
        <v>1.5526</v>
      </c>
      <c r="F933" s="96" t="s">
        <v>188</v>
      </c>
      <c r="G933" s="73">
        <f t="shared" si="48"/>
        <v>1.5526</v>
      </c>
    </row>
    <row r="934" spans="1:11">
      <c r="A934" s="94">
        <v>38569</v>
      </c>
      <c r="B934" s="73">
        <f t="shared" si="46"/>
        <v>163.79929999999999</v>
      </c>
      <c r="C934" s="95">
        <v>105.5</v>
      </c>
      <c r="D934" s="73">
        <f t="shared" si="47"/>
        <v>1.5526</v>
      </c>
      <c r="F934" s="96" t="s">
        <v>188</v>
      </c>
      <c r="G934" s="73">
        <f t="shared" si="48"/>
        <v>1.5526</v>
      </c>
    </row>
    <row r="935" spans="1:11">
      <c r="A935" s="94">
        <v>38572</v>
      </c>
      <c r="B935" s="73">
        <f t="shared" si="46"/>
        <v>163.79929999999999</v>
      </c>
      <c r="C935" s="95">
        <v>105.5</v>
      </c>
      <c r="D935" s="73">
        <f t="shared" si="47"/>
        <v>1.5526</v>
      </c>
      <c r="F935" s="96" t="s">
        <v>188</v>
      </c>
      <c r="G935" s="73">
        <f t="shared" si="48"/>
        <v>1.5526</v>
      </c>
    </row>
    <row r="936" spans="1:11">
      <c r="A936" s="94">
        <v>38573</v>
      </c>
      <c r="B936" s="73">
        <f t="shared" si="46"/>
        <v>163.79929999999999</v>
      </c>
      <c r="C936" s="95">
        <v>105.5</v>
      </c>
      <c r="D936" s="73">
        <f t="shared" si="47"/>
        <v>1.5526</v>
      </c>
      <c r="F936" s="96" t="s">
        <v>188</v>
      </c>
      <c r="G936" s="73">
        <f t="shared" si="48"/>
        <v>1.5526</v>
      </c>
    </row>
    <row r="937" spans="1:11">
      <c r="A937" s="94">
        <v>38574</v>
      </c>
      <c r="B937" s="73">
        <f t="shared" si="46"/>
        <v>163.79929999999999</v>
      </c>
      <c r="C937" s="95">
        <v>105.5</v>
      </c>
      <c r="D937" s="73">
        <f t="shared" si="47"/>
        <v>1.5526</v>
      </c>
      <c r="F937" s="96" t="s">
        <v>188</v>
      </c>
      <c r="G937" s="73">
        <f t="shared" si="48"/>
        <v>1.5526</v>
      </c>
    </row>
    <row r="938" spans="1:11">
      <c r="A938" s="94">
        <v>38575</v>
      </c>
      <c r="B938" s="73">
        <f t="shared" si="46"/>
        <v>163.023</v>
      </c>
      <c r="C938" s="95">
        <v>105</v>
      </c>
      <c r="D938" s="73">
        <f t="shared" si="47"/>
        <v>1.5526</v>
      </c>
      <c r="F938" s="96" t="s">
        <v>188</v>
      </c>
      <c r="G938" s="73">
        <f t="shared" si="48"/>
        <v>1.5526</v>
      </c>
    </row>
    <row r="939" spans="1:11">
      <c r="A939" s="94">
        <v>38576</v>
      </c>
      <c r="B939" s="73">
        <f t="shared" si="46"/>
        <v>164.18744999999998</v>
      </c>
      <c r="C939" s="95">
        <v>105.75</v>
      </c>
      <c r="D939" s="73">
        <f t="shared" si="47"/>
        <v>1.5526</v>
      </c>
      <c r="F939" s="96" t="s">
        <v>188</v>
      </c>
      <c r="G939" s="73">
        <f t="shared" si="48"/>
        <v>1.5526</v>
      </c>
    </row>
    <row r="940" spans="1:11">
      <c r="A940" s="94">
        <v>38579</v>
      </c>
      <c r="B940" s="73">
        <f t="shared" si="46"/>
        <v>164.18744999999998</v>
      </c>
      <c r="C940" s="95">
        <v>105.75</v>
      </c>
      <c r="D940" s="73">
        <f t="shared" si="47"/>
        <v>1.5526</v>
      </c>
      <c r="F940" s="96" t="s">
        <v>188</v>
      </c>
      <c r="G940" s="73">
        <f t="shared" si="48"/>
        <v>1.5526</v>
      </c>
    </row>
    <row r="941" spans="1:11">
      <c r="A941" s="94">
        <v>38580</v>
      </c>
      <c r="B941" s="73">
        <f t="shared" si="46"/>
        <v>163.41114999999999</v>
      </c>
      <c r="C941" s="95">
        <v>105.25</v>
      </c>
      <c r="D941" s="73">
        <f t="shared" si="47"/>
        <v>1.5526</v>
      </c>
      <c r="F941" s="96" t="s">
        <v>188</v>
      </c>
      <c r="G941" s="73">
        <f t="shared" si="48"/>
        <v>1.5526</v>
      </c>
    </row>
    <row r="942" spans="1:11">
      <c r="A942" s="94">
        <v>38581</v>
      </c>
      <c r="B942" s="73">
        <f t="shared" si="46"/>
        <v>162.2467</v>
      </c>
      <c r="C942" s="95">
        <v>104.5</v>
      </c>
      <c r="D942" s="73">
        <f t="shared" si="47"/>
        <v>1.5526</v>
      </c>
      <c r="F942" s="96" t="s">
        <v>188</v>
      </c>
      <c r="G942" s="73">
        <f t="shared" si="48"/>
        <v>1.5526</v>
      </c>
    </row>
    <row r="943" spans="1:11">
      <c r="A943" s="94">
        <v>38582</v>
      </c>
      <c r="B943" s="73">
        <f t="shared" si="46"/>
        <v>161.85855000000001</v>
      </c>
      <c r="C943" s="95">
        <v>104.25</v>
      </c>
      <c r="D943" s="73">
        <f t="shared" si="47"/>
        <v>1.5526</v>
      </c>
      <c r="F943" s="96" t="s">
        <v>188</v>
      </c>
      <c r="G943" s="73">
        <f t="shared" si="48"/>
        <v>1.5526</v>
      </c>
    </row>
    <row r="944" spans="1:11">
      <c r="A944" s="94">
        <v>38583</v>
      </c>
      <c r="B944" s="73">
        <f t="shared" si="46"/>
        <v>162.2467</v>
      </c>
      <c r="C944" s="95">
        <v>104.5</v>
      </c>
      <c r="D944" s="73">
        <f t="shared" si="47"/>
        <v>1.5526</v>
      </c>
      <c r="F944" s="96" t="s">
        <v>188</v>
      </c>
      <c r="G944" s="73">
        <f t="shared" si="48"/>
        <v>1.5526</v>
      </c>
    </row>
    <row r="945" spans="1:11">
      <c r="A945" s="94">
        <v>38586</v>
      </c>
      <c r="B945" s="73">
        <f t="shared" si="46"/>
        <v>162.2467</v>
      </c>
      <c r="C945" s="95">
        <v>104.5</v>
      </c>
      <c r="D945" s="73">
        <f t="shared" si="47"/>
        <v>1.5526</v>
      </c>
      <c r="F945" s="96" t="s">
        <v>188</v>
      </c>
      <c r="G945" s="73">
        <f t="shared" si="48"/>
        <v>1.5526</v>
      </c>
    </row>
    <row r="946" spans="1:11">
      <c r="A946" s="94">
        <v>38587</v>
      </c>
      <c r="B946" s="73">
        <f t="shared" si="46"/>
        <v>162.63485</v>
      </c>
      <c r="C946" s="95">
        <v>104.75</v>
      </c>
      <c r="D946" s="73">
        <f t="shared" si="47"/>
        <v>1.5526</v>
      </c>
      <c r="F946" s="96" t="s">
        <v>188</v>
      </c>
      <c r="G946" s="73">
        <f t="shared" si="48"/>
        <v>1.5526</v>
      </c>
    </row>
    <row r="947" spans="1:11">
      <c r="A947" s="94">
        <v>38588</v>
      </c>
      <c r="B947" s="73">
        <f t="shared" si="46"/>
        <v>163.41114999999999</v>
      </c>
      <c r="C947" s="95">
        <v>105.25</v>
      </c>
      <c r="D947" s="73">
        <f t="shared" si="47"/>
        <v>1.5526</v>
      </c>
      <c r="F947" s="96" t="s">
        <v>188</v>
      </c>
      <c r="G947" s="73">
        <f t="shared" si="48"/>
        <v>1.5526</v>
      </c>
    </row>
    <row r="948" spans="1:11">
      <c r="A948" s="94">
        <v>38589</v>
      </c>
      <c r="B948" s="73">
        <f t="shared" si="46"/>
        <v>163.79929999999999</v>
      </c>
      <c r="C948" s="95">
        <v>105.5</v>
      </c>
      <c r="D948" s="73">
        <f t="shared" si="47"/>
        <v>1.5526</v>
      </c>
      <c r="F948" s="96" t="s">
        <v>188</v>
      </c>
      <c r="G948" s="73">
        <f t="shared" si="48"/>
        <v>1.5526</v>
      </c>
    </row>
    <row r="949" spans="1:11">
      <c r="A949" s="94">
        <v>38590</v>
      </c>
      <c r="B949" s="73">
        <f t="shared" si="46"/>
        <v>163.79929999999999</v>
      </c>
      <c r="C949" s="95">
        <v>105.5</v>
      </c>
      <c r="D949" s="73">
        <f t="shared" si="47"/>
        <v>1.5526</v>
      </c>
      <c r="F949" s="96" t="s">
        <v>188</v>
      </c>
      <c r="G949" s="73">
        <f t="shared" si="48"/>
        <v>1.5526</v>
      </c>
    </row>
    <row r="950" spans="1:11">
      <c r="A950" s="94">
        <v>38593</v>
      </c>
      <c r="B950" s="73">
        <f t="shared" si="46"/>
        <v>163.79929999999999</v>
      </c>
      <c r="C950" s="95">
        <v>105.5</v>
      </c>
      <c r="D950" s="73">
        <f t="shared" si="47"/>
        <v>1.5526</v>
      </c>
      <c r="F950" s="96" t="s">
        <v>188</v>
      </c>
      <c r="G950" s="73">
        <f t="shared" si="48"/>
        <v>1.5526</v>
      </c>
    </row>
    <row r="951" spans="1:11">
      <c r="A951" s="94">
        <v>38594</v>
      </c>
      <c r="B951" s="73">
        <f t="shared" si="46"/>
        <v>164.18744999999998</v>
      </c>
      <c r="C951" s="95">
        <v>105.75</v>
      </c>
      <c r="D951" s="73">
        <f t="shared" si="47"/>
        <v>1.5526</v>
      </c>
      <c r="F951" s="96" t="s">
        <v>188</v>
      </c>
      <c r="G951" s="73">
        <f t="shared" si="48"/>
        <v>1.5526</v>
      </c>
    </row>
    <row r="952" spans="1:11">
      <c r="A952" s="94">
        <v>38595</v>
      </c>
      <c r="B952" s="73">
        <f t="shared" si="46"/>
        <v>164.18744999999998</v>
      </c>
      <c r="C952" s="95">
        <v>105.75</v>
      </c>
      <c r="D952" s="73">
        <f t="shared" si="47"/>
        <v>1.5526</v>
      </c>
      <c r="F952" s="96" t="s">
        <v>188</v>
      </c>
      <c r="G952" s="73">
        <f t="shared" si="48"/>
        <v>1.5526</v>
      </c>
    </row>
    <row r="953" spans="1:11">
      <c r="A953" s="94">
        <v>38596</v>
      </c>
      <c r="B953" s="73">
        <f t="shared" si="46"/>
        <v>163.81732500000001</v>
      </c>
      <c r="C953" s="95">
        <v>105.75</v>
      </c>
      <c r="D953" s="73">
        <f t="shared" si="47"/>
        <v>1.5491000000000001</v>
      </c>
      <c r="E953" s="73">
        <v>81.900000000000006</v>
      </c>
      <c r="F953" s="96" t="s">
        <v>189</v>
      </c>
      <c r="G953" s="73">
        <f t="shared" si="48"/>
        <v>1.5491000000000001</v>
      </c>
      <c r="K953" s="73">
        <v>81.900000000000006</v>
      </c>
    </row>
    <row r="954" spans="1:11">
      <c r="A954" s="94">
        <v>38597</v>
      </c>
      <c r="B954" s="73">
        <f t="shared" si="46"/>
        <v>163.81732500000001</v>
      </c>
      <c r="C954" s="95">
        <v>105.75</v>
      </c>
      <c r="D954" s="73">
        <f t="shared" si="47"/>
        <v>1.5491000000000001</v>
      </c>
      <c r="F954" s="96" t="s">
        <v>189</v>
      </c>
      <c r="G954" s="73">
        <f t="shared" si="48"/>
        <v>1.5491000000000001</v>
      </c>
    </row>
    <row r="955" spans="1:11">
      <c r="A955" s="94">
        <v>38600</v>
      </c>
      <c r="B955" s="73">
        <f t="shared" si="46"/>
        <v>163.81732500000001</v>
      </c>
      <c r="C955" s="95">
        <v>105.75</v>
      </c>
      <c r="D955" s="73">
        <f t="shared" si="47"/>
        <v>1.5491000000000001</v>
      </c>
      <c r="F955" s="96" t="s">
        <v>189</v>
      </c>
      <c r="G955" s="73">
        <f t="shared" si="48"/>
        <v>1.5491000000000001</v>
      </c>
    </row>
    <row r="956" spans="1:11">
      <c r="A956" s="94">
        <v>38601</v>
      </c>
      <c r="B956" s="73">
        <f t="shared" si="46"/>
        <v>164.20460000000003</v>
      </c>
      <c r="C956" s="95">
        <v>106</v>
      </c>
      <c r="D956" s="73">
        <f t="shared" si="47"/>
        <v>1.5491000000000001</v>
      </c>
      <c r="F956" s="96" t="s">
        <v>189</v>
      </c>
      <c r="G956" s="73">
        <f t="shared" si="48"/>
        <v>1.5491000000000001</v>
      </c>
    </row>
    <row r="957" spans="1:11">
      <c r="A957" s="94">
        <v>38602</v>
      </c>
      <c r="B957" s="73">
        <f t="shared" si="46"/>
        <v>164.97915</v>
      </c>
      <c r="C957" s="95">
        <v>106.5</v>
      </c>
      <c r="D957" s="73">
        <f t="shared" si="47"/>
        <v>1.5491000000000001</v>
      </c>
      <c r="F957" s="96" t="s">
        <v>189</v>
      </c>
      <c r="G957" s="73">
        <f t="shared" si="48"/>
        <v>1.5491000000000001</v>
      </c>
    </row>
    <row r="958" spans="1:11">
      <c r="A958" s="94">
        <v>38603</v>
      </c>
      <c r="B958" s="73">
        <f t="shared" si="46"/>
        <v>164.20460000000003</v>
      </c>
      <c r="C958" s="95">
        <v>106</v>
      </c>
      <c r="D958" s="73">
        <f t="shared" si="47"/>
        <v>1.5491000000000001</v>
      </c>
      <c r="F958" s="96" t="s">
        <v>189</v>
      </c>
      <c r="G958" s="73">
        <f t="shared" si="48"/>
        <v>1.5491000000000001</v>
      </c>
    </row>
    <row r="959" spans="1:11">
      <c r="A959" s="94">
        <v>38604</v>
      </c>
      <c r="B959" s="73">
        <f t="shared" ref="B959:B1022" si="49">+C959*G959</f>
        <v>163.81732500000001</v>
      </c>
      <c r="C959" s="95">
        <v>105.75</v>
      </c>
      <c r="D959" s="73">
        <f t="shared" si="47"/>
        <v>1.5491000000000001</v>
      </c>
      <c r="F959" s="96" t="s">
        <v>189</v>
      </c>
      <c r="G959" s="73">
        <f t="shared" si="48"/>
        <v>1.5491000000000001</v>
      </c>
    </row>
    <row r="960" spans="1:11">
      <c r="A960" s="94">
        <v>38607</v>
      </c>
      <c r="B960" s="73">
        <f t="shared" si="49"/>
        <v>168.07735000000002</v>
      </c>
      <c r="C960" s="95">
        <v>108.5</v>
      </c>
      <c r="D960" s="73">
        <f t="shared" si="47"/>
        <v>1.5491000000000001</v>
      </c>
      <c r="F960" s="96" t="s">
        <v>189</v>
      </c>
      <c r="G960" s="73">
        <f t="shared" si="48"/>
        <v>1.5491000000000001</v>
      </c>
    </row>
    <row r="961" spans="1:11">
      <c r="A961" s="94">
        <v>38608</v>
      </c>
      <c r="B961" s="73">
        <f t="shared" si="49"/>
        <v>167.69007500000001</v>
      </c>
      <c r="C961" s="95">
        <v>108.25</v>
      </c>
      <c r="D961" s="73">
        <f t="shared" si="47"/>
        <v>1.5491000000000001</v>
      </c>
      <c r="F961" s="96" t="s">
        <v>189</v>
      </c>
      <c r="G961" s="73">
        <f t="shared" si="48"/>
        <v>1.5491000000000001</v>
      </c>
    </row>
    <row r="962" spans="1:11">
      <c r="A962" s="94">
        <v>38609</v>
      </c>
      <c r="B962" s="73">
        <f t="shared" si="49"/>
        <v>167.69007500000001</v>
      </c>
      <c r="C962" s="95">
        <v>108.25</v>
      </c>
      <c r="D962" s="73">
        <f t="shared" si="47"/>
        <v>1.5491000000000001</v>
      </c>
      <c r="F962" s="96" t="s">
        <v>189</v>
      </c>
      <c r="G962" s="73">
        <f t="shared" si="48"/>
        <v>1.5491000000000001</v>
      </c>
    </row>
    <row r="963" spans="1:11">
      <c r="A963" s="94">
        <v>38610</v>
      </c>
      <c r="B963" s="73">
        <f t="shared" si="49"/>
        <v>167.30280000000002</v>
      </c>
      <c r="C963" s="95">
        <v>108</v>
      </c>
      <c r="D963" s="73">
        <f t="shared" si="47"/>
        <v>1.5491000000000001</v>
      </c>
      <c r="F963" s="96" t="s">
        <v>189</v>
      </c>
      <c r="G963" s="73">
        <f t="shared" si="48"/>
        <v>1.5491000000000001</v>
      </c>
    </row>
    <row r="964" spans="1:11">
      <c r="A964" s="94">
        <v>38611</v>
      </c>
      <c r="B964" s="73">
        <f t="shared" si="49"/>
        <v>167.69007500000001</v>
      </c>
      <c r="C964" s="95">
        <v>108.25</v>
      </c>
      <c r="D964" s="73">
        <f t="shared" ref="D964:D1027" si="50">+G964</f>
        <v>1.5491000000000001</v>
      </c>
      <c r="F964" s="96" t="s">
        <v>189</v>
      </c>
      <c r="G964" s="73">
        <f t="shared" ref="G964:G1027" si="51">VLOOKUP(F:F,I:J,2,FALSE)</f>
        <v>1.5491000000000001</v>
      </c>
    </row>
    <row r="965" spans="1:11">
      <c r="A965" s="94">
        <v>38614</v>
      </c>
      <c r="B965" s="73">
        <f t="shared" si="49"/>
        <v>167.69007500000001</v>
      </c>
      <c r="C965" s="95">
        <v>108.25</v>
      </c>
      <c r="D965" s="73">
        <f t="shared" si="50"/>
        <v>1.5491000000000001</v>
      </c>
      <c r="F965" s="96" t="s">
        <v>189</v>
      </c>
      <c r="G965" s="73">
        <f t="shared" si="51"/>
        <v>1.5491000000000001</v>
      </c>
    </row>
    <row r="966" spans="1:11">
      <c r="A966" s="94">
        <v>38615</v>
      </c>
      <c r="B966" s="73">
        <f t="shared" si="49"/>
        <v>167.30280000000002</v>
      </c>
      <c r="C966" s="95">
        <v>108</v>
      </c>
      <c r="D966" s="73">
        <f t="shared" si="50"/>
        <v>1.5491000000000001</v>
      </c>
      <c r="F966" s="96" t="s">
        <v>189</v>
      </c>
      <c r="G966" s="73">
        <f t="shared" si="51"/>
        <v>1.5491000000000001</v>
      </c>
    </row>
    <row r="967" spans="1:11">
      <c r="A967" s="94">
        <v>38616</v>
      </c>
      <c r="B967" s="73">
        <f t="shared" si="49"/>
        <v>167.30280000000002</v>
      </c>
      <c r="C967" s="95">
        <v>108</v>
      </c>
      <c r="D967" s="73">
        <f t="shared" si="50"/>
        <v>1.5491000000000001</v>
      </c>
      <c r="F967" s="96" t="s">
        <v>189</v>
      </c>
      <c r="G967" s="73">
        <f t="shared" si="51"/>
        <v>1.5491000000000001</v>
      </c>
    </row>
    <row r="968" spans="1:11">
      <c r="A968" s="94">
        <v>38617</v>
      </c>
      <c r="B968" s="73">
        <f t="shared" si="49"/>
        <v>167.69007500000001</v>
      </c>
      <c r="C968" s="95">
        <v>108.25</v>
      </c>
      <c r="D968" s="73">
        <f t="shared" si="50"/>
        <v>1.5491000000000001</v>
      </c>
      <c r="F968" s="96" t="s">
        <v>189</v>
      </c>
      <c r="G968" s="73">
        <f t="shared" si="51"/>
        <v>1.5491000000000001</v>
      </c>
    </row>
    <row r="969" spans="1:11">
      <c r="A969" s="94">
        <v>38618</v>
      </c>
      <c r="B969" s="73">
        <f t="shared" si="49"/>
        <v>168.07735000000002</v>
      </c>
      <c r="C969" s="95">
        <v>108.5</v>
      </c>
      <c r="D969" s="73">
        <f t="shared" si="50"/>
        <v>1.5491000000000001</v>
      </c>
      <c r="F969" s="96" t="s">
        <v>189</v>
      </c>
      <c r="G969" s="73">
        <f t="shared" si="51"/>
        <v>1.5491000000000001</v>
      </c>
    </row>
    <row r="970" spans="1:11">
      <c r="A970" s="94">
        <v>38621</v>
      </c>
      <c r="B970" s="73">
        <f t="shared" si="49"/>
        <v>167.69007500000001</v>
      </c>
      <c r="C970" s="95">
        <v>108.25</v>
      </c>
      <c r="D970" s="73">
        <f t="shared" si="50"/>
        <v>1.5491000000000001</v>
      </c>
      <c r="F970" s="96" t="s">
        <v>189</v>
      </c>
      <c r="G970" s="73">
        <f t="shared" si="51"/>
        <v>1.5491000000000001</v>
      </c>
    </row>
    <row r="971" spans="1:11">
      <c r="A971" s="94">
        <v>38622</v>
      </c>
      <c r="B971" s="73">
        <f t="shared" si="49"/>
        <v>168.46462500000001</v>
      </c>
      <c r="C971" s="95">
        <v>108.75</v>
      </c>
      <c r="D971" s="73">
        <f t="shared" si="50"/>
        <v>1.5491000000000001</v>
      </c>
      <c r="F971" s="96" t="s">
        <v>189</v>
      </c>
      <c r="G971" s="73">
        <f t="shared" si="51"/>
        <v>1.5491000000000001</v>
      </c>
    </row>
    <row r="972" spans="1:11">
      <c r="A972" s="94">
        <v>38623</v>
      </c>
      <c r="B972" s="73">
        <f t="shared" si="49"/>
        <v>168.07735000000002</v>
      </c>
      <c r="C972" s="95">
        <v>108.5</v>
      </c>
      <c r="D972" s="73">
        <f t="shared" si="50"/>
        <v>1.5491000000000001</v>
      </c>
      <c r="F972" s="96" t="s">
        <v>189</v>
      </c>
      <c r="G972" s="73">
        <f t="shared" si="51"/>
        <v>1.5491000000000001</v>
      </c>
    </row>
    <row r="973" spans="1:11">
      <c r="A973" s="94">
        <v>38624</v>
      </c>
      <c r="B973" s="73">
        <f t="shared" si="49"/>
        <v>168.07735000000002</v>
      </c>
      <c r="C973" s="95">
        <v>108.5</v>
      </c>
      <c r="D973" s="73">
        <f t="shared" si="50"/>
        <v>1.5491000000000001</v>
      </c>
      <c r="F973" s="96" t="s">
        <v>189</v>
      </c>
      <c r="G973" s="73">
        <f t="shared" si="51"/>
        <v>1.5491000000000001</v>
      </c>
    </row>
    <row r="974" spans="1:11">
      <c r="A974" s="94">
        <v>38625</v>
      </c>
      <c r="B974" s="73">
        <f t="shared" si="49"/>
        <v>167.69007500000001</v>
      </c>
      <c r="C974" s="95">
        <v>108.25</v>
      </c>
      <c r="D974" s="73">
        <f t="shared" si="50"/>
        <v>1.5491000000000001</v>
      </c>
      <c r="F974" s="96" t="s">
        <v>189</v>
      </c>
      <c r="G974" s="73">
        <f t="shared" si="51"/>
        <v>1.5491000000000001</v>
      </c>
    </row>
    <row r="975" spans="1:11">
      <c r="A975" s="94">
        <v>38628</v>
      </c>
      <c r="B975" s="73">
        <f t="shared" si="49"/>
        <v>167.66842500000001</v>
      </c>
      <c r="C975" s="95">
        <v>108.25</v>
      </c>
      <c r="D975" s="73">
        <f t="shared" si="50"/>
        <v>1.5489000000000002</v>
      </c>
      <c r="E975" s="73">
        <v>84.81</v>
      </c>
      <c r="F975" s="96" t="s">
        <v>190</v>
      </c>
      <c r="G975" s="73">
        <f t="shared" si="51"/>
        <v>1.5489000000000002</v>
      </c>
      <c r="K975" s="73">
        <v>84.81</v>
      </c>
    </row>
    <row r="976" spans="1:11">
      <c r="A976" s="94">
        <v>38629</v>
      </c>
      <c r="B976" s="73">
        <f t="shared" si="49"/>
        <v>167.66842500000001</v>
      </c>
      <c r="C976" s="95">
        <v>108.25</v>
      </c>
      <c r="D976" s="73">
        <f t="shared" si="50"/>
        <v>1.5489000000000002</v>
      </c>
      <c r="F976" s="96" t="s">
        <v>190</v>
      </c>
      <c r="G976" s="73">
        <f t="shared" si="51"/>
        <v>1.5489000000000002</v>
      </c>
    </row>
    <row r="977" spans="1:7">
      <c r="A977" s="94">
        <v>38630</v>
      </c>
      <c r="B977" s="73">
        <f t="shared" si="49"/>
        <v>168.44287500000002</v>
      </c>
      <c r="C977" s="95">
        <v>108.75</v>
      </c>
      <c r="D977" s="73">
        <f t="shared" si="50"/>
        <v>1.5489000000000002</v>
      </c>
      <c r="F977" s="96" t="s">
        <v>190</v>
      </c>
      <c r="G977" s="73">
        <f t="shared" si="51"/>
        <v>1.5489000000000002</v>
      </c>
    </row>
    <row r="978" spans="1:7">
      <c r="A978" s="94">
        <v>38631</v>
      </c>
      <c r="B978" s="73">
        <f t="shared" si="49"/>
        <v>168.44287500000002</v>
      </c>
      <c r="C978" s="95">
        <v>108.75</v>
      </c>
      <c r="D978" s="73">
        <f t="shared" si="50"/>
        <v>1.5489000000000002</v>
      </c>
      <c r="F978" s="96" t="s">
        <v>190</v>
      </c>
      <c r="G978" s="73">
        <f t="shared" si="51"/>
        <v>1.5489000000000002</v>
      </c>
    </row>
    <row r="979" spans="1:7">
      <c r="A979" s="94">
        <v>38632</v>
      </c>
      <c r="B979" s="73">
        <f t="shared" si="49"/>
        <v>168.05565000000001</v>
      </c>
      <c r="C979" s="95">
        <v>108.5</v>
      </c>
      <c r="D979" s="73">
        <f t="shared" si="50"/>
        <v>1.5489000000000002</v>
      </c>
      <c r="F979" s="96" t="s">
        <v>190</v>
      </c>
      <c r="G979" s="73">
        <f t="shared" si="51"/>
        <v>1.5489000000000002</v>
      </c>
    </row>
    <row r="980" spans="1:7">
      <c r="A980" s="94">
        <v>38635</v>
      </c>
      <c r="B980" s="73">
        <f t="shared" si="49"/>
        <v>168.05565000000001</v>
      </c>
      <c r="C980" s="95">
        <v>108.5</v>
      </c>
      <c r="D980" s="73">
        <f t="shared" si="50"/>
        <v>1.5489000000000002</v>
      </c>
      <c r="F980" s="96" t="s">
        <v>190</v>
      </c>
      <c r="G980" s="73">
        <f t="shared" si="51"/>
        <v>1.5489000000000002</v>
      </c>
    </row>
    <row r="981" spans="1:7">
      <c r="A981" s="94">
        <v>38636</v>
      </c>
      <c r="B981" s="73">
        <f t="shared" si="49"/>
        <v>168.83010000000002</v>
      </c>
      <c r="C981" s="95">
        <v>109</v>
      </c>
      <c r="D981" s="73">
        <f t="shared" si="50"/>
        <v>1.5489000000000002</v>
      </c>
      <c r="F981" s="96" t="s">
        <v>190</v>
      </c>
      <c r="G981" s="73">
        <f t="shared" si="51"/>
        <v>1.5489000000000002</v>
      </c>
    </row>
    <row r="982" spans="1:7">
      <c r="A982" s="94">
        <v>38637</v>
      </c>
      <c r="B982" s="73">
        <f t="shared" si="49"/>
        <v>168.44287500000002</v>
      </c>
      <c r="C982" s="95">
        <v>108.75</v>
      </c>
      <c r="D982" s="73">
        <f t="shared" si="50"/>
        <v>1.5489000000000002</v>
      </c>
      <c r="F982" s="96" t="s">
        <v>190</v>
      </c>
      <c r="G982" s="73">
        <f t="shared" si="51"/>
        <v>1.5489000000000002</v>
      </c>
    </row>
    <row r="983" spans="1:7">
      <c r="A983" s="94">
        <v>38638</v>
      </c>
      <c r="B983" s="73">
        <f t="shared" si="49"/>
        <v>168.83010000000002</v>
      </c>
      <c r="C983" s="95">
        <v>109</v>
      </c>
      <c r="D983" s="73">
        <f t="shared" si="50"/>
        <v>1.5489000000000002</v>
      </c>
      <c r="F983" s="96" t="s">
        <v>190</v>
      </c>
      <c r="G983" s="73">
        <f t="shared" si="51"/>
        <v>1.5489000000000002</v>
      </c>
    </row>
    <row r="984" spans="1:7">
      <c r="A984" s="94">
        <v>38639</v>
      </c>
      <c r="B984" s="73">
        <f t="shared" si="49"/>
        <v>168.83010000000002</v>
      </c>
      <c r="C984" s="95">
        <v>109</v>
      </c>
      <c r="D984" s="73">
        <f t="shared" si="50"/>
        <v>1.5489000000000002</v>
      </c>
      <c r="F984" s="96" t="s">
        <v>190</v>
      </c>
      <c r="G984" s="73">
        <f t="shared" si="51"/>
        <v>1.5489000000000002</v>
      </c>
    </row>
    <row r="985" spans="1:7">
      <c r="A985" s="94">
        <v>38642</v>
      </c>
      <c r="B985" s="73">
        <f t="shared" si="49"/>
        <v>169.21732500000002</v>
      </c>
      <c r="C985" s="95">
        <v>109.25</v>
      </c>
      <c r="D985" s="73">
        <f t="shared" si="50"/>
        <v>1.5489000000000002</v>
      </c>
      <c r="F985" s="96" t="s">
        <v>190</v>
      </c>
      <c r="G985" s="73">
        <f t="shared" si="51"/>
        <v>1.5489000000000002</v>
      </c>
    </row>
    <row r="986" spans="1:7">
      <c r="A986" s="94">
        <v>38643</v>
      </c>
      <c r="B986" s="73">
        <f t="shared" si="49"/>
        <v>169.21732500000002</v>
      </c>
      <c r="C986" s="95">
        <v>109.25</v>
      </c>
      <c r="D986" s="73">
        <f t="shared" si="50"/>
        <v>1.5489000000000002</v>
      </c>
      <c r="F986" s="96" t="s">
        <v>190</v>
      </c>
      <c r="G986" s="73">
        <f t="shared" si="51"/>
        <v>1.5489000000000002</v>
      </c>
    </row>
    <row r="987" spans="1:7">
      <c r="A987" s="94">
        <v>38644</v>
      </c>
      <c r="B987" s="73">
        <f t="shared" si="49"/>
        <v>169.60455000000002</v>
      </c>
      <c r="C987" s="95">
        <v>109.5</v>
      </c>
      <c r="D987" s="73">
        <f t="shared" si="50"/>
        <v>1.5489000000000002</v>
      </c>
      <c r="F987" s="96" t="s">
        <v>190</v>
      </c>
      <c r="G987" s="73">
        <f t="shared" si="51"/>
        <v>1.5489000000000002</v>
      </c>
    </row>
    <row r="988" spans="1:7">
      <c r="A988" s="94">
        <v>38645</v>
      </c>
      <c r="B988" s="73">
        <f t="shared" si="49"/>
        <v>169.99177500000002</v>
      </c>
      <c r="C988" s="95">
        <v>109.75</v>
      </c>
      <c r="D988" s="73">
        <f t="shared" si="50"/>
        <v>1.5489000000000002</v>
      </c>
      <c r="F988" s="96" t="s">
        <v>190</v>
      </c>
      <c r="G988" s="73">
        <f t="shared" si="51"/>
        <v>1.5489000000000002</v>
      </c>
    </row>
    <row r="989" spans="1:7">
      <c r="A989" s="94">
        <v>38646</v>
      </c>
      <c r="B989" s="73">
        <f t="shared" si="49"/>
        <v>169.99177500000002</v>
      </c>
      <c r="C989" s="95">
        <v>109.75</v>
      </c>
      <c r="D989" s="73">
        <f t="shared" si="50"/>
        <v>1.5489000000000002</v>
      </c>
      <c r="F989" s="96" t="s">
        <v>190</v>
      </c>
      <c r="G989" s="73">
        <f t="shared" si="51"/>
        <v>1.5489000000000002</v>
      </c>
    </row>
    <row r="990" spans="1:7">
      <c r="A990" s="94">
        <v>38649</v>
      </c>
      <c r="B990" s="73">
        <f t="shared" si="49"/>
        <v>169.99177500000002</v>
      </c>
      <c r="C990" s="95">
        <v>109.75</v>
      </c>
      <c r="D990" s="73">
        <f t="shared" si="50"/>
        <v>1.5489000000000002</v>
      </c>
      <c r="F990" s="96" t="s">
        <v>190</v>
      </c>
      <c r="G990" s="73">
        <f t="shared" si="51"/>
        <v>1.5489000000000002</v>
      </c>
    </row>
    <row r="991" spans="1:7">
      <c r="A991" s="94">
        <v>38650</v>
      </c>
      <c r="B991" s="73">
        <f t="shared" si="49"/>
        <v>168.83010000000002</v>
      </c>
      <c r="C991" s="95">
        <v>109</v>
      </c>
      <c r="D991" s="73">
        <f t="shared" si="50"/>
        <v>1.5489000000000002</v>
      </c>
      <c r="F991" s="96" t="s">
        <v>190</v>
      </c>
      <c r="G991" s="73">
        <f t="shared" si="51"/>
        <v>1.5489000000000002</v>
      </c>
    </row>
    <row r="992" spans="1:7">
      <c r="A992" s="94">
        <v>38651</v>
      </c>
      <c r="B992" s="73">
        <f t="shared" si="49"/>
        <v>168.44287500000002</v>
      </c>
      <c r="C992" s="95">
        <v>108.75</v>
      </c>
      <c r="D992" s="73">
        <f t="shared" si="50"/>
        <v>1.5489000000000002</v>
      </c>
      <c r="F992" s="96" t="s">
        <v>190</v>
      </c>
      <c r="G992" s="73">
        <f t="shared" si="51"/>
        <v>1.5489000000000002</v>
      </c>
    </row>
    <row r="993" spans="1:11">
      <c r="A993" s="94">
        <v>38652</v>
      </c>
      <c r="B993" s="73">
        <f t="shared" si="49"/>
        <v>168.83010000000002</v>
      </c>
      <c r="C993" s="95">
        <v>109</v>
      </c>
      <c r="D993" s="73">
        <f t="shared" si="50"/>
        <v>1.5489000000000002</v>
      </c>
      <c r="F993" s="96" t="s">
        <v>190</v>
      </c>
      <c r="G993" s="73">
        <f t="shared" si="51"/>
        <v>1.5489000000000002</v>
      </c>
    </row>
    <row r="994" spans="1:11">
      <c r="A994" s="94">
        <v>38653</v>
      </c>
      <c r="B994" s="73">
        <f t="shared" si="49"/>
        <v>168.83010000000002</v>
      </c>
      <c r="C994" s="95">
        <v>109</v>
      </c>
      <c r="D994" s="73">
        <f t="shared" si="50"/>
        <v>1.5489000000000002</v>
      </c>
      <c r="F994" s="96" t="s">
        <v>190</v>
      </c>
      <c r="G994" s="73">
        <f t="shared" si="51"/>
        <v>1.5489000000000002</v>
      </c>
    </row>
    <row r="995" spans="1:11">
      <c r="A995" s="94">
        <v>38656</v>
      </c>
      <c r="B995" s="73">
        <f t="shared" si="49"/>
        <v>169.21732500000002</v>
      </c>
      <c r="C995" s="95">
        <v>109.25</v>
      </c>
      <c r="D995" s="73">
        <f t="shared" si="50"/>
        <v>1.5489000000000002</v>
      </c>
      <c r="F995" s="96" t="s">
        <v>190</v>
      </c>
      <c r="G995" s="73">
        <f t="shared" si="51"/>
        <v>1.5489000000000002</v>
      </c>
    </row>
    <row r="996" spans="1:11">
      <c r="A996" s="94">
        <v>38657</v>
      </c>
      <c r="B996" s="73">
        <f t="shared" si="49"/>
        <v>168.81309999999999</v>
      </c>
      <c r="C996" s="95">
        <v>109.25</v>
      </c>
      <c r="D996" s="73">
        <f t="shared" si="50"/>
        <v>1.5451999999999999</v>
      </c>
      <c r="E996" s="73">
        <v>74.38</v>
      </c>
      <c r="F996" s="96" t="s">
        <v>191</v>
      </c>
      <c r="G996" s="73">
        <f t="shared" si="51"/>
        <v>1.5451999999999999</v>
      </c>
      <c r="K996" s="73">
        <v>74.38</v>
      </c>
    </row>
    <row r="997" spans="1:11">
      <c r="A997" s="94">
        <v>38658</v>
      </c>
      <c r="B997" s="73">
        <f t="shared" si="49"/>
        <v>169.1994</v>
      </c>
      <c r="C997" s="95">
        <v>109.5</v>
      </c>
      <c r="D997" s="73">
        <f t="shared" si="50"/>
        <v>1.5451999999999999</v>
      </c>
      <c r="F997" s="96" t="s">
        <v>191</v>
      </c>
      <c r="G997" s="73">
        <f t="shared" si="51"/>
        <v>1.5451999999999999</v>
      </c>
    </row>
    <row r="998" spans="1:11">
      <c r="A998" s="94">
        <v>38659</v>
      </c>
      <c r="B998" s="73">
        <f t="shared" si="49"/>
        <v>169.97199999999998</v>
      </c>
      <c r="C998" s="95">
        <v>110</v>
      </c>
      <c r="D998" s="73">
        <f t="shared" si="50"/>
        <v>1.5451999999999999</v>
      </c>
      <c r="F998" s="96" t="s">
        <v>191</v>
      </c>
      <c r="G998" s="73">
        <f t="shared" si="51"/>
        <v>1.5451999999999999</v>
      </c>
    </row>
    <row r="999" spans="1:11">
      <c r="A999" s="94">
        <v>38660</v>
      </c>
      <c r="B999" s="73">
        <f t="shared" si="49"/>
        <v>171.1309</v>
      </c>
      <c r="C999" s="95">
        <v>110.75</v>
      </c>
      <c r="D999" s="73">
        <f t="shared" si="50"/>
        <v>1.5451999999999999</v>
      </c>
      <c r="F999" s="96" t="s">
        <v>191</v>
      </c>
      <c r="G999" s="73">
        <f t="shared" si="51"/>
        <v>1.5451999999999999</v>
      </c>
    </row>
    <row r="1000" spans="1:11">
      <c r="A1000" s="94">
        <v>38663</v>
      </c>
      <c r="B1000" s="73">
        <f t="shared" si="49"/>
        <v>170.74459999999999</v>
      </c>
      <c r="C1000" s="95">
        <v>110.5</v>
      </c>
      <c r="D1000" s="73">
        <f t="shared" si="50"/>
        <v>1.5451999999999999</v>
      </c>
      <c r="F1000" s="96" t="s">
        <v>191</v>
      </c>
      <c r="G1000" s="73">
        <f t="shared" si="51"/>
        <v>1.5451999999999999</v>
      </c>
    </row>
    <row r="1001" spans="1:11">
      <c r="A1001" s="94">
        <v>38664</v>
      </c>
      <c r="B1001" s="73">
        <f t="shared" si="49"/>
        <v>169.97199999999998</v>
      </c>
      <c r="C1001" s="95">
        <v>110</v>
      </c>
      <c r="D1001" s="73">
        <f t="shared" si="50"/>
        <v>1.5451999999999999</v>
      </c>
      <c r="F1001" s="96" t="s">
        <v>191</v>
      </c>
      <c r="G1001" s="73">
        <f t="shared" si="51"/>
        <v>1.5451999999999999</v>
      </c>
    </row>
    <row r="1002" spans="1:11">
      <c r="A1002" s="94">
        <v>38665</v>
      </c>
      <c r="B1002" s="73">
        <f t="shared" si="49"/>
        <v>168.81309999999999</v>
      </c>
      <c r="C1002" s="95">
        <v>109.25</v>
      </c>
      <c r="D1002" s="73">
        <f t="shared" si="50"/>
        <v>1.5451999999999999</v>
      </c>
      <c r="F1002" s="96" t="s">
        <v>191</v>
      </c>
      <c r="G1002" s="73">
        <f t="shared" si="51"/>
        <v>1.5451999999999999</v>
      </c>
    </row>
    <row r="1003" spans="1:11">
      <c r="A1003" s="94">
        <v>38666</v>
      </c>
      <c r="B1003" s="73">
        <f t="shared" si="49"/>
        <v>171.5172</v>
      </c>
      <c r="C1003" s="95">
        <v>111</v>
      </c>
      <c r="D1003" s="73">
        <f t="shared" si="50"/>
        <v>1.5451999999999999</v>
      </c>
      <c r="F1003" s="96" t="s">
        <v>191</v>
      </c>
      <c r="G1003" s="73">
        <f t="shared" si="51"/>
        <v>1.5451999999999999</v>
      </c>
    </row>
    <row r="1004" spans="1:11">
      <c r="A1004" s="94">
        <v>38667</v>
      </c>
      <c r="B1004" s="73">
        <f t="shared" si="49"/>
        <v>171.5172</v>
      </c>
      <c r="C1004" s="95">
        <v>111</v>
      </c>
      <c r="D1004" s="73">
        <f t="shared" si="50"/>
        <v>1.5451999999999999</v>
      </c>
      <c r="F1004" s="96" t="s">
        <v>191</v>
      </c>
      <c r="G1004" s="73">
        <f t="shared" si="51"/>
        <v>1.5451999999999999</v>
      </c>
    </row>
    <row r="1005" spans="1:11">
      <c r="A1005" s="94">
        <v>38670</v>
      </c>
      <c r="B1005" s="73">
        <f t="shared" si="49"/>
        <v>171.90349999999998</v>
      </c>
      <c r="C1005" s="95">
        <v>111.25</v>
      </c>
      <c r="D1005" s="73">
        <f t="shared" si="50"/>
        <v>1.5451999999999999</v>
      </c>
      <c r="F1005" s="96" t="s">
        <v>191</v>
      </c>
      <c r="G1005" s="73">
        <f t="shared" si="51"/>
        <v>1.5451999999999999</v>
      </c>
    </row>
    <row r="1006" spans="1:11">
      <c r="A1006" s="94">
        <v>38671</v>
      </c>
      <c r="B1006" s="73">
        <f t="shared" si="49"/>
        <v>171.90349999999998</v>
      </c>
      <c r="C1006" s="95">
        <v>111.25</v>
      </c>
      <c r="D1006" s="73">
        <f t="shared" si="50"/>
        <v>1.5451999999999999</v>
      </c>
      <c r="F1006" s="96" t="s">
        <v>191</v>
      </c>
      <c r="G1006" s="73">
        <f t="shared" si="51"/>
        <v>1.5451999999999999</v>
      </c>
    </row>
    <row r="1007" spans="1:11">
      <c r="A1007" s="94">
        <v>38672</v>
      </c>
      <c r="B1007" s="73">
        <f t="shared" si="49"/>
        <v>172.28979999999999</v>
      </c>
      <c r="C1007" s="95">
        <v>111.5</v>
      </c>
      <c r="D1007" s="73">
        <f t="shared" si="50"/>
        <v>1.5451999999999999</v>
      </c>
      <c r="F1007" s="96" t="s">
        <v>191</v>
      </c>
      <c r="G1007" s="73">
        <f t="shared" si="51"/>
        <v>1.5451999999999999</v>
      </c>
    </row>
    <row r="1008" spans="1:11">
      <c r="A1008" s="94">
        <v>38673</v>
      </c>
      <c r="B1008" s="73">
        <f t="shared" si="49"/>
        <v>172.28979999999999</v>
      </c>
      <c r="C1008" s="95">
        <v>111.5</v>
      </c>
      <c r="D1008" s="73">
        <f t="shared" si="50"/>
        <v>1.5451999999999999</v>
      </c>
      <c r="F1008" s="96" t="s">
        <v>191</v>
      </c>
      <c r="G1008" s="73">
        <f t="shared" si="51"/>
        <v>1.5451999999999999</v>
      </c>
    </row>
    <row r="1009" spans="1:11">
      <c r="A1009" s="94">
        <v>38674</v>
      </c>
      <c r="B1009" s="73">
        <f t="shared" si="49"/>
        <v>172.28979999999999</v>
      </c>
      <c r="C1009" s="95">
        <v>111.5</v>
      </c>
      <c r="D1009" s="73">
        <f t="shared" si="50"/>
        <v>1.5451999999999999</v>
      </c>
      <c r="F1009" s="96" t="s">
        <v>191</v>
      </c>
      <c r="G1009" s="73">
        <f t="shared" si="51"/>
        <v>1.5451999999999999</v>
      </c>
    </row>
    <row r="1010" spans="1:11">
      <c r="A1010" s="94">
        <v>38677</v>
      </c>
      <c r="B1010" s="73">
        <f t="shared" si="49"/>
        <v>171.90349999999998</v>
      </c>
      <c r="C1010" s="95">
        <v>111.25</v>
      </c>
      <c r="D1010" s="73">
        <f t="shared" si="50"/>
        <v>1.5451999999999999</v>
      </c>
      <c r="F1010" s="96" t="s">
        <v>191</v>
      </c>
      <c r="G1010" s="73">
        <f t="shared" si="51"/>
        <v>1.5451999999999999</v>
      </c>
    </row>
    <row r="1011" spans="1:11">
      <c r="A1011" s="94">
        <v>38678</v>
      </c>
      <c r="B1011" s="73">
        <f t="shared" si="49"/>
        <v>171.5172</v>
      </c>
      <c r="C1011" s="95">
        <v>111</v>
      </c>
      <c r="D1011" s="73">
        <f t="shared" si="50"/>
        <v>1.5451999999999999</v>
      </c>
      <c r="F1011" s="96" t="s">
        <v>191</v>
      </c>
      <c r="G1011" s="73">
        <f t="shared" si="51"/>
        <v>1.5451999999999999</v>
      </c>
    </row>
    <row r="1012" spans="1:11">
      <c r="A1012" s="94">
        <v>38679</v>
      </c>
      <c r="B1012" s="73">
        <f t="shared" si="49"/>
        <v>170.74459999999999</v>
      </c>
      <c r="C1012" s="95">
        <v>110.5</v>
      </c>
      <c r="D1012" s="73">
        <f t="shared" si="50"/>
        <v>1.5451999999999999</v>
      </c>
      <c r="F1012" s="96" t="s">
        <v>191</v>
      </c>
      <c r="G1012" s="73">
        <f t="shared" si="51"/>
        <v>1.5451999999999999</v>
      </c>
    </row>
    <row r="1013" spans="1:11">
      <c r="A1013" s="94">
        <v>38680</v>
      </c>
      <c r="B1013" s="73">
        <f t="shared" si="49"/>
        <v>170.74459999999999</v>
      </c>
      <c r="C1013" s="95">
        <v>110.5</v>
      </c>
      <c r="D1013" s="73">
        <f t="shared" si="50"/>
        <v>1.5451999999999999</v>
      </c>
      <c r="F1013" s="96" t="s">
        <v>191</v>
      </c>
      <c r="G1013" s="73">
        <f t="shared" si="51"/>
        <v>1.5451999999999999</v>
      </c>
    </row>
    <row r="1014" spans="1:11">
      <c r="A1014" s="94">
        <v>38681</v>
      </c>
      <c r="B1014" s="73">
        <f t="shared" si="49"/>
        <v>170.74459999999999</v>
      </c>
      <c r="C1014" s="95">
        <v>110.5</v>
      </c>
      <c r="D1014" s="73">
        <f t="shared" si="50"/>
        <v>1.5451999999999999</v>
      </c>
      <c r="F1014" s="96" t="s">
        <v>191</v>
      </c>
      <c r="G1014" s="73">
        <f t="shared" si="51"/>
        <v>1.5451999999999999</v>
      </c>
    </row>
    <row r="1015" spans="1:11">
      <c r="A1015" s="94">
        <v>38684</v>
      </c>
      <c r="B1015" s="73">
        <f t="shared" si="49"/>
        <v>170.74459999999999</v>
      </c>
      <c r="C1015" s="95">
        <v>110.5</v>
      </c>
      <c r="D1015" s="73">
        <f t="shared" si="50"/>
        <v>1.5451999999999999</v>
      </c>
      <c r="F1015" s="96" t="s">
        <v>191</v>
      </c>
      <c r="G1015" s="73">
        <f t="shared" si="51"/>
        <v>1.5451999999999999</v>
      </c>
    </row>
    <row r="1016" spans="1:11">
      <c r="A1016" s="94">
        <v>38685</v>
      </c>
      <c r="B1016" s="73">
        <f t="shared" si="49"/>
        <v>170.74459999999999</v>
      </c>
      <c r="C1016" s="95">
        <v>110.5</v>
      </c>
      <c r="D1016" s="73">
        <f t="shared" si="50"/>
        <v>1.5451999999999999</v>
      </c>
      <c r="F1016" s="96" t="s">
        <v>191</v>
      </c>
      <c r="G1016" s="73">
        <f t="shared" si="51"/>
        <v>1.5451999999999999</v>
      </c>
    </row>
    <row r="1017" spans="1:11">
      <c r="A1017" s="94">
        <v>38686</v>
      </c>
      <c r="B1017" s="73">
        <f t="shared" si="49"/>
        <v>169.97199999999998</v>
      </c>
      <c r="C1017" s="95">
        <v>110</v>
      </c>
      <c r="D1017" s="73">
        <f t="shared" si="50"/>
        <v>1.5451999999999999</v>
      </c>
      <c r="F1017" s="96" t="s">
        <v>191</v>
      </c>
      <c r="G1017" s="73">
        <f t="shared" si="51"/>
        <v>1.5451999999999999</v>
      </c>
    </row>
    <row r="1018" spans="1:11">
      <c r="A1018" s="94">
        <v>38687</v>
      </c>
      <c r="B1018" s="73">
        <f t="shared" si="49"/>
        <v>169.48410000000001</v>
      </c>
      <c r="C1018" s="95">
        <v>109.5</v>
      </c>
      <c r="D1018" s="73">
        <f t="shared" si="50"/>
        <v>1.5478000000000001</v>
      </c>
      <c r="F1018" s="96" t="s">
        <v>192</v>
      </c>
      <c r="G1018" s="73">
        <f t="shared" si="51"/>
        <v>1.5478000000000001</v>
      </c>
    </row>
    <row r="1019" spans="1:11">
      <c r="A1019" s="94">
        <v>38688</v>
      </c>
      <c r="B1019" s="73">
        <f t="shared" si="49"/>
        <v>168.71020000000001</v>
      </c>
      <c r="C1019" s="95">
        <v>109</v>
      </c>
      <c r="D1019" s="73">
        <f t="shared" si="50"/>
        <v>1.5478000000000001</v>
      </c>
      <c r="F1019" s="96" t="s">
        <v>192</v>
      </c>
      <c r="G1019" s="73">
        <f t="shared" si="51"/>
        <v>1.5478000000000001</v>
      </c>
    </row>
    <row r="1020" spans="1:11">
      <c r="A1020" s="94">
        <v>38691</v>
      </c>
      <c r="B1020" s="73">
        <f t="shared" si="49"/>
        <v>169.09715</v>
      </c>
      <c r="C1020" s="95">
        <v>109.25</v>
      </c>
      <c r="D1020" s="73">
        <f t="shared" si="50"/>
        <v>1.5478000000000001</v>
      </c>
      <c r="F1020" s="96" t="s">
        <v>192</v>
      </c>
      <c r="G1020" s="73">
        <f t="shared" si="51"/>
        <v>1.5478000000000001</v>
      </c>
    </row>
    <row r="1021" spans="1:11">
      <c r="A1021" s="94">
        <v>38692</v>
      </c>
      <c r="B1021" s="73">
        <f t="shared" si="49"/>
        <v>169.09715</v>
      </c>
      <c r="C1021" s="95">
        <v>109.25</v>
      </c>
      <c r="D1021" s="73">
        <f t="shared" si="50"/>
        <v>1.5478000000000001</v>
      </c>
      <c r="E1021" s="73">
        <v>72.33</v>
      </c>
      <c r="F1021" s="96" t="s">
        <v>192</v>
      </c>
      <c r="G1021" s="73">
        <f t="shared" si="51"/>
        <v>1.5478000000000001</v>
      </c>
      <c r="K1021" s="73">
        <v>72.33</v>
      </c>
    </row>
    <row r="1022" spans="1:11">
      <c r="A1022" s="94">
        <v>38693</v>
      </c>
      <c r="B1022" s="73">
        <f t="shared" si="49"/>
        <v>169.48410000000001</v>
      </c>
      <c r="C1022" s="95">
        <v>109.5</v>
      </c>
      <c r="D1022" s="73">
        <f t="shared" si="50"/>
        <v>1.5478000000000001</v>
      </c>
      <c r="F1022" s="96" t="s">
        <v>192</v>
      </c>
      <c r="G1022" s="73">
        <f t="shared" si="51"/>
        <v>1.5478000000000001</v>
      </c>
    </row>
    <row r="1023" spans="1:11">
      <c r="A1023" s="94">
        <v>38694</v>
      </c>
      <c r="B1023" s="73">
        <f t="shared" ref="B1023:B1034" si="52">+C1023*G1023</f>
        <v>169.87105</v>
      </c>
      <c r="C1023" s="95">
        <v>109.75</v>
      </c>
      <c r="D1023" s="73">
        <f t="shared" si="50"/>
        <v>1.5478000000000001</v>
      </c>
      <c r="F1023" s="96" t="s">
        <v>192</v>
      </c>
      <c r="G1023" s="73">
        <f t="shared" si="51"/>
        <v>1.5478000000000001</v>
      </c>
    </row>
    <row r="1024" spans="1:11">
      <c r="A1024" s="94">
        <v>38695</v>
      </c>
      <c r="B1024" s="73">
        <f t="shared" si="52"/>
        <v>169.48410000000001</v>
      </c>
      <c r="C1024" s="95">
        <v>109.5</v>
      </c>
      <c r="D1024" s="73">
        <f t="shared" si="50"/>
        <v>1.5478000000000001</v>
      </c>
      <c r="F1024" s="96" t="s">
        <v>192</v>
      </c>
      <c r="G1024" s="73">
        <f t="shared" si="51"/>
        <v>1.5478000000000001</v>
      </c>
    </row>
    <row r="1025" spans="1:11">
      <c r="A1025" s="94">
        <v>38698</v>
      </c>
      <c r="B1025" s="73">
        <f t="shared" si="52"/>
        <v>169.48410000000001</v>
      </c>
      <c r="C1025" s="95">
        <v>109.5</v>
      </c>
      <c r="D1025" s="73">
        <f t="shared" si="50"/>
        <v>1.5478000000000001</v>
      </c>
      <c r="F1025" s="96" t="s">
        <v>192</v>
      </c>
      <c r="G1025" s="73">
        <f t="shared" si="51"/>
        <v>1.5478000000000001</v>
      </c>
    </row>
    <row r="1026" spans="1:11">
      <c r="A1026" s="94">
        <v>38699</v>
      </c>
      <c r="B1026" s="73">
        <f t="shared" si="52"/>
        <v>169.48410000000001</v>
      </c>
      <c r="C1026" s="95">
        <v>109.5</v>
      </c>
      <c r="D1026" s="73">
        <f t="shared" si="50"/>
        <v>1.5478000000000001</v>
      </c>
      <c r="F1026" s="96" t="s">
        <v>192</v>
      </c>
      <c r="G1026" s="73">
        <f t="shared" si="51"/>
        <v>1.5478000000000001</v>
      </c>
    </row>
    <row r="1027" spans="1:11">
      <c r="A1027" s="94">
        <v>38700</v>
      </c>
      <c r="B1027" s="73">
        <f t="shared" si="52"/>
        <v>169.48410000000001</v>
      </c>
      <c r="C1027" s="95">
        <v>109.5</v>
      </c>
      <c r="D1027" s="73">
        <f t="shared" si="50"/>
        <v>1.5478000000000001</v>
      </c>
      <c r="F1027" s="96" t="s">
        <v>192</v>
      </c>
      <c r="G1027" s="73">
        <f t="shared" si="51"/>
        <v>1.5478000000000001</v>
      </c>
    </row>
    <row r="1028" spans="1:11">
      <c r="A1028" s="94">
        <v>38701</v>
      </c>
      <c r="B1028" s="73">
        <f t="shared" si="52"/>
        <v>169.48410000000001</v>
      </c>
      <c r="C1028" s="95">
        <v>109.5</v>
      </c>
      <c r="D1028" s="73">
        <f t="shared" ref="D1028:D1091" si="53">+G1028</f>
        <v>1.5478000000000001</v>
      </c>
      <c r="F1028" s="96" t="s">
        <v>192</v>
      </c>
      <c r="G1028" s="73">
        <f t="shared" ref="G1028:G1091" si="54">VLOOKUP(F:F,I:J,2,FALSE)</f>
        <v>1.5478000000000001</v>
      </c>
    </row>
    <row r="1029" spans="1:11">
      <c r="A1029" s="94">
        <v>38702</v>
      </c>
      <c r="B1029" s="73">
        <f t="shared" si="52"/>
        <v>169.09715</v>
      </c>
      <c r="C1029" s="95">
        <v>109.25</v>
      </c>
      <c r="D1029" s="73">
        <f t="shared" si="53"/>
        <v>1.5478000000000001</v>
      </c>
      <c r="F1029" s="96" t="s">
        <v>192</v>
      </c>
      <c r="G1029" s="73">
        <f t="shared" si="54"/>
        <v>1.5478000000000001</v>
      </c>
    </row>
    <row r="1030" spans="1:11">
      <c r="A1030" s="94">
        <v>38705</v>
      </c>
      <c r="B1030" s="73">
        <f t="shared" si="52"/>
        <v>168.71020000000001</v>
      </c>
      <c r="C1030" s="95">
        <v>109</v>
      </c>
      <c r="D1030" s="73">
        <f t="shared" si="53"/>
        <v>1.5478000000000001</v>
      </c>
      <c r="F1030" s="96" t="s">
        <v>192</v>
      </c>
      <c r="G1030" s="73">
        <f t="shared" si="54"/>
        <v>1.5478000000000001</v>
      </c>
    </row>
    <row r="1031" spans="1:11">
      <c r="A1031" s="94">
        <v>38706</v>
      </c>
      <c r="B1031" s="73">
        <f t="shared" si="52"/>
        <v>168.32325</v>
      </c>
      <c r="C1031" s="95">
        <v>108.75</v>
      </c>
      <c r="D1031" s="73">
        <f t="shared" si="53"/>
        <v>1.5478000000000001</v>
      </c>
      <c r="F1031" s="96" t="s">
        <v>192</v>
      </c>
      <c r="G1031" s="73">
        <f t="shared" si="54"/>
        <v>1.5478000000000001</v>
      </c>
    </row>
    <row r="1032" spans="1:11">
      <c r="A1032" s="94">
        <v>38707</v>
      </c>
      <c r="B1032" s="73">
        <f t="shared" si="52"/>
        <v>168.32325</v>
      </c>
      <c r="C1032" s="95">
        <v>108.75</v>
      </c>
      <c r="D1032" s="73">
        <f t="shared" si="53"/>
        <v>1.5478000000000001</v>
      </c>
      <c r="F1032" s="96" t="s">
        <v>192</v>
      </c>
      <c r="G1032" s="73">
        <f t="shared" si="54"/>
        <v>1.5478000000000001</v>
      </c>
    </row>
    <row r="1033" spans="1:11">
      <c r="A1033" s="94">
        <v>38708</v>
      </c>
      <c r="B1033" s="73">
        <f t="shared" si="52"/>
        <v>168.32325</v>
      </c>
      <c r="C1033" s="95">
        <v>108.75</v>
      </c>
      <c r="D1033" s="73">
        <f t="shared" si="53"/>
        <v>1.5478000000000001</v>
      </c>
      <c r="F1033" s="96" t="s">
        <v>192</v>
      </c>
      <c r="G1033" s="73">
        <f t="shared" si="54"/>
        <v>1.5478000000000001</v>
      </c>
    </row>
    <row r="1034" spans="1:11">
      <c r="A1034" s="94">
        <v>38709</v>
      </c>
      <c r="B1034" s="73">
        <f t="shared" si="52"/>
        <v>168.32325</v>
      </c>
      <c r="C1034" s="95">
        <v>108.75</v>
      </c>
      <c r="D1034" s="73">
        <f t="shared" si="53"/>
        <v>1.5478000000000001</v>
      </c>
      <c r="F1034" s="96" t="s">
        <v>192</v>
      </c>
      <c r="G1034" s="73">
        <f t="shared" si="54"/>
        <v>1.5478000000000001</v>
      </c>
    </row>
    <row r="1035" spans="1:11">
      <c r="A1035" s="94">
        <v>38712</v>
      </c>
      <c r="C1035" s="95"/>
      <c r="D1035" s="73">
        <f t="shared" si="53"/>
        <v>1.5478000000000001</v>
      </c>
      <c r="F1035" s="96" t="s">
        <v>192</v>
      </c>
      <c r="G1035" s="73">
        <f t="shared" si="54"/>
        <v>1.5478000000000001</v>
      </c>
    </row>
    <row r="1036" spans="1:11">
      <c r="A1036" s="94">
        <v>38713</v>
      </c>
      <c r="B1036" s="73">
        <f>+C1036*G1036</f>
        <v>168.71020000000001</v>
      </c>
      <c r="C1036" s="95">
        <v>109</v>
      </c>
      <c r="D1036" s="73">
        <f t="shared" si="53"/>
        <v>1.5478000000000001</v>
      </c>
      <c r="F1036" s="96" t="s">
        <v>192</v>
      </c>
      <c r="G1036" s="73">
        <f t="shared" si="54"/>
        <v>1.5478000000000001</v>
      </c>
    </row>
    <row r="1037" spans="1:11">
      <c r="A1037" s="94">
        <v>38714</v>
      </c>
      <c r="B1037" s="73">
        <f>+C1037*G1037</f>
        <v>168.71020000000001</v>
      </c>
      <c r="C1037" s="95">
        <v>109</v>
      </c>
      <c r="D1037" s="73">
        <f t="shared" si="53"/>
        <v>1.5478000000000001</v>
      </c>
      <c r="F1037" s="96" t="s">
        <v>192</v>
      </c>
      <c r="G1037" s="73">
        <f t="shared" si="54"/>
        <v>1.5478000000000001</v>
      </c>
    </row>
    <row r="1038" spans="1:11">
      <c r="A1038" s="94">
        <v>38715</v>
      </c>
      <c r="B1038" s="73">
        <f>+C1038*G1038</f>
        <v>168.32325</v>
      </c>
      <c r="C1038" s="95">
        <v>108.75</v>
      </c>
      <c r="D1038" s="73">
        <f t="shared" si="53"/>
        <v>1.5478000000000001</v>
      </c>
      <c r="F1038" s="96" t="s">
        <v>192</v>
      </c>
      <c r="G1038" s="73">
        <f t="shared" si="54"/>
        <v>1.5478000000000001</v>
      </c>
    </row>
    <row r="1039" spans="1:11">
      <c r="A1039" s="94">
        <v>38716</v>
      </c>
      <c r="B1039" s="73">
        <f>+C1039*G1039</f>
        <v>168.71020000000001</v>
      </c>
      <c r="C1039" s="95">
        <v>109</v>
      </c>
      <c r="D1039" s="73">
        <f t="shared" si="53"/>
        <v>1.5478000000000001</v>
      </c>
      <c r="F1039" s="96" t="s">
        <v>192</v>
      </c>
      <c r="G1039" s="73">
        <f t="shared" si="54"/>
        <v>1.5478000000000001</v>
      </c>
    </row>
    <row r="1040" spans="1:11">
      <c r="A1040" s="94">
        <v>38718</v>
      </c>
      <c r="C1040" s="95"/>
      <c r="D1040" s="73">
        <f t="shared" si="53"/>
        <v>1.5491000000000001</v>
      </c>
      <c r="E1040" s="73">
        <v>72.31</v>
      </c>
      <c r="F1040" s="96" t="s">
        <v>193</v>
      </c>
      <c r="G1040" s="73">
        <f t="shared" si="54"/>
        <v>1.5491000000000001</v>
      </c>
      <c r="K1040" s="73">
        <v>72.31</v>
      </c>
    </row>
    <row r="1041" spans="1:7">
      <c r="A1041" s="94">
        <v>38720</v>
      </c>
      <c r="B1041" s="73">
        <f t="shared" ref="B1041:B1071" si="55">+C1041*G1041</f>
        <v>168.46462500000001</v>
      </c>
      <c r="C1041" s="95">
        <v>108.75</v>
      </c>
      <c r="D1041" s="73">
        <f t="shared" si="53"/>
        <v>1.5491000000000001</v>
      </c>
      <c r="F1041" s="96" t="s">
        <v>193</v>
      </c>
      <c r="G1041" s="73">
        <f t="shared" si="54"/>
        <v>1.5491000000000001</v>
      </c>
    </row>
    <row r="1042" spans="1:7">
      <c r="A1042" s="94">
        <v>38721</v>
      </c>
      <c r="B1042" s="73">
        <f t="shared" si="55"/>
        <v>168.85190000000003</v>
      </c>
      <c r="C1042" s="95">
        <v>109</v>
      </c>
      <c r="D1042" s="73">
        <f t="shared" si="53"/>
        <v>1.5491000000000001</v>
      </c>
      <c r="F1042" s="96" t="s">
        <v>193</v>
      </c>
      <c r="G1042" s="73">
        <f t="shared" si="54"/>
        <v>1.5491000000000001</v>
      </c>
    </row>
    <row r="1043" spans="1:7">
      <c r="A1043" s="94">
        <v>38722</v>
      </c>
      <c r="B1043" s="73">
        <f t="shared" si="55"/>
        <v>168.85190000000003</v>
      </c>
      <c r="C1043" s="95">
        <v>109</v>
      </c>
      <c r="D1043" s="73">
        <f t="shared" si="53"/>
        <v>1.5491000000000001</v>
      </c>
      <c r="F1043" s="96" t="s">
        <v>193</v>
      </c>
      <c r="G1043" s="73">
        <f t="shared" si="54"/>
        <v>1.5491000000000001</v>
      </c>
    </row>
    <row r="1044" spans="1:7">
      <c r="A1044" s="94">
        <v>38723</v>
      </c>
      <c r="B1044" s="73">
        <f t="shared" si="55"/>
        <v>169.23917500000002</v>
      </c>
      <c r="C1044" s="95">
        <v>109.25</v>
      </c>
      <c r="D1044" s="73">
        <f t="shared" si="53"/>
        <v>1.5491000000000001</v>
      </c>
      <c r="F1044" s="96" t="s">
        <v>193</v>
      </c>
      <c r="G1044" s="73">
        <f t="shared" si="54"/>
        <v>1.5491000000000001</v>
      </c>
    </row>
    <row r="1045" spans="1:7">
      <c r="A1045" s="94">
        <v>38726</v>
      </c>
      <c r="B1045" s="73">
        <f t="shared" si="55"/>
        <v>168.85190000000003</v>
      </c>
      <c r="C1045" s="95">
        <v>109</v>
      </c>
      <c r="D1045" s="73">
        <f t="shared" si="53"/>
        <v>1.5491000000000001</v>
      </c>
      <c r="F1045" s="96" t="s">
        <v>193</v>
      </c>
      <c r="G1045" s="73">
        <f t="shared" si="54"/>
        <v>1.5491000000000001</v>
      </c>
    </row>
    <row r="1046" spans="1:7">
      <c r="A1046" s="94">
        <v>38727</v>
      </c>
      <c r="B1046" s="73">
        <f t="shared" si="55"/>
        <v>170.01372500000002</v>
      </c>
      <c r="C1046" s="95">
        <v>109.75</v>
      </c>
      <c r="D1046" s="73">
        <f t="shared" si="53"/>
        <v>1.5491000000000001</v>
      </c>
      <c r="F1046" s="96" t="s">
        <v>193</v>
      </c>
      <c r="G1046" s="73">
        <f t="shared" si="54"/>
        <v>1.5491000000000001</v>
      </c>
    </row>
    <row r="1047" spans="1:7">
      <c r="A1047" s="94">
        <v>38728</v>
      </c>
      <c r="B1047" s="73">
        <f t="shared" si="55"/>
        <v>169.62645000000001</v>
      </c>
      <c r="C1047" s="95">
        <v>109.5</v>
      </c>
      <c r="D1047" s="73">
        <f t="shared" si="53"/>
        <v>1.5491000000000001</v>
      </c>
      <c r="F1047" s="96" t="s">
        <v>193</v>
      </c>
      <c r="G1047" s="73">
        <f t="shared" si="54"/>
        <v>1.5491000000000001</v>
      </c>
    </row>
    <row r="1048" spans="1:7">
      <c r="A1048" s="94">
        <v>38729</v>
      </c>
      <c r="B1048" s="73">
        <f t="shared" si="55"/>
        <v>168.46462500000001</v>
      </c>
      <c r="C1048" s="95">
        <v>108.75</v>
      </c>
      <c r="D1048" s="73">
        <f t="shared" si="53"/>
        <v>1.5491000000000001</v>
      </c>
      <c r="F1048" s="96" t="s">
        <v>193</v>
      </c>
      <c r="G1048" s="73">
        <f t="shared" si="54"/>
        <v>1.5491000000000001</v>
      </c>
    </row>
    <row r="1049" spans="1:7">
      <c r="A1049" s="94">
        <v>38730</v>
      </c>
      <c r="B1049" s="73">
        <f t="shared" si="55"/>
        <v>168.46462500000001</v>
      </c>
      <c r="C1049" s="95">
        <v>108.75</v>
      </c>
      <c r="D1049" s="73">
        <f t="shared" si="53"/>
        <v>1.5491000000000001</v>
      </c>
      <c r="F1049" s="96" t="s">
        <v>193</v>
      </c>
      <c r="G1049" s="73">
        <f t="shared" si="54"/>
        <v>1.5491000000000001</v>
      </c>
    </row>
    <row r="1050" spans="1:7">
      <c r="A1050" s="94">
        <v>38733</v>
      </c>
      <c r="B1050" s="73">
        <f t="shared" si="55"/>
        <v>169.23917500000002</v>
      </c>
      <c r="C1050" s="95">
        <v>109.25</v>
      </c>
      <c r="D1050" s="73">
        <f t="shared" si="53"/>
        <v>1.5491000000000001</v>
      </c>
      <c r="F1050" s="96" t="s">
        <v>193</v>
      </c>
      <c r="G1050" s="73">
        <f t="shared" si="54"/>
        <v>1.5491000000000001</v>
      </c>
    </row>
    <row r="1051" spans="1:7">
      <c r="A1051" s="94">
        <v>38734</v>
      </c>
      <c r="B1051" s="73">
        <f t="shared" si="55"/>
        <v>169.62645000000001</v>
      </c>
      <c r="C1051" s="95">
        <v>109.5</v>
      </c>
      <c r="D1051" s="73">
        <f t="shared" si="53"/>
        <v>1.5491000000000001</v>
      </c>
      <c r="F1051" s="96" t="s">
        <v>193</v>
      </c>
      <c r="G1051" s="73">
        <f t="shared" si="54"/>
        <v>1.5491000000000001</v>
      </c>
    </row>
    <row r="1052" spans="1:7">
      <c r="A1052" s="94">
        <v>38735</v>
      </c>
      <c r="B1052" s="73">
        <f t="shared" si="55"/>
        <v>169.62645000000001</v>
      </c>
      <c r="C1052" s="95">
        <v>109.5</v>
      </c>
      <c r="D1052" s="73">
        <f t="shared" si="53"/>
        <v>1.5491000000000001</v>
      </c>
      <c r="F1052" s="96" t="s">
        <v>193</v>
      </c>
      <c r="G1052" s="73">
        <f t="shared" si="54"/>
        <v>1.5491000000000001</v>
      </c>
    </row>
    <row r="1053" spans="1:7">
      <c r="A1053" s="94">
        <v>38736</v>
      </c>
      <c r="B1053" s="73">
        <f t="shared" si="55"/>
        <v>169.62645000000001</v>
      </c>
      <c r="C1053" s="95">
        <v>109.5</v>
      </c>
      <c r="D1053" s="73">
        <f t="shared" si="53"/>
        <v>1.5491000000000001</v>
      </c>
      <c r="F1053" s="96" t="s">
        <v>193</v>
      </c>
      <c r="G1053" s="73">
        <f t="shared" si="54"/>
        <v>1.5491000000000001</v>
      </c>
    </row>
    <row r="1054" spans="1:7">
      <c r="A1054" s="94">
        <v>38737</v>
      </c>
      <c r="B1054" s="73">
        <f t="shared" si="55"/>
        <v>171.17555000000002</v>
      </c>
      <c r="C1054" s="95">
        <v>110.5</v>
      </c>
      <c r="D1054" s="73">
        <f t="shared" si="53"/>
        <v>1.5491000000000001</v>
      </c>
      <c r="F1054" s="96" t="s">
        <v>193</v>
      </c>
      <c r="G1054" s="73">
        <f t="shared" si="54"/>
        <v>1.5491000000000001</v>
      </c>
    </row>
    <row r="1055" spans="1:7">
      <c r="A1055" s="94">
        <v>38740</v>
      </c>
      <c r="B1055" s="73">
        <f t="shared" si="55"/>
        <v>171.562825</v>
      </c>
      <c r="C1055" s="95">
        <v>110.75</v>
      </c>
      <c r="D1055" s="73">
        <f t="shared" si="53"/>
        <v>1.5491000000000001</v>
      </c>
      <c r="F1055" s="96" t="s">
        <v>193</v>
      </c>
      <c r="G1055" s="73">
        <f t="shared" si="54"/>
        <v>1.5491000000000001</v>
      </c>
    </row>
    <row r="1056" spans="1:7">
      <c r="A1056" s="94">
        <v>38741</v>
      </c>
      <c r="B1056" s="73">
        <f t="shared" si="55"/>
        <v>171.95010000000002</v>
      </c>
      <c r="C1056" s="95">
        <v>111</v>
      </c>
      <c r="D1056" s="73">
        <f t="shared" si="53"/>
        <v>1.5491000000000001</v>
      </c>
      <c r="F1056" s="96" t="s">
        <v>193</v>
      </c>
      <c r="G1056" s="73">
        <f t="shared" si="54"/>
        <v>1.5491000000000001</v>
      </c>
    </row>
    <row r="1057" spans="1:11">
      <c r="A1057" s="94">
        <v>38742</v>
      </c>
      <c r="B1057" s="73">
        <f t="shared" si="55"/>
        <v>172.33737500000001</v>
      </c>
      <c r="C1057" s="95">
        <v>111.25</v>
      </c>
      <c r="D1057" s="73">
        <f t="shared" si="53"/>
        <v>1.5491000000000001</v>
      </c>
      <c r="F1057" s="96" t="s">
        <v>193</v>
      </c>
      <c r="G1057" s="73">
        <f t="shared" si="54"/>
        <v>1.5491000000000001</v>
      </c>
    </row>
    <row r="1058" spans="1:11">
      <c r="A1058" s="94">
        <v>38743</v>
      </c>
      <c r="B1058" s="73">
        <f t="shared" si="55"/>
        <v>173.49920000000003</v>
      </c>
      <c r="C1058" s="95">
        <v>112</v>
      </c>
      <c r="D1058" s="73">
        <f t="shared" si="53"/>
        <v>1.5491000000000001</v>
      </c>
      <c r="F1058" s="96" t="s">
        <v>193</v>
      </c>
      <c r="G1058" s="73">
        <f t="shared" si="54"/>
        <v>1.5491000000000001</v>
      </c>
    </row>
    <row r="1059" spans="1:11">
      <c r="A1059" s="94">
        <v>38744</v>
      </c>
      <c r="B1059" s="73">
        <f t="shared" si="55"/>
        <v>173.88647500000002</v>
      </c>
      <c r="C1059" s="95">
        <v>112.25</v>
      </c>
      <c r="D1059" s="73">
        <f t="shared" si="53"/>
        <v>1.5491000000000001</v>
      </c>
      <c r="F1059" s="96" t="s">
        <v>193</v>
      </c>
      <c r="G1059" s="73">
        <f t="shared" si="54"/>
        <v>1.5491000000000001</v>
      </c>
    </row>
    <row r="1060" spans="1:11">
      <c r="A1060" s="94">
        <v>38747</v>
      </c>
      <c r="B1060" s="73">
        <f t="shared" si="55"/>
        <v>173.11192500000001</v>
      </c>
      <c r="C1060" s="95">
        <v>111.75</v>
      </c>
      <c r="D1060" s="73">
        <f t="shared" si="53"/>
        <v>1.5491000000000001</v>
      </c>
      <c r="F1060" s="96" t="s">
        <v>193</v>
      </c>
      <c r="G1060" s="73">
        <f t="shared" si="54"/>
        <v>1.5491000000000001</v>
      </c>
    </row>
    <row r="1061" spans="1:11">
      <c r="A1061" s="94">
        <v>38748</v>
      </c>
      <c r="B1061" s="73">
        <f t="shared" si="55"/>
        <v>173.11192500000001</v>
      </c>
      <c r="C1061" s="95">
        <v>111.75</v>
      </c>
      <c r="D1061" s="73">
        <f t="shared" si="53"/>
        <v>1.5491000000000001</v>
      </c>
      <c r="F1061" s="96" t="s">
        <v>193</v>
      </c>
      <c r="G1061" s="73">
        <f t="shared" si="54"/>
        <v>1.5491000000000001</v>
      </c>
    </row>
    <row r="1062" spans="1:11">
      <c r="A1062" s="94">
        <v>38749</v>
      </c>
      <c r="B1062" s="73">
        <f t="shared" si="55"/>
        <v>173.30524999999997</v>
      </c>
      <c r="C1062" s="95">
        <v>111.25</v>
      </c>
      <c r="D1062" s="73">
        <f t="shared" si="53"/>
        <v>1.5577999999999999</v>
      </c>
      <c r="E1062" s="73">
        <v>74.45</v>
      </c>
      <c r="F1062" s="96" t="s">
        <v>194</v>
      </c>
      <c r="G1062" s="73">
        <f t="shared" si="54"/>
        <v>1.5577999999999999</v>
      </c>
      <c r="K1062" s="73">
        <v>74.45</v>
      </c>
    </row>
    <row r="1063" spans="1:11">
      <c r="A1063" s="94">
        <v>38750</v>
      </c>
      <c r="B1063" s="73">
        <f t="shared" si="55"/>
        <v>174.08414999999999</v>
      </c>
      <c r="C1063" s="95">
        <v>111.75</v>
      </c>
      <c r="D1063" s="73">
        <f t="shared" si="53"/>
        <v>1.5577999999999999</v>
      </c>
      <c r="F1063" s="96" t="s">
        <v>194</v>
      </c>
      <c r="G1063" s="73">
        <f t="shared" si="54"/>
        <v>1.5577999999999999</v>
      </c>
    </row>
    <row r="1064" spans="1:11">
      <c r="A1064" s="94">
        <v>38751</v>
      </c>
      <c r="B1064" s="73">
        <f t="shared" si="55"/>
        <v>174.86304999999999</v>
      </c>
      <c r="C1064" s="95">
        <v>112.25</v>
      </c>
      <c r="D1064" s="73">
        <f t="shared" si="53"/>
        <v>1.5577999999999999</v>
      </c>
      <c r="F1064" s="96" t="s">
        <v>194</v>
      </c>
      <c r="G1064" s="73">
        <f t="shared" si="54"/>
        <v>1.5577999999999999</v>
      </c>
    </row>
    <row r="1065" spans="1:11">
      <c r="A1065" s="94">
        <v>38754</v>
      </c>
      <c r="B1065" s="73">
        <f t="shared" si="55"/>
        <v>176.03139999999999</v>
      </c>
      <c r="C1065" s="95">
        <v>113</v>
      </c>
      <c r="D1065" s="73">
        <f t="shared" si="53"/>
        <v>1.5577999999999999</v>
      </c>
      <c r="F1065" s="96" t="s">
        <v>194</v>
      </c>
      <c r="G1065" s="73">
        <f t="shared" si="54"/>
        <v>1.5577999999999999</v>
      </c>
    </row>
    <row r="1066" spans="1:11">
      <c r="A1066" s="94">
        <v>38755</v>
      </c>
      <c r="B1066" s="73">
        <f t="shared" si="55"/>
        <v>175.64194999999998</v>
      </c>
      <c r="C1066" s="95">
        <v>112.75</v>
      </c>
      <c r="D1066" s="73">
        <f t="shared" si="53"/>
        <v>1.5577999999999999</v>
      </c>
      <c r="F1066" s="96" t="s">
        <v>194</v>
      </c>
      <c r="G1066" s="73">
        <f t="shared" si="54"/>
        <v>1.5577999999999999</v>
      </c>
    </row>
    <row r="1067" spans="1:11">
      <c r="A1067" s="94">
        <v>38756</v>
      </c>
      <c r="B1067" s="73">
        <f t="shared" si="55"/>
        <v>175.25249999999997</v>
      </c>
      <c r="C1067" s="95">
        <v>112.5</v>
      </c>
      <c r="D1067" s="73">
        <f t="shared" si="53"/>
        <v>1.5577999999999999</v>
      </c>
      <c r="F1067" s="96" t="s">
        <v>194</v>
      </c>
      <c r="G1067" s="73">
        <f t="shared" si="54"/>
        <v>1.5577999999999999</v>
      </c>
    </row>
    <row r="1068" spans="1:11">
      <c r="A1068" s="94">
        <v>38757</v>
      </c>
      <c r="B1068" s="73">
        <f t="shared" si="55"/>
        <v>175.25249999999997</v>
      </c>
      <c r="C1068" s="95">
        <v>112.5</v>
      </c>
      <c r="D1068" s="73">
        <f t="shared" si="53"/>
        <v>1.5577999999999999</v>
      </c>
      <c r="F1068" s="96" t="s">
        <v>194</v>
      </c>
      <c r="G1068" s="73">
        <f t="shared" si="54"/>
        <v>1.5577999999999999</v>
      </c>
    </row>
    <row r="1069" spans="1:11">
      <c r="A1069" s="94">
        <v>38758</v>
      </c>
      <c r="B1069" s="73">
        <f t="shared" si="55"/>
        <v>175.64194999999998</v>
      </c>
      <c r="C1069" s="95">
        <v>112.75</v>
      </c>
      <c r="D1069" s="73">
        <f t="shared" si="53"/>
        <v>1.5577999999999999</v>
      </c>
      <c r="F1069" s="96" t="s">
        <v>194</v>
      </c>
      <c r="G1069" s="73">
        <f t="shared" si="54"/>
        <v>1.5577999999999999</v>
      </c>
    </row>
    <row r="1070" spans="1:11">
      <c r="A1070" s="94">
        <v>38761</v>
      </c>
      <c r="B1070" s="73">
        <f t="shared" si="55"/>
        <v>175.25249999999997</v>
      </c>
      <c r="C1070" s="95">
        <v>112.5</v>
      </c>
      <c r="D1070" s="73">
        <f t="shared" si="53"/>
        <v>1.5577999999999999</v>
      </c>
      <c r="F1070" s="96" t="s">
        <v>194</v>
      </c>
      <c r="G1070" s="73">
        <f t="shared" si="54"/>
        <v>1.5577999999999999</v>
      </c>
    </row>
    <row r="1071" spans="1:11">
      <c r="A1071" s="94">
        <v>38762</v>
      </c>
      <c r="B1071" s="73">
        <f t="shared" si="55"/>
        <v>175.64194999999998</v>
      </c>
      <c r="C1071" s="95">
        <v>112.75</v>
      </c>
      <c r="D1071" s="73">
        <f t="shared" si="53"/>
        <v>1.5577999999999999</v>
      </c>
      <c r="F1071" s="96" t="s">
        <v>194</v>
      </c>
      <c r="G1071" s="73">
        <f t="shared" si="54"/>
        <v>1.5577999999999999</v>
      </c>
    </row>
    <row r="1072" spans="1:11">
      <c r="A1072" s="94">
        <v>38763</v>
      </c>
      <c r="C1072" s="95"/>
      <c r="D1072" s="73">
        <f t="shared" si="53"/>
        <v>1.5577999999999999</v>
      </c>
      <c r="F1072" s="96" t="s">
        <v>194</v>
      </c>
      <c r="G1072" s="73">
        <f t="shared" si="54"/>
        <v>1.5577999999999999</v>
      </c>
    </row>
    <row r="1073" spans="1:11">
      <c r="A1073" s="94">
        <v>38764</v>
      </c>
      <c r="B1073" s="73">
        <f t="shared" ref="B1073:B1112" si="56">+C1073*G1073</f>
        <v>173.69469999999998</v>
      </c>
      <c r="C1073" s="95">
        <v>111.5</v>
      </c>
      <c r="D1073" s="73">
        <f t="shared" si="53"/>
        <v>1.5577999999999999</v>
      </c>
      <c r="F1073" s="96" t="s">
        <v>194</v>
      </c>
      <c r="G1073" s="73">
        <f t="shared" si="54"/>
        <v>1.5577999999999999</v>
      </c>
    </row>
    <row r="1074" spans="1:11">
      <c r="A1074" s="94">
        <v>38765</v>
      </c>
      <c r="B1074" s="73">
        <f t="shared" si="56"/>
        <v>173.30524999999997</v>
      </c>
      <c r="C1074" s="95">
        <v>111.25</v>
      </c>
      <c r="D1074" s="73">
        <f t="shared" si="53"/>
        <v>1.5577999999999999</v>
      </c>
      <c r="F1074" s="96" t="s">
        <v>194</v>
      </c>
      <c r="G1074" s="73">
        <f t="shared" si="54"/>
        <v>1.5577999999999999</v>
      </c>
    </row>
    <row r="1075" spans="1:11">
      <c r="A1075" s="94">
        <v>38768</v>
      </c>
      <c r="B1075" s="73">
        <f t="shared" si="56"/>
        <v>172.52634999999998</v>
      </c>
      <c r="C1075" s="95">
        <v>110.75</v>
      </c>
      <c r="D1075" s="73">
        <f t="shared" si="53"/>
        <v>1.5577999999999999</v>
      </c>
      <c r="F1075" s="96" t="s">
        <v>194</v>
      </c>
      <c r="G1075" s="73">
        <f t="shared" si="54"/>
        <v>1.5577999999999999</v>
      </c>
    </row>
    <row r="1076" spans="1:11">
      <c r="A1076" s="94">
        <v>38769</v>
      </c>
      <c r="B1076" s="73">
        <f t="shared" si="56"/>
        <v>172.91579999999999</v>
      </c>
      <c r="C1076" s="95">
        <v>111</v>
      </c>
      <c r="D1076" s="73">
        <f t="shared" si="53"/>
        <v>1.5577999999999999</v>
      </c>
      <c r="F1076" s="96" t="s">
        <v>194</v>
      </c>
      <c r="G1076" s="73">
        <f t="shared" si="54"/>
        <v>1.5577999999999999</v>
      </c>
    </row>
    <row r="1077" spans="1:11">
      <c r="A1077" s="94">
        <v>38770</v>
      </c>
      <c r="B1077" s="73">
        <f t="shared" si="56"/>
        <v>173.30524999999997</v>
      </c>
      <c r="C1077" s="95">
        <v>111.25</v>
      </c>
      <c r="D1077" s="73">
        <f t="shared" si="53"/>
        <v>1.5577999999999999</v>
      </c>
      <c r="F1077" s="96" t="s">
        <v>194</v>
      </c>
      <c r="G1077" s="73">
        <f t="shared" si="54"/>
        <v>1.5577999999999999</v>
      </c>
    </row>
    <row r="1078" spans="1:11">
      <c r="A1078" s="94">
        <v>38771</v>
      </c>
      <c r="B1078" s="73">
        <f t="shared" si="56"/>
        <v>172.52634999999998</v>
      </c>
      <c r="C1078" s="95">
        <v>110.75</v>
      </c>
      <c r="D1078" s="73">
        <f t="shared" si="53"/>
        <v>1.5577999999999999</v>
      </c>
      <c r="F1078" s="96" t="s">
        <v>194</v>
      </c>
      <c r="G1078" s="73">
        <f t="shared" si="54"/>
        <v>1.5577999999999999</v>
      </c>
    </row>
    <row r="1079" spans="1:11">
      <c r="A1079" s="94">
        <v>38772</v>
      </c>
      <c r="B1079" s="73">
        <f t="shared" si="56"/>
        <v>174.08414999999999</v>
      </c>
      <c r="C1079" s="95">
        <v>111.75</v>
      </c>
      <c r="D1079" s="73">
        <f t="shared" si="53"/>
        <v>1.5577999999999999</v>
      </c>
      <c r="F1079" s="96" t="s">
        <v>194</v>
      </c>
      <c r="G1079" s="73">
        <f t="shared" si="54"/>
        <v>1.5577999999999999</v>
      </c>
    </row>
    <row r="1080" spans="1:11">
      <c r="A1080" s="94">
        <v>38775</v>
      </c>
      <c r="B1080" s="73">
        <f t="shared" si="56"/>
        <v>174.08414999999999</v>
      </c>
      <c r="C1080" s="95">
        <v>111.75</v>
      </c>
      <c r="D1080" s="73">
        <f t="shared" si="53"/>
        <v>1.5577999999999999</v>
      </c>
      <c r="F1080" s="96" t="s">
        <v>194</v>
      </c>
      <c r="G1080" s="73">
        <f t="shared" si="54"/>
        <v>1.5577999999999999</v>
      </c>
    </row>
    <row r="1081" spans="1:11">
      <c r="A1081" s="94">
        <v>38776</v>
      </c>
      <c r="B1081" s="73">
        <f t="shared" si="56"/>
        <v>173.69469999999998</v>
      </c>
      <c r="C1081" s="95">
        <v>111.5</v>
      </c>
      <c r="D1081" s="73">
        <f t="shared" si="53"/>
        <v>1.5577999999999999</v>
      </c>
      <c r="F1081" s="96" t="s">
        <v>194</v>
      </c>
      <c r="G1081" s="73">
        <f t="shared" si="54"/>
        <v>1.5577999999999999</v>
      </c>
    </row>
    <row r="1082" spans="1:11">
      <c r="A1082" s="94">
        <v>38777</v>
      </c>
      <c r="B1082" s="73">
        <f t="shared" si="56"/>
        <v>175.3134</v>
      </c>
      <c r="C1082" s="95">
        <v>111.75</v>
      </c>
      <c r="D1082" s="73">
        <f t="shared" si="53"/>
        <v>1.5688</v>
      </c>
      <c r="F1082" s="96" t="s">
        <v>195</v>
      </c>
      <c r="G1082" s="73">
        <f t="shared" si="54"/>
        <v>1.5688</v>
      </c>
    </row>
    <row r="1083" spans="1:11">
      <c r="A1083" s="94">
        <v>38778</v>
      </c>
      <c r="B1083" s="73">
        <f t="shared" si="56"/>
        <v>174.529</v>
      </c>
      <c r="C1083" s="95">
        <v>111.25</v>
      </c>
      <c r="D1083" s="73">
        <f t="shared" si="53"/>
        <v>1.5688</v>
      </c>
      <c r="F1083" s="96" t="s">
        <v>195</v>
      </c>
      <c r="G1083" s="73">
        <f t="shared" si="54"/>
        <v>1.5688</v>
      </c>
    </row>
    <row r="1084" spans="1:11">
      <c r="A1084" s="94">
        <v>38779</v>
      </c>
      <c r="B1084" s="73">
        <f t="shared" si="56"/>
        <v>174.529</v>
      </c>
      <c r="C1084" s="95">
        <v>111.25</v>
      </c>
      <c r="D1084" s="73">
        <f t="shared" si="53"/>
        <v>1.5688</v>
      </c>
      <c r="E1084" s="73">
        <v>74.41</v>
      </c>
      <c r="F1084" s="96" t="s">
        <v>195</v>
      </c>
      <c r="G1084" s="73">
        <f t="shared" si="54"/>
        <v>1.5688</v>
      </c>
      <c r="K1084" s="73">
        <v>74.41</v>
      </c>
    </row>
    <row r="1085" spans="1:11">
      <c r="A1085" s="94">
        <v>38782</v>
      </c>
      <c r="B1085" s="73">
        <f t="shared" si="56"/>
        <v>174.13679999999999</v>
      </c>
      <c r="C1085" s="95">
        <v>111</v>
      </c>
      <c r="D1085" s="73">
        <f t="shared" si="53"/>
        <v>1.5688</v>
      </c>
      <c r="F1085" s="96" t="s">
        <v>195</v>
      </c>
      <c r="G1085" s="73">
        <f t="shared" si="54"/>
        <v>1.5688</v>
      </c>
    </row>
    <row r="1086" spans="1:11">
      <c r="A1086" s="94">
        <v>38783</v>
      </c>
      <c r="B1086" s="73">
        <f t="shared" si="56"/>
        <v>173.35239999999999</v>
      </c>
      <c r="C1086" s="95">
        <v>110.5</v>
      </c>
      <c r="D1086" s="73">
        <f t="shared" si="53"/>
        <v>1.5688</v>
      </c>
      <c r="F1086" s="96" t="s">
        <v>195</v>
      </c>
      <c r="G1086" s="73">
        <f t="shared" si="54"/>
        <v>1.5688</v>
      </c>
    </row>
    <row r="1087" spans="1:11">
      <c r="A1087" s="94">
        <v>38784</v>
      </c>
      <c r="B1087" s="73">
        <f t="shared" si="56"/>
        <v>173.35239999999999</v>
      </c>
      <c r="C1087" s="95">
        <v>110.5</v>
      </c>
      <c r="D1087" s="73">
        <f t="shared" si="53"/>
        <v>1.5688</v>
      </c>
      <c r="F1087" s="96" t="s">
        <v>195</v>
      </c>
      <c r="G1087" s="73">
        <f t="shared" si="54"/>
        <v>1.5688</v>
      </c>
    </row>
    <row r="1088" spans="1:11">
      <c r="A1088" s="94">
        <v>38785</v>
      </c>
      <c r="B1088" s="73">
        <f t="shared" si="56"/>
        <v>172.96019999999999</v>
      </c>
      <c r="C1088" s="95">
        <v>110.25</v>
      </c>
      <c r="D1088" s="73">
        <f t="shared" si="53"/>
        <v>1.5688</v>
      </c>
      <c r="F1088" s="96" t="s">
        <v>195</v>
      </c>
      <c r="G1088" s="73">
        <f t="shared" si="54"/>
        <v>1.5688</v>
      </c>
    </row>
    <row r="1089" spans="1:7">
      <c r="A1089" s="94">
        <v>38786</v>
      </c>
      <c r="B1089" s="73">
        <f t="shared" si="56"/>
        <v>176.09780000000001</v>
      </c>
      <c r="C1089" s="95">
        <v>112.25</v>
      </c>
      <c r="D1089" s="73">
        <f t="shared" si="53"/>
        <v>1.5688</v>
      </c>
      <c r="F1089" s="96" t="s">
        <v>195</v>
      </c>
      <c r="G1089" s="73">
        <f t="shared" si="54"/>
        <v>1.5688</v>
      </c>
    </row>
    <row r="1090" spans="1:7">
      <c r="A1090" s="94">
        <v>38789</v>
      </c>
      <c r="B1090" s="73">
        <f t="shared" si="56"/>
        <v>176.09780000000001</v>
      </c>
      <c r="C1090" s="95">
        <v>112.25</v>
      </c>
      <c r="D1090" s="73">
        <f t="shared" si="53"/>
        <v>1.5688</v>
      </c>
      <c r="F1090" s="96" t="s">
        <v>195</v>
      </c>
      <c r="G1090" s="73">
        <f t="shared" si="54"/>
        <v>1.5688</v>
      </c>
    </row>
    <row r="1091" spans="1:7">
      <c r="A1091" s="94">
        <v>38790</v>
      </c>
      <c r="B1091" s="73">
        <f t="shared" si="56"/>
        <v>175.7056</v>
      </c>
      <c r="C1091" s="95">
        <v>112</v>
      </c>
      <c r="D1091" s="73">
        <f t="shared" si="53"/>
        <v>1.5688</v>
      </c>
      <c r="F1091" s="96" t="s">
        <v>195</v>
      </c>
      <c r="G1091" s="73">
        <f t="shared" si="54"/>
        <v>1.5688</v>
      </c>
    </row>
    <row r="1092" spans="1:7">
      <c r="A1092" s="94">
        <v>38791</v>
      </c>
      <c r="B1092" s="73">
        <f t="shared" si="56"/>
        <v>175.3134</v>
      </c>
      <c r="C1092" s="95">
        <v>111.75</v>
      </c>
      <c r="D1092" s="73">
        <f t="shared" ref="D1092:D1155" si="57">+G1092</f>
        <v>1.5688</v>
      </c>
      <c r="F1092" s="96" t="s">
        <v>195</v>
      </c>
      <c r="G1092" s="73">
        <f t="shared" ref="G1092:G1155" si="58">VLOOKUP(F:F,I:J,2,FALSE)</f>
        <v>1.5688</v>
      </c>
    </row>
    <row r="1093" spans="1:7">
      <c r="A1093" s="94">
        <v>38792</v>
      </c>
      <c r="B1093" s="73">
        <f t="shared" si="56"/>
        <v>175.3134</v>
      </c>
      <c r="C1093" s="95">
        <v>111.75</v>
      </c>
      <c r="D1093" s="73">
        <f t="shared" si="57"/>
        <v>1.5688</v>
      </c>
      <c r="F1093" s="96" t="s">
        <v>195</v>
      </c>
      <c r="G1093" s="73">
        <f t="shared" si="58"/>
        <v>1.5688</v>
      </c>
    </row>
    <row r="1094" spans="1:7">
      <c r="A1094" s="94">
        <v>38793</v>
      </c>
      <c r="B1094" s="73">
        <f t="shared" si="56"/>
        <v>175.3134</v>
      </c>
      <c r="C1094" s="95">
        <v>111.75</v>
      </c>
      <c r="D1094" s="73">
        <f t="shared" si="57"/>
        <v>1.5688</v>
      </c>
      <c r="F1094" s="96" t="s">
        <v>195</v>
      </c>
      <c r="G1094" s="73">
        <f t="shared" si="58"/>
        <v>1.5688</v>
      </c>
    </row>
    <row r="1095" spans="1:7">
      <c r="A1095" s="94">
        <v>38796</v>
      </c>
      <c r="B1095" s="73">
        <f t="shared" si="56"/>
        <v>174.9212</v>
      </c>
      <c r="C1095" s="95">
        <v>111.5</v>
      </c>
      <c r="D1095" s="73">
        <f t="shared" si="57"/>
        <v>1.5688</v>
      </c>
      <c r="F1095" s="96" t="s">
        <v>195</v>
      </c>
      <c r="G1095" s="73">
        <f t="shared" si="58"/>
        <v>1.5688</v>
      </c>
    </row>
    <row r="1096" spans="1:7">
      <c r="A1096" s="94">
        <v>38797</v>
      </c>
      <c r="B1096" s="73">
        <f t="shared" si="56"/>
        <v>174.529</v>
      </c>
      <c r="C1096" s="95">
        <v>111.25</v>
      </c>
      <c r="D1096" s="73">
        <f t="shared" si="57"/>
        <v>1.5688</v>
      </c>
      <c r="F1096" s="96" t="s">
        <v>195</v>
      </c>
      <c r="G1096" s="73">
        <f t="shared" si="58"/>
        <v>1.5688</v>
      </c>
    </row>
    <row r="1097" spans="1:7">
      <c r="A1097" s="94">
        <v>38798</v>
      </c>
      <c r="B1097" s="73">
        <f t="shared" si="56"/>
        <v>174.529</v>
      </c>
      <c r="C1097" s="95">
        <v>111.25</v>
      </c>
      <c r="D1097" s="73">
        <f t="shared" si="57"/>
        <v>1.5688</v>
      </c>
      <c r="F1097" s="96" t="s">
        <v>195</v>
      </c>
      <c r="G1097" s="73">
        <f t="shared" si="58"/>
        <v>1.5688</v>
      </c>
    </row>
    <row r="1098" spans="1:7">
      <c r="A1098" s="94">
        <v>38799</v>
      </c>
      <c r="B1098" s="73">
        <f t="shared" si="56"/>
        <v>174.529</v>
      </c>
      <c r="C1098" s="95">
        <v>111.25</v>
      </c>
      <c r="D1098" s="73">
        <f t="shared" si="57"/>
        <v>1.5688</v>
      </c>
      <c r="F1098" s="96" t="s">
        <v>195</v>
      </c>
      <c r="G1098" s="73">
        <f t="shared" si="58"/>
        <v>1.5688</v>
      </c>
    </row>
    <row r="1099" spans="1:7">
      <c r="A1099" s="94">
        <v>38800</v>
      </c>
      <c r="B1099" s="73">
        <f t="shared" si="56"/>
        <v>173.74459999999999</v>
      </c>
      <c r="C1099" s="95">
        <v>110.75</v>
      </c>
      <c r="D1099" s="73">
        <f t="shared" si="57"/>
        <v>1.5688</v>
      </c>
      <c r="F1099" s="96" t="s">
        <v>195</v>
      </c>
      <c r="G1099" s="73">
        <f t="shared" si="58"/>
        <v>1.5688</v>
      </c>
    </row>
    <row r="1100" spans="1:7">
      <c r="A1100" s="94">
        <v>38803</v>
      </c>
      <c r="B1100" s="73">
        <f t="shared" si="56"/>
        <v>173.74459999999999</v>
      </c>
      <c r="C1100" s="95">
        <v>110.75</v>
      </c>
      <c r="D1100" s="73">
        <f t="shared" si="57"/>
        <v>1.5688</v>
      </c>
      <c r="F1100" s="96" t="s">
        <v>195</v>
      </c>
      <c r="G1100" s="73">
        <f t="shared" si="58"/>
        <v>1.5688</v>
      </c>
    </row>
    <row r="1101" spans="1:7">
      <c r="A1101" s="94">
        <v>38804</v>
      </c>
      <c r="B1101" s="73">
        <f t="shared" si="56"/>
        <v>173.35239999999999</v>
      </c>
      <c r="C1101" s="95">
        <v>110.5</v>
      </c>
      <c r="D1101" s="73">
        <f t="shared" si="57"/>
        <v>1.5688</v>
      </c>
      <c r="F1101" s="96" t="s">
        <v>195</v>
      </c>
      <c r="G1101" s="73">
        <f t="shared" si="58"/>
        <v>1.5688</v>
      </c>
    </row>
    <row r="1102" spans="1:7">
      <c r="A1102" s="94">
        <v>38805</v>
      </c>
      <c r="B1102" s="73">
        <f t="shared" si="56"/>
        <v>173.35239999999999</v>
      </c>
      <c r="C1102" s="95">
        <v>110.5</v>
      </c>
      <c r="D1102" s="73">
        <f t="shared" si="57"/>
        <v>1.5688</v>
      </c>
      <c r="F1102" s="96" t="s">
        <v>195</v>
      </c>
      <c r="G1102" s="73">
        <f t="shared" si="58"/>
        <v>1.5688</v>
      </c>
    </row>
    <row r="1103" spans="1:7">
      <c r="A1103" s="94">
        <v>38806</v>
      </c>
      <c r="B1103" s="73">
        <f t="shared" si="56"/>
        <v>172.56799999999998</v>
      </c>
      <c r="C1103" s="95">
        <v>110</v>
      </c>
      <c r="D1103" s="73">
        <f t="shared" si="57"/>
        <v>1.5688</v>
      </c>
      <c r="F1103" s="96" t="s">
        <v>195</v>
      </c>
      <c r="G1103" s="73">
        <f t="shared" si="58"/>
        <v>1.5688</v>
      </c>
    </row>
    <row r="1104" spans="1:7">
      <c r="A1104" s="94">
        <v>38807</v>
      </c>
      <c r="B1104" s="73">
        <f t="shared" si="56"/>
        <v>172.56799999999998</v>
      </c>
      <c r="C1104" s="95">
        <v>110</v>
      </c>
      <c r="D1104" s="73">
        <f t="shared" si="57"/>
        <v>1.5688</v>
      </c>
      <c r="F1104" s="96" t="s">
        <v>195</v>
      </c>
      <c r="G1104" s="73">
        <f t="shared" si="58"/>
        <v>1.5688</v>
      </c>
    </row>
    <row r="1105" spans="1:11">
      <c r="A1105" s="94">
        <v>38810</v>
      </c>
      <c r="B1105" s="73">
        <f t="shared" si="56"/>
        <v>174.02644999999998</v>
      </c>
      <c r="C1105" s="95">
        <v>110.5</v>
      </c>
      <c r="D1105" s="73">
        <f t="shared" si="57"/>
        <v>1.5749</v>
      </c>
      <c r="E1105" s="73">
        <v>77.87</v>
      </c>
      <c r="F1105" s="96" t="s">
        <v>196</v>
      </c>
      <c r="G1105" s="73">
        <f t="shared" si="58"/>
        <v>1.5749</v>
      </c>
      <c r="K1105" s="73">
        <v>77.87</v>
      </c>
    </row>
    <row r="1106" spans="1:11">
      <c r="A1106" s="94">
        <v>38811</v>
      </c>
      <c r="B1106" s="73">
        <f t="shared" si="56"/>
        <v>174.420175</v>
      </c>
      <c r="C1106" s="95">
        <v>110.75</v>
      </c>
      <c r="D1106" s="73">
        <f t="shared" si="57"/>
        <v>1.5749</v>
      </c>
      <c r="F1106" s="96" t="s">
        <v>196</v>
      </c>
      <c r="G1106" s="73">
        <f t="shared" si="58"/>
        <v>1.5749</v>
      </c>
    </row>
    <row r="1107" spans="1:11">
      <c r="A1107" s="94">
        <v>38812</v>
      </c>
      <c r="B1107" s="73">
        <f t="shared" si="56"/>
        <v>174.420175</v>
      </c>
      <c r="C1107" s="95">
        <v>110.75</v>
      </c>
      <c r="D1107" s="73">
        <f t="shared" si="57"/>
        <v>1.5749</v>
      </c>
      <c r="F1107" s="96" t="s">
        <v>196</v>
      </c>
      <c r="G1107" s="73">
        <f t="shared" si="58"/>
        <v>1.5749</v>
      </c>
    </row>
    <row r="1108" spans="1:11">
      <c r="A1108" s="94">
        <v>38813</v>
      </c>
      <c r="B1108" s="73">
        <f t="shared" si="56"/>
        <v>175.20762500000001</v>
      </c>
      <c r="C1108" s="95">
        <v>111.25</v>
      </c>
      <c r="D1108" s="73">
        <f t="shared" si="57"/>
        <v>1.5749</v>
      </c>
      <c r="F1108" s="96" t="s">
        <v>196</v>
      </c>
      <c r="G1108" s="73">
        <f t="shared" si="58"/>
        <v>1.5749</v>
      </c>
    </row>
    <row r="1109" spans="1:11">
      <c r="A1109" s="94">
        <v>38814</v>
      </c>
      <c r="B1109" s="73">
        <f t="shared" si="56"/>
        <v>176.3888</v>
      </c>
      <c r="C1109" s="95">
        <v>112</v>
      </c>
      <c r="D1109" s="73">
        <f t="shared" si="57"/>
        <v>1.5749</v>
      </c>
      <c r="F1109" s="96" t="s">
        <v>196</v>
      </c>
      <c r="G1109" s="73">
        <f t="shared" si="58"/>
        <v>1.5749</v>
      </c>
    </row>
    <row r="1110" spans="1:11">
      <c r="A1110" s="94">
        <v>38817</v>
      </c>
      <c r="B1110" s="73">
        <f t="shared" si="56"/>
        <v>176.3888</v>
      </c>
      <c r="C1110" s="95">
        <v>112</v>
      </c>
      <c r="D1110" s="73">
        <f t="shared" si="57"/>
        <v>1.5749</v>
      </c>
      <c r="F1110" s="96" t="s">
        <v>196</v>
      </c>
      <c r="G1110" s="73">
        <f t="shared" si="58"/>
        <v>1.5749</v>
      </c>
    </row>
    <row r="1111" spans="1:11">
      <c r="A1111" s="94">
        <v>38818</v>
      </c>
      <c r="B1111" s="73">
        <f t="shared" si="56"/>
        <v>176.78252499999999</v>
      </c>
      <c r="C1111" s="95">
        <v>112.25</v>
      </c>
      <c r="D1111" s="73">
        <f t="shared" si="57"/>
        <v>1.5749</v>
      </c>
      <c r="F1111" s="96" t="s">
        <v>196</v>
      </c>
      <c r="G1111" s="73">
        <f t="shared" si="58"/>
        <v>1.5749</v>
      </c>
    </row>
    <row r="1112" spans="1:11">
      <c r="A1112" s="94">
        <v>38819</v>
      </c>
      <c r="B1112" s="73">
        <f t="shared" si="56"/>
        <v>176.78252499999999</v>
      </c>
      <c r="C1112" s="95">
        <v>112.25</v>
      </c>
      <c r="D1112" s="73">
        <f t="shared" si="57"/>
        <v>1.5749</v>
      </c>
      <c r="F1112" s="96" t="s">
        <v>196</v>
      </c>
      <c r="G1112" s="73">
        <f t="shared" si="58"/>
        <v>1.5749</v>
      </c>
    </row>
    <row r="1113" spans="1:11">
      <c r="A1113" s="94">
        <v>38820</v>
      </c>
      <c r="C1113" s="95"/>
      <c r="D1113" s="73">
        <f t="shared" si="57"/>
        <v>1.5749</v>
      </c>
      <c r="F1113" s="96" t="s">
        <v>196</v>
      </c>
      <c r="G1113" s="73">
        <f t="shared" si="58"/>
        <v>1.5749</v>
      </c>
    </row>
    <row r="1114" spans="1:11">
      <c r="A1114" s="94">
        <v>38821</v>
      </c>
      <c r="C1114" s="95"/>
      <c r="D1114" s="73">
        <f t="shared" si="57"/>
        <v>1.5749</v>
      </c>
      <c r="F1114" s="96" t="s">
        <v>196</v>
      </c>
      <c r="G1114" s="73">
        <f t="shared" si="58"/>
        <v>1.5749</v>
      </c>
    </row>
    <row r="1115" spans="1:11">
      <c r="A1115" s="94">
        <v>38824</v>
      </c>
      <c r="C1115" s="95"/>
      <c r="D1115" s="73">
        <f t="shared" si="57"/>
        <v>1.5749</v>
      </c>
      <c r="F1115" s="96" t="s">
        <v>196</v>
      </c>
      <c r="G1115" s="73">
        <f t="shared" si="58"/>
        <v>1.5749</v>
      </c>
    </row>
    <row r="1116" spans="1:11">
      <c r="A1116" s="94">
        <v>38825</v>
      </c>
      <c r="B1116" s="73">
        <f t="shared" ref="B1116:B1124" si="59">+C1116*G1116</f>
        <v>177.96369999999999</v>
      </c>
      <c r="C1116" s="95">
        <v>113</v>
      </c>
      <c r="D1116" s="73">
        <f t="shared" si="57"/>
        <v>1.5749</v>
      </c>
      <c r="F1116" s="96" t="s">
        <v>196</v>
      </c>
      <c r="G1116" s="73">
        <f t="shared" si="58"/>
        <v>1.5749</v>
      </c>
    </row>
    <row r="1117" spans="1:11">
      <c r="A1117" s="94">
        <v>38826</v>
      </c>
      <c r="B1117" s="73">
        <f t="shared" si="59"/>
        <v>178.35742500000001</v>
      </c>
      <c r="C1117" s="95">
        <v>113.25</v>
      </c>
      <c r="D1117" s="73">
        <f t="shared" si="57"/>
        <v>1.5749</v>
      </c>
      <c r="F1117" s="96" t="s">
        <v>196</v>
      </c>
      <c r="G1117" s="73">
        <f t="shared" si="58"/>
        <v>1.5749</v>
      </c>
    </row>
    <row r="1118" spans="1:11">
      <c r="A1118" s="94">
        <v>38827</v>
      </c>
      <c r="B1118" s="73">
        <f t="shared" si="59"/>
        <v>179.93232499999999</v>
      </c>
      <c r="C1118" s="95">
        <v>114.25</v>
      </c>
      <c r="D1118" s="73">
        <f t="shared" si="57"/>
        <v>1.5749</v>
      </c>
      <c r="F1118" s="96" t="s">
        <v>196</v>
      </c>
      <c r="G1118" s="73">
        <f t="shared" si="58"/>
        <v>1.5749</v>
      </c>
    </row>
    <row r="1119" spans="1:11">
      <c r="A1119" s="94">
        <v>38828</v>
      </c>
      <c r="B1119" s="73">
        <f t="shared" si="59"/>
        <v>179.5386</v>
      </c>
      <c r="C1119" s="95">
        <v>114</v>
      </c>
      <c r="D1119" s="73">
        <f t="shared" si="57"/>
        <v>1.5749</v>
      </c>
      <c r="F1119" s="96" t="s">
        <v>196</v>
      </c>
      <c r="G1119" s="73">
        <f t="shared" si="58"/>
        <v>1.5749</v>
      </c>
    </row>
    <row r="1120" spans="1:11">
      <c r="A1120" s="94">
        <v>38831</v>
      </c>
      <c r="B1120" s="73">
        <f t="shared" si="59"/>
        <v>180.32605000000001</v>
      </c>
      <c r="C1120" s="95">
        <v>114.5</v>
      </c>
      <c r="D1120" s="73">
        <f t="shared" si="57"/>
        <v>1.5749</v>
      </c>
      <c r="F1120" s="96" t="s">
        <v>196</v>
      </c>
      <c r="G1120" s="73">
        <f t="shared" si="58"/>
        <v>1.5749</v>
      </c>
    </row>
    <row r="1121" spans="1:11">
      <c r="A1121" s="94">
        <v>38832</v>
      </c>
      <c r="B1121" s="73">
        <f t="shared" si="59"/>
        <v>181.11349999999999</v>
      </c>
      <c r="C1121" s="95">
        <v>115</v>
      </c>
      <c r="D1121" s="73">
        <f t="shared" si="57"/>
        <v>1.5749</v>
      </c>
      <c r="F1121" s="96" t="s">
        <v>196</v>
      </c>
      <c r="G1121" s="73">
        <f t="shared" si="58"/>
        <v>1.5749</v>
      </c>
    </row>
    <row r="1122" spans="1:11">
      <c r="A1122" s="94">
        <v>38833</v>
      </c>
      <c r="B1122" s="73">
        <f t="shared" si="59"/>
        <v>180.719775</v>
      </c>
      <c r="C1122" s="95">
        <v>114.75</v>
      </c>
      <c r="D1122" s="73">
        <f t="shared" si="57"/>
        <v>1.5749</v>
      </c>
      <c r="F1122" s="96" t="s">
        <v>196</v>
      </c>
      <c r="G1122" s="73">
        <f t="shared" si="58"/>
        <v>1.5749</v>
      </c>
    </row>
    <row r="1123" spans="1:11">
      <c r="A1123" s="94">
        <v>38834</v>
      </c>
      <c r="B1123" s="73">
        <f t="shared" si="59"/>
        <v>179.5386</v>
      </c>
      <c r="C1123" s="95">
        <v>114</v>
      </c>
      <c r="D1123" s="73">
        <f t="shared" si="57"/>
        <v>1.5749</v>
      </c>
      <c r="F1123" s="96" t="s">
        <v>196</v>
      </c>
      <c r="G1123" s="73">
        <f t="shared" si="58"/>
        <v>1.5749</v>
      </c>
    </row>
    <row r="1124" spans="1:11">
      <c r="A1124" s="94">
        <v>38835</v>
      </c>
      <c r="B1124" s="73">
        <f t="shared" si="59"/>
        <v>179.5386</v>
      </c>
      <c r="C1124" s="95">
        <v>114</v>
      </c>
      <c r="D1124" s="73">
        <f t="shared" si="57"/>
        <v>1.5749</v>
      </c>
      <c r="F1124" s="96" t="s">
        <v>196</v>
      </c>
      <c r="G1124" s="73">
        <f t="shared" si="58"/>
        <v>1.5749</v>
      </c>
    </row>
    <row r="1125" spans="1:11">
      <c r="A1125" s="94">
        <v>38838</v>
      </c>
      <c r="C1125" s="95"/>
      <c r="D1125" s="73">
        <f t="shared" si="57"/>
        <v>1.5565</v>
      </c>
      <c r="E1125" s="73">
        <v>78.03</v>
      </c>
      <c r="F1125" s="96" t="s">
        <v>197</v>
      </c>
      <c r="G1125" s="73">
        <f t="shared" si="58"/>
        <v>1.5565</v>
      </c>
      <c r="K1125" s="73">
        <v>78.03</v>
      </c>
    </row>
    <row r="1126" spans="1:11">
      <c r="A1126" s="94">
        <v>38839</v>
      </c>
      <c r="B1126" s="73">
        <f t="shared" ref="B1126:B1189" si="60">+C1126*G1126</f>
        <v>177.051875</v>
      </c>
      <c r="C1126" s="95">
        <v>113.75</v>
      </c>
      <c r="D1126" s="73">
        <f t="shared" si="57"/>
        <v>1.5565</v>
      </c>
      <c r="F1126" s="96" t="s">
        <v>197</v>
      </c>
      <c r="G1126" s="73">
        <f t="shared" si="58"/>
        <v>1.5565</v>
      </c>
    </row>
    <row r="1127" spans="1:11">
      <c r="A1127" s="94">
        <v>38840</v>
      </c>
      <c r="B1127" s="73">
        <f t="shared" si="60"/>
        <v>177.83012500000001</v>
      </c>
      <c r="C1127" s="95">
        <v>114.25</v>
      </c>
      <c r="D1127" s="73">
        <f t="shared" si="57"/>
        <v>1.5565</v>
      </c>
      <c r="F1127" s="96" t="s">
        <v>197</v>
      </c>
      <c r="G1127" s="73">
        <f t="shared" si="58"/>
        <v>1.5565</v>
      </c>
    </row>
    <row r="1128" spans="1:11">
      <c r="A1128" s="94">
        <v>38841</v>
      </c>
      <c r="B1128" s="73">
        <f t="shared" si="60"/>
        <v>177.441</v>
      </c>
      <c r="C1128" s="95">
        <v>114</v>
      </c>
      <c r="D1128" s="73">
        <f t="shared" si="57"/>
        <v>1.5565</v>
      </c>
      <c r="F1128" s="96" t="s">
        <v>197</v>
      </c>
      <c r="G1128" s="73">
        <f t="shared" si="58"/>
        <v>1.5565</v>
      </c>
    </row>
    <row r="1129" spans="1:11">
      <c r="A1129" s="94">
        <v>38842</v>
      </c>
      <c r="B1129" s="73">
        <f t="shared" si="60"/>
        <v>177.441</v>
      </c>
      <c r="C1129" s="95">
        <v>114</v>
      </c>
      <c r="D1129" s="73">
        <f t="shared" si="57"/>
        <v>1.5565</v>
      </c>
      <c r="F1129" s="96" t="s">
        <v>197</v>
      </c>
      <c r="G1129" s="73">
        <f t="shared" si="58"/>
        <v>1.5565</v>
      </c>
    </row>
    <row r="1130" spans="1:11">
      <c r="A1130" s="94">
        <v>38845</v>
      </c>
      <c r="B1130" s="73">
        <f t="shared" si="60"/>
        <v>177.051875</v>
      </c>
      <c r="C1130" s="95">
        <v>113.75</v>
      </c>
      <c r="D1130" s="73">
        <f t="shared" si="57"/>
        <v>1.5565</v>
      </c>
      <c r="F1130" s="96" t="s">
        <v>197</v>
      </c>
      <c r="G1130" s="73">
        <f t="shared" si="58"/>
        <v>1.5565</v>
      </c>
    </row>
    <row r="1131" spans="1:11">
      <c r="A1131" s="94">
        <v>38846</v>
      </c>
      <c r="B1131" s="73">
        <f t="shared" si="60"/>
        <v>177.83012500000001</v>
      </c>
      <c r="C1131" s="95">
        <v>114.25</v>
      </c>
      <c r="D1131" s="73">
        <f t="shared" si="57"/>
        <v>1.5565</v>
      </c>
      <c r="F1131" s="96" t="s">
        <v>197</v>
      </c>
      <c r="G1131" s="73">
        <f t="shared" si="58"/>
        <v>1.5565</v>
      </c>
    </row>
    <row r="1132" spans="1:11">
      <c r="A1132" s="94">
        <v>38847</v>
      </c>
      <c r="B1132" s="73">
        <f t="shared" si="60"/>
        <v>175.8845</v>
      </c>
      <c r="C1132" s="95">
        <v>113</v>
      </c>
      <c r="D1132" s="73">
        <f t="shared" si="57"/>
        <v>1.5565</v>
      </c>
      <c r="F1132" s="96" t="s">
        <v>197</v>
      </c>
      <c r="G1132" s="73">
        <f t="shared" si="58"/>
        <v>1.5565</v>
      </c>
    </row>
    <row r="1133" spans="1:11">
      <c r="A1133" s="94">
        <v>38848</v>
      </c>
      <c r="B1133" s="73">
        <f t="shared" si="60"/>
        <v>175.8845</v>
      </c>
      <c r="C1133" s="95">
        <v>113</v>
      </c>
      <c r="D1133" s="73">
        <f t="shared" si="57"/>
        <v>1.5565</v>
      </c>
      <c r="F1133" s="96" t="s">
        <v>197</v>
      </c>
      <c r="G1133" s="73">
        <f t="shared" si="58"/>
        <v>1.5565</v>
      </c>
    </row>
    <row r="1134" spans="1:11">
      <c r="A1134" s="94">
        <v>38849</v>
      </c>
      <c r="B1134" s="73">
        <f t="shared" si="60"/>
        <v>177.441</v>
      </c>
      <c r="C1134" s="95">
        <v>114</v>
      </c>
      <c r="D1134" s="73">
        <f t="shared" si="57"/>
        <v>1.5565</v>
      </c>
      <c r="F1134" s="96" t="s">
        <v>197</v>
      </c>
      <c r="G1134" s="73">
        <f t="shared" si="58"/>
        <v>1.5565</v>
      </c>
    </row>
    <row r="1135" spans="1:11">
      <c r="A1135" s="94">
        <v>38852</v>
      </c>
      <c r="B1135" s="73">
        <f t="shared" si="60"/>
        <v>178.608375</v>
      </c>
      <c r="C1135" s="95">
        <v>114.75</v>
      </c>
      <c r="D1135" s="73">
        <f t="shared" si="57"/>
        <v>1.5565</v>
      </c>
      <c r="F1135" s="96" t="s">
        <v>197</v>
      </c>
      <c r="G1135" s="73">
        <f t="shared" si="58"/>
        <v>1.5565</v>
      </c>
    </row>
    <row r="1136" spans="1:11">
      <c r="A1136" s="94">
        <v>38853</v>
      </c>
      <c r="B1136" s="73">
        <f t="shared" si="60"/>
        <v>177.83012500000001</v>
      </c>
      <c r="C1136" s="95">
        <v>114.25</v>
      </c>
      <c r="D1136" s="73">
        <f t="shared" si="57"/>
        <v>1.5565</v>
      </c>
      <c r="F1136" s="96" t="s">
        <v>197</v>
      </c>
      <c r="G1136" s="73">
        <f t="shared" si="58"/>
        <v>1.5565</v>
      </c>
    </row>
    <row r="1137" spans="1:11">
      <c r="A1137" s="94">
        <v>38854</v>
      </c>
      <c r="B1137" s="73">
        <f t="shared" si="60"/>
        <v>178.21924999999999</v>
      </c>
      <c r="C1137" s="95">
        <v>114.5</v>
      </c>
      <c r="D1137" s="73">
        <f t="shared" si="57"/>
        <v>1.5565</v>
      </c>
      <c r="F1137" s="96" t="s">
        <v>197</v>
      </c>
      <c r="G1137" s="73">
        <f t="shared" si="58"/>
        <v>1.5565</v>
      </c>
    </row>
    <row r="1138" spans="1:11">
      <c r="A1138" s="94">
        <v>38855</v>
      </c>
      <c r="B1138" s="73">
        <f t="shared" si="60"/>
        <v>180.554</v>
      </c>
      <c r="C1138" s="95">
        <v>116</v>
      </c>
      <c r="D1138" s="73">
        <f t="shared" si="57"/>
        <v>1.5565</v>
      </c>
      <c r="F1138" s="96" t="s">
        <v>197</v>
      </c>
      <c r="G1138" s="73">
        <f t="shared" si="58"/>
        <v>1.5565</v>
      </c>
    </row>
    <row r="1139" spans="1:11">
      <c r="A1139" s="94">
        <v>38856</v>
      </c>
      <c r="B1139" s="73">
        <f t="shared" si="60"/>
        <v>180.16487499999999</v>
      </c>
      <c r="C1139" s="95">
        <v>115.75</v>
      </c>
      <c r="D1139" s="73">
        <f t="shared" si="57"/>
        <v>1.5565</v>
      </c>
      <c r="F1139" s="96" t="s">
        <v>197</v>
      </c>
      <c r="G1139" s="73">
        <f t="shared" si="58"/>
        <v>1.5565</v>
      </c>
    </row>
    <row r="1140" spans="1:11">
      <c r="A1140" s="94">
        <v>38859</v>
      </c>
      <c r="B1140" s="73">
        <f t="shared" si="60"/>
        <v>180.16487499999999</v>
      </c>
      <c r="C1140" s="95">
        <v>115.75</v>
      </c>
      <c r="D1140" s="73">
        <f t="shared" si="57"/>
        <v>1.5565</v>
      </c>
      <c r="F1140" s="96" t="s">
        <v>197</v>
      </c>
      <c r="G1140" s="73">
        <f t="shared" si="58"/>
        <v>1.5565</v>
      </c>
    </row>
    <row r="1141" spans="1:11">
      <c r="A1141" s="94">
        <v>38860</v>
      </c>
      <c r="B1141" s="73">
        <f t="shared" si="60"/>
        <v>182.1105</v>
      </c>
      <c r="C1141" s="95">
        <v>117</v>
      </c>
      <c r="D1141" s="73">
        <f t="shared" si="57"/>
        <v>1.5565</v>
      </c>
      <c r="F1141" s="96" t="s">
        <v>197</v>
      </c>
      <c r="G1141" s="73">
        <f t="shared" si="58"/>
        <v>1.5565</v>
      </c>
    </row>
    <row r="1142" spans="1:11">
      <c r="A1142" s="94">
        <v>38861</v>
      </c>
      <c r="B1142" s="73">
        <f t="shared" si="60"/>
        <v>182.1105</v>
      </c>
      <c r="C1142" s="95">
        <v>117</v>
      </c>
      <c r="D1142" s="73">
        <f t="shared" si="57"/>
        <v>1.5565</v>
      </c>
      <c r="F1142" s="96" t="s">
        <v>197</v>
      </c>
      <c r="G1142" s="73">
        <f t="shared" si="58"/>
        <v>1.5565</v>
      </c>
    </row>
    <row r="1143" spans="1:11">
      <c r="A1143" s="94">
        <v>38862</v>
      </c>
      <c r="B1143" s="73">
        <f t="shared" si="60"/>
        <v>181.33224999999999</v>
      </c>
      <c r="C1143" s="95">
        <v>116.5</v>
      </c>
      <c r="D1143" s="73">
        <f t="shared" si="57"/>
        <v>1.5565</v>
      </c>
      <c r="F1143" s="96" t="s">
        <v>197</v>
      </c>
      <c r="G1143" s="73">
        <f t="shared" si="58"/>
        <v>1.5565</v>
      </c>
    </row>
    <row r="1144" spans="1:11">
      <c r="A1144" s="94">
        <v>38863</v>
      </c>
      <c r="B1144" s="73">
        <f t="shared" si="60"/>
        <v>182.1105</v>
      </c>
      <c r="C1144" s="95">
        <v>117</v>
      </c>
      <c r="D1144" s="73">
        <f t="shared" si="57"/>
        <v>1.5565</v>
      </c>
      <c r="F1144" s="96" t="s">
        <v>197</v>
      </c>
      <c r="G1144" s="73">
        <f t="shared" si="58"/>
        <v>1.5565</v>
      </c>
    </row>
    <row r="1145" spans="1:11">
      <c r="A1145" s="94">
        <v>38866</v>
      </c>
      <c r="B1145" s="73">
        <f t="shared" si="60"/>
        <v>182.49962500000001</v>
      </c>
      <c r="C1145" s="95">
        <v>117.25</v>
      </c>
      <c r="D1145" s="73">
        <f t="shared" si="57"/>
        <v>1.5565</v>
      </c>
      <c r="F1145" s="96" t="s">
        <v>197</v>
      </c>
      <c r="G1145" s="73">
        <f t="shared" si="58"/>
        <v>1.5565</v>
      </c>
    </row>
    <row r="1146" spans="1:11">
      <c r="A1146" s="94">
        <v>38867</v>
      </c>
      <c r="B1146" s="73">
        <f t="shared" si="60"/>
        <v>182.49962500000001</v>
      </c>
      <c r="C1146" s="95">
        <v>117.25</v>
      </c>
      <c r="D1146" s="73">
        <f t="shared" si="57"/>
        <v>1.5565</v>
      </c>
      <c r="F1146" s="96" t="s">
        <v>197</v>
      </c>
      <c r="G1146" s="73">
        <f t="shared" si="58"/>
        <v>1.5565</v>
      </c>
    </row>
    <row r="1147" spans="1:11">
      <c r="A1147" s="94">
        <v>38868</v>
      </c>
      <c r="B1147" s="73">
        <f t="shared" si="60"/>
        <v>178.21924999999999</v>
      </c>
      <c r="C1147" s="95">
        <v>114.5</v>
      </c>
      <c r="D1147" s="73">
        <f t="shared" si="57"/>
        <v>1.5565</v>
      </c>
      <c r="F1147" s="96" t="s">
        <v>197</v>
      </c>
      <c r="G1147" s="73">
        <f t="shared" si="58"/>
        <v>1.5565</v>
      </c>
    </row>
    <row r="1148" spans="1:11">
      <c r="A1148" s="94">
        <v>38869</v>
      </c>
      <c r="B1148" s="73">
        <f t="shared" si="60"/>
        <v>176.67000000000002</v>
      </c>
      <c r="C1148" s="95">
        <v>113.25</v>
      </c>
      <c r="D1148" s="73">
        <f t="shared" si="57"/>
        <v>1.56</v>
      </c>
      <c r="E1148" s="73">
        <v>76.61</v>
      </c>
      <c r="F1148" s="96" t="s">
        <v>198</v>
      </c>
      <c r="G1148" s="73">
        <f t="shared" si="58"/>
        <v>1.56</v>
      </c>
      <c r="K1148" s="73">
        <v>76.61</v>
      </c>
    </row>
    <row r="1149" spans="1:11">
      <c r="A1149" s="94">
        <v>38870</v>
      </c>
      <c r="B1149" s="73">
        <f t="shared" si="60"/>
        <v>177.84</v>
      </c>
      <c r="C1149" s="95">
        <v>114</v>
      </c>
      <c r="D1149" s="73">
        <f t="shared" si="57"/>
        <v>1.56</v>
      </c>
      <c r="F1149" s="96" t="s">
        <v>198</v>
      </c>
      <c r="G1149" s="73">
        <f t="shared" si="58"/>
        <v>1.56</v>
      </c>
    </row>
    <row r="1150" spans="1:11">
      <c r="A1150" s="94">
        <v>38873</v>
      </c>
      <c r="B1150" s="73">
        <f t="shared" si="60"/>
        <v>177.84</v>
      </c>
      <c r="C1150" s="95">
        <v>114</v>
      </c>
      <c r="D1150" s="73">
        <f t="shared" si="57"/>
        <v>1.56</v>
      </c>
      <c r="F1150" s="96" t="s">
        <v>198</v>
      </c>
      <c r="G1150" s="73">
        <f t="shared" si="58"/>
        <v>1.56</v>
      </c>
    </row>
    <row r="1151" spans="1:11">
      <c r="A1151" s="94">
        <v>38874</v>
      </c>
      <c r="B1151" s="73">
        <f t="shared" si="60"/>
        <v>176.28</v>
      </c>
      <c r="C1151" s="95">
        <v>113</v>
      </c>
      <c r="D1151" s="73">
        <f t="shared" si="57"/>
        <v>1.56</v>
      </c>
      <c r="F1151" s="96" t="s">
        <v>198</v>
      </c>
      <c r="G1151" s="73">
        <f t="shared" si="58"/>
        <v>1.56</v>
      </c>
    </row>
    <row r="1152" spans="1:11">
      <c r="A1152" s="94">
        <v>38875</v>
      </c>
      <c r="B1152" s="73">
        <f t="shared" si="60"/>
        <v>174.72</v>
      </c>
      <c r="C1152" s="95">
        <v>112</v>
      </c>
      <c r="D1152" s="73">
        <f t="shared" si="57"/>
        <v>1.56</v>
      </c>
      <c r="F1152" s="96" t="s">
        <v>198</v>
      </c>
      <c r="G1152" s="73">
        <f t="shared" si="58"/>
        <v>1.56</v>
      </c>
    </row>
    <row r="1153" spans="1:7">
      <c r="A1153" s="94">
        <v>38876</v>
      </c>
      <c r="B1153" s="73">
        <f t="shared" si="60"/>
        <v>175.5</v>
      </c>
      <c r="C1153" s="95">
        <v>112.5</v>
      </c>
      <c r="D1153" s="73">
        <f t="shared" si="57"/>
        <v>1.56</v>
      </c>
      <c r="F1153" s="96" t="s">
        <v>198</v>
      </c>
      <c r="G1153" s="73">
        <f t="shared" si="58"/>
        <v>1.56</v>
      </c>
    </row>
    <row r="1154" spans="1:7">
      <c r="A1154" s="94">
        <v>38877</v>
      </c>
      <c r="B1154" s="73">
        <f t="shared" si="60"/>
        <v>176.28</v>
      </c>
      <c r="C1154" s="95">
        <v>113</v>
      </c>
      <c r="D1154" s="73">
        <f t="shared" si="57"/>
        <v>1.56</v>
      </c>
      <c r="F1154" s="96" t="s">
        <v>198</v>
      </c>
      <c r="G1154" s="73">
        <f t="shared" si="58"/>
        <v>1.56</v>
      </c>
    </row>
    <row r="1155" spans="1:7">
      <c r="A1155" s="94">
        <v>38880</v>
      </c>
      <c r="B1155" s="73">
        <f t="shared" si="60"/>
        <v>179.01000000000002</v>
      </c>
      <c r="C1155" s="95">
        <v>114.75</v>
      </c>
      <c r="D1155" s="73">
        <f t="shared" si="57"/>
        <v>1.56</v>
      </c>
      <c r="F1155" s="96" t="s">
        <v>198</v>
      </c>
      <c r="G1155" s="73">
        <f t="shared" si="58"/>
        <v>1.56</v>
      </c>
    </row>
    <row r="1156" spans="1:7">
      <c r="A1156" s="94">
        <v>38881</v>
      </c>
      <c r="B1156" s="73">
        <f t="shared" si="60"/>
        <v>177.45000000000002</v>
      </c>
      <c r="C1156" s="95">
        <v>113.75</v>
      </c>
      <c r="D1156" s="73">
        <f t="shared" ref="D1156:D1219" si="61">+G1156</f>
        <v>1.56</v>
      </c>
      <c r="F1156" s="96" t="s">
        <v>198</v>
      </c>
      <c r="G1156" s="73">
        <f t="shared" ref="G1156:G1219" si="62">VLOOKUP(F:F,I:J,2,FALSE)</f>
        <v>1.56</v>
      </c>
    </row>
    <row r="1157" spans="1:7">
      <c r="A1157" s="94">
        <v>38882</v>
      </c>
      <c r="B1157" s="73">
        <f t="shared" si="60"/>
        <v>176.67000000000002</v>
      </c>
      <c r="C1157" s="95">
        <v>113.25</v>
      </c>
      <c r="D1157" s="73">
        <f t="shared" si="61"/>
        <v>1.56</v>
      </c>
      <c r="F1157" s="96" t="s">
        <v>198</v>
      </c>
      <c r="G1157" s="73">
        <f t="shared" si="62"/>
        <v>1.56</v>
      </c>
    </row>
    <row r="1158" spans="1:7">
      <c r="A1158" s="94">
        <v>38883</v>
      </c>
      <c r="B1158" s="73">
        <f t="shared" si="60"/>
        <v>176.67000000000002</v>
      </c>
      <c r="C1158" s="95">
        <v>113.25</v>
      </c>
      <c r="D1158" s="73">
        <f t="shared" si="61"/>
        <v>1.56</v>
      </c>
      <c r="F1158" s="96" t="s">
        <v>198</v>
      </c>
      <c r="G1158" s="73">
        <f t="shared" si="62"/>
        <v>1.56</v>
      </c>
    </row>
    <row r="1159" spans="1:7">
      <c r="A1159" s="94">
        <v>38884</v>
      </c>
      <c r="B1159" s="73">
        <f t="shared" si="60"/>
        <v>176.28</v>
      </c>
      <c r="C1159" s="95">
        <v>113</v>
      </c>
      <c r="D1159" s="73">
        <f t="shared" si="61"/>
        <v>1.56</v>
      </c>
      <c r="F1159" s="96" t="s">
        <v>198</v>
      </c>
      <c r="G1159" s="73">
        <f t="shared" si="62"/>
        <v>1.56</v>
      </c>
    </row>
    <row r="1160" spans="1:7">
      <c r="A1160" s="94">
        <v>38887</v>
      </c>
      <c r="B1160" s="73">
        <f t="shared" si="60"/>
        <v>175.5</v>
      </c>
      <c r="C1160" s="95">
        <v>112.5</v>
      </c>
      <c r="D1160" s="73">
        <f t="shared" si="61"/>
        <v>1.56</v>
      </c>
      <c r="F1160" s="96" t="s">
        <v>198</v>
      </c>
      <c r="G1160" s="73">
        <f t="shared" si="62"/>
        <v>1.56</v>
      </c>
    </row>
    <row r="1161" spans="1:7">
      <c r="A1161" s="94">
        <v>38888</v>
      </c>
      <c r="B1161" s="73">
        <f t="shared" si="60"/>
        <v>176.28</v>
      </c>
      <c r="C1161" s="95">
        <v>113</v>
      </c>
      <c r="D1161" s="73">
        <f t="shared" si="61"/>
        <v>1.56</v>
      </c>
      <c r="F1161" s="96" t="s">
        <v>198</v>
      </c>
      <c r="G1161" s="73">
        <f t="shared" si="62"/>
        <v>1.56</v>
      </c>
    </row>
    <row r="1162" spans="1:7">
      <c r="A1162" s="94">
        <v>38889</v>
      </c>
      <c r="B1162" s="73">
        <f t="shared" si="60"/>
        <v>177.06</v>
      </c>
      <c r="C1162" s="95">
        <v>113.5</v>
      </c>
      <c r="D1162" s="73">
        <f t="shared" si="61"/>
        <v>1.56</v>
      </c>
      <c r="F1162" s="96" t="s">
        <v>198</v>
      </c>
      <c r="G1162" s="73">
        <f t="shared" si="62"/>
        <v>1.56</v>
      </c>
    </row>
    <row r="1163" spans="1:7">
      <c r="A1163" s="94">
        <v>38890</v>
      </c>
      <c r="B1163" s="73">
        <f t="shared" si="60"/>
        <v>176.28</v>
      </c>
      <c r="C1163" s="95">
        <v>113</v>
      </c>
      <c r="D1163" s="73">
        <f t="shared" si="61"/>
        <v>1.56</v>
      </c>
      <c r="F1163" s="96" t="s">
        <v>198</v>
      </c>
      <c r="G1163" s="73">
        <f t="shared" si="62"/>
        <v>1.56</v>
      </c>
    </row>
    <row r="1164" spans="1:7">
      <c r="A1164" s="94">
        <v>38891</v>
      </c>
      <c r="B1164" s="73">
        <f t="shared" si="60"/>
        <v>176.28</v>
      </c>
      <c r="C1164" s="95">
        <v>113</v>
      </c>
      <c r="D1164" s="73">
        <f t="shared" si="61"/>
        <v>1.56</v>
      </c>
      <c r="F1164" s="96" t="s">
        <v>198</v>
      </c>
      <c r="G1164" s="73">
        <f t="shared" si="62"/>
        <v>1.56</v>
      </c>
    </row>
    <row r="1165" spans="1:7">
      <c r="A1165" s="94">
        <v>38894</v>
      </c>
      <c r="B1165" s="73">
        <f t="shared" si="60"/>
        <v>174.72</v>
      </c>
      <c r="C1165" s="95">
        <v>112</v>
      </c>
      <c r="D1165" s="73">
        <f t="shared" si="61"/>
        <v>1.56</v>
      </c>
      <c r="F1165" s="96" t="s">
        <v>198</v>
      </c>
      <c r="G1165" s="73">
        <f t="shared" si="62"/>
        <v>1.56</v>
      </c>
    </row>
    <row r="1166" spans="1:7">
      <c r="A1166" s="94">
        <v>38895</v>
      </c>
      <c r="B1166" s="73">
        <f t="shared" si="60"/>
        <v>175.11</v>
      </c>
      <c r="C1166" s="95">
        <v>112.25</v>
      </c>
      <c r="D1166" s="73">
        <f t="shared" si="61"/>
        <v>1.56</v>
      </c>
      <c r="F1166" s="96" t="s">
        <v>198</v>
      </c>
      <c r="G1166" s="73">
        <f t="shared" si="62"/>
        <v>1.56</v>
      </c>
    </row>
    <row r="1167" spans="1:7">
      <c r="A1167" s="94">
        <v>38896</v>
      </c>
      <c r="B1167" s="73">
        <f t="shared" si="60"/>
        <v>175.5</v>
      </c>
      <c r="C1167" s="95">
        <v>112.5</v>
      </c>
      <c r="D1167" s="73">
        <f t="shared" si="61"/>
        <v>1.56</v>
      </c>
      <c r="F1167" s="96" t="s">
        <v>198</v>
      </c>
      <c r="G1167" s="73">
        <f t="shared" si="62"/>
        <v>1.56</v>
      </c>
    </row>
    <row r="1168" spans="1:7">
      <c r="A1168" s="94">
        <v>38897</v>
      </c>
      <c r="B1168" s="73">
        <f t="shared" si="60"/>
        <v>173.94</v>
      </c>
      <c r="C1168" s="95">
        <v>111.5</v>
      </c>
      <c r="D1168" s="73">
        <f t="shared" si="61"/>
        <v>1.56</v>
      </c>
      <c r="F1168" s="96" t="s">
        <v>198</v>
      </c>
      <c r="G1168" s="73">
        <f t="shared" si="62"/>
        <v>1.56</v>
      </c>
    </row>
    <row r="1169" spans="1:11">
      <c r="A1169" s="94">
        <v>38898</v>
      </c>
      <c r="B1169" s="73">
        <f t="shared" si="60"/>
        <v>174.72</v>
      </c>
      <c r="C1169" s="95">
        <v>112</v>
      </c>
      <c r="D1169" s="73">
        <f t="shared" si="61"/>
        <v>1.56</v>
      </c>
      <c r="F1169" s="96" t="s">
        <v>198</v>
      </c>
      <c r="G1169" s="73">
        <f t="shared" si="62"/>
        <v>1.56</v>
      </c>
    </row>
    <row r="1170" spans="1:11">
      <c r="A1170" s="94">
        <v>38901</v>
      </c>
      <c r="B1170" s="73">
        <f t="shared" si="60"/>
        <v>177.2518</v>
      </c>
      <c r="C1170" s="95">
        <v>113</v>
      </c>
      <c r="D1170" s="73">
        <f t="shared" si="61"/>
        <v>1.5686</v>
      </c>
      <c r="E1170" s="73">
        <v>80.09</v>
      </c>
      <c r="F1170" s="96" t="s">
        <v>199</v>
      </c>
      <c r="G1170" s="73">
        <f t="shared" si="62"/>
        <v>1.5686</v>
      </c>
      <c r="K1170" s="73">
        <v>80.09</v>
      </c>
    </row>
    <row r="1171" spans="1:11">
      <c r="A1171" s="94">
        <v>38902</v>
      </c>
      <c r="B1171" s="73">
        <f t="shared" si="60"/>
        <v>178.42824999999999</v>
      </c>
      <c r="C1171" s="95">
        <v>113.75</v>
      </c>
      <c r="D1171" s="73">
        <f t="shared" si="61"/>
        <v>1.5686</v>
      </c>
      <c r="F1171" s="96" t="s">
        <v>199</v>
      </c>
      <c r="G1171" s="73">
        <f t="shared" si="62"/>
        <v>1.5686</v>
      </c>
    </row>
    <row r="1172" spans="1:11">
      <c r="A1172" s="94">
        <v>38903</v>
      </c>
      <c r="B1172" s="73">
        <f t="shared" si="60"/>
        <v>179.21254999999999</v>
      </c>
      <c r="C1172" s="95">
        <v>114.25</v>
      </c>
      <c r="D1172" s="73">
        <f t="shared" si="61"/>
        <v>1.5686</v>
      </c>
      <c r="F1172" s="96" t="s">
        <v>199</v>
      </c>
      <c r="G1172" s="73">
        <f t="shared" si="62"/>
        <v>1.5686</v>
      </c>
    </row>
    <row r="1173" spans="1:11">
      <c r="A1173" s="94">
        <v>38904</v>
      </c>
      <c r="B1173" s="73">
        <f t="shared" si="60"/>
        <v>179.99684999999999</v>
      </c>
      <c r="C1173" s="95">
        <v>114.75</v>
      </c>
      <c r="D1173" s="73">
        <f t="shared" si="61"/>
        <v>1.5686</v>
      </c>
      <c r="F1173" s="96" t="s">
        <v>199</v>
      </c>
      <c r="G1173" s="73">
        <f t="shared" si="62"/>
        <v>1.5686</v>
      </c>
    </row>
    <row r="1174" spans="1:11">
      <c r="A1174" s="94">
        <v>38905</v>
      </c>
      <c r="B1174" s="73">
        <f t="shared" si="60"/>
        <v>180.78115</v>
      </c>
      <c r="C1174" s="95">
        <v>115.25</v>
      </c>
      <c r="D1174" s="73">
        <f t="shared" si="61"/>
        <v>1.5686</v>
      </c>
      <c r="F1174" s="96" t="s">
        <v>199</v>
      </c>
      <c r="G1174" s="73">
        <f t="shared" si="62"/>
        <v>1.5686</v>
      </c>
    </row>
    <row r="1175" spans="1:11">
      <c r="A1175" s="94">
        <v>38908</v>
      </c>
      <c r="B1175" s="73">
        <f t="shared" si="60"/>
        <v>181.56545</v>
      </c>
      <c r="C1175" s="95">
        <v>115.75</v>
      </c>
      <c r="D1175" s="73">
        <f t="shared" si="61"/>
        <v>1.5686</v>
      </c>
      <c r="F1175" s="96" t="s">
        <v>199</v>
      </c>
      <c r="G1175" s="73">
        <f t="shared" si="62"/>
        <v>1.5686</v>
      </c>
    </row>
    <row r="1176" spans="1:11">
      <c r="A1176" s="94">
        <v>38909</v>
      </c>
      <c r="B1176" s="73">
        <f t="shared" si="60"/>
        <v>182.74189999999999</v>
      </c>
      <c r="C1176" s="95">
        <v>116.5</v>
      </c>
      <c r="D1176" s="73">
        <f t="shared" si="61"/>
        <v>1.5686</v>
      </c>
      <c r="F1176" s="96" t="s">
        <v>199</v>
      </c>
      <c r="G1176" s="73">
        <f t="shared" si="62"/>
        <v>1.5686</v>
      </c>
    </row>
    <row r="1177" spans="1:11">
      <c r="A1177" s="94">
        <v>38910</v>
      </c>
      <c r="B1177" s="73">
        <f t="shared" si="60"/>
        <v>184.70265000000001</v>
      </c>
      <c r="C1177" s="95">
        <v>117.75</v>
      </c>
      <c r="D1177" s="73">
        <f t="shared" si="61"/>
        <v>1.5686</v>
      </c>
      <c r="F1177" s="96" t="s">
        <v>199</v>
      </c>
      <c r="G1177" s="73">
        <f t="shared" si="62"/>
        <v>1.5686</v>
      </c>
    </row>
    <row r="1178" spans="1:11">
      <c r="A1178" s="94">
        <v>38911</v>
      </c>
      <c r="B1178" s="73">
        <f t="shared" si="60"/>
        <v>185.87909999999999</v>
      </c>
      <c r="C1178" s="95">
        <v>118.5</v>
      </c>
      <c r="D1178" s="73">
        <f t="shared" si="61"/>
        <v>1.5686</v>
      </c>
      <c r="F1178" s="96" t="s">
        <v>199</v>
      </c>
      <c r="G1178" s="73">
        <f t="shared" si="62"/>
        <v>1.5686</v>
      </c>
    </row>
    <row r="1179" spans="1:11">
      <c r="A1179" s="94">
        <v>38912</v>
      </c>
      <c r="B1179" s="73">
        <f t="shared" si="60"/>
        <v>184.70265000000001</v>
      </c>
      <c r="C1179" s="95">
        <v>117.75</v>
      </c>
      <c r="D1179" s="73">
        <f t="shared" si="61"/>
        <v>1.5686</v>
      </c>
      <c r="F1179" s="96" t="s">
        <v>199</v>
      </c>
      <c r="G1179" s="73">
        <f t="shared" si="62"/>
        <v>1.5686</v>
      </c>
    </row>
    <row r="1180" spans="1:11">
      <c r="A1180" s="94">
        <v>38915</v>
      </c>
      <c r="B1180" s="73">
        <f t="shared" si="60"/>
        <v>188.232</v>
      </c>
      <c r="C1180" s="95">
        <v>120</v>
      </c>
      <c r="D1180" s="73">
        <f t="shared" si="61"/>
        <v>1.5686</v>
      </c>
      <c r="F1180" s="96" t="s">
        <v>199</v>
      </c>
      <c r="G1180" s="73">
        <f t="shared" si="62"/>
        <v>1.5686</v>
      </c>
    </row>
    <row r="1181" spans="1:11">
      <c r="A1181" s="94">
        <v>38916</v>
      </c>
      <c r="B1181" s="73">
        <f t="shared" si="60"/>
        <v>189.8006</v>
      </c>
      <c r="C1181" s="95">
        <v>121</v>
      </c>
      <c r="D1181" s="73">
        <f t="shared" si="61"/>
        <v>1.5686</v>
      </c>
      <c r="F1181" s="96" t="s">
        <v>199</v>
      </c>
      <c r="G1181" s="73">
        <f t="shared" si="62"/>
        <v>1.5686</v>
      </c>
    </row>
    <row r="1182" spans="1:11">
      <c r="A1182" s="94">
        <v>38917</v>
      </c>
      <c r="B1182" s="73">
        <f t="shared" si="60"/>
        <v>188.232</v>
      </c>
      <c r="C1182" s="95">
        <v>120</v>
      </c>
      <c r="D1182" s="73">
        <f t="shared" si="61"/>
        <v>1.5686</v>
      </c>
      <c r="F1182" s="96" t="s">
        <v>199</v>
      </c>
      <c r="G1182" s="73">
        <f t="shared" si="62"/>
        <v>1.5686</v>
      </c>
    </row>
    <row r="1183" spans="1:11">
      <c r="A1183" s="94">
        <v>38918</v>
      </c>
      <c r="B1183" s="73">
        <f t="shared" si="60"/>
        <v>190.5849</v>
      </c>
      <c r="C1183" s="95">
        <v>121.5</v>
      </c>
      <c r="D1183" s="73">
        <f t="shared" si="61"/>
        <v>1.5686</v>
      </c>
      <c r="F1183" s="96" t="s">
        <v>199</v>
      </c>
      <c r="G1183" s="73">
        <f t="shared" si="62"/>
        <v>1.5686</v>
      </c>
    </row>
    <row r="1184" spans="1:11">
      <c r="A1184" s="94">
        <v>38919</v>
      </c>
      <c r="B1184" s="73">
        <f t="shared" si="60"/>
        <v>202.3494</v>
      </c>
      <c r="C1184" s="95">
        <v>129</v>
      </c>
      <c r="D1184" s="73">
        <f t="shared" si="61"/>
        <v>1.5686</v>
      </c>
      <c r="F1184" s="96" t="s">
        <v>199</v>
      </c>
      <c r="G1184" s="73">
        <f t="shared" si="62"/>
        <v>1.5686</v>
      </c>
    </row>
    <row r="1185" spans="1:11">
      <c r="A1185" s="94">
        <v>38922</v>
      </c>
      <c r="B1185" s="73">
        <f t="shared" si="60"/>
        <v>198.03575000000001</v>
      </c>
      <c r="C1185" s="95">
        <v>126.25</v>
      </c>
      <c r="D1185" s="73">
        <f t="shared" si="61"/>
        <v>1.5686</v>
      </c>
      <c r="F1185" s="96" t="s">
        <v>199</v>
      </c>
      <c r="G1185" s="73">
        <f t="shared" si="62"/>
        <v>1.5686</v>
      </c>
    </row>
    <row r="1186" spans="1:11">
      <c r="A1186" s="94">
        <v>38923</v>
      </c>
      <c r="B1186" s="73">
        <f t="shared" si="60"/>
        <v>190.97704999999999</v>
      </c>
      <c r="C1186" s="95">
        <v>121.75</v>
      </c>
      <c r="D1186" s="73">
        <f t="shared" si="61"/>
        <v>1.5686</v>
      </c>
      <c r="F1186" s="96" t="s">
        <v>199</v>
      </c>
      <c r="G1186" s="73">
        <f t="shared" si="62"/>
        <v>1.5686</v>
      </c>
    </row>
    <row r="1187" spans="1:11">
      <c r="A1187" s="94">
        <v>38924</v>
      </c>
      <c r="B1187" s="73">
        <f t="shared" si="60"/>
        <v>190.97704999999999</v>
      </c>
      <c r="C1187" s="95">
        <v>121.75</v>
      </c>
      <c r="D1187" s="73">
        <f t="shared" si="61"/>
        <v>1.5686</v>
      </c>
      <c r="F1187" s="96" t="s">
        <v>199</v>
      </c>
      <c r="G1187" s="73">
        <f t="shared" si="62"/>
        <v>1.5686</v>
      </c>
    </row>
    <row r="1188" spans="1:11">
      <c r="A1188" s="94">
        <v>38925</v>
      </c>
      <c r="B1188" s="73">
        <f t="shared" si="60"/>
        <v>190.97704999999999</v>
      </c>
      <c r="C1188" s="95">
        <v>121.75</v>
      </c>
      <c r="D1188" s="73">
        <f t="shared" si="61"/>
        <v>1.5686</v>
      </c>
      <c r="F1188" s="96" t="s">
        <v>199</v>
      </c>
      <c r="G1188" s="73">
        <f t="shared" si="62"/>
        <v>1.5686</v>
      </c>
    </row>
    <row r="1189" spans="1:11">
      <c r="A1189" s="94">
        <v>38926</v>
      </c>
      <c r="B1189" s="73">
        <f t="shared" si="60"/>
        <v>189.8006</v>
      </c>
      <c r="C1189" s="95">
        <v>121</v>
      </c>
      <c r="D1189" s="73">
        <f t="shared" si="61"/>
        <v>1.5686</v>
      </c>
      <c r="F1189" s="96" t="s">
        <v>199</v>
      </c>
      <c r="G1189" s="73">
        <f t="shared" si="62"/>
        <v>1.5686</v>
      </c>
    </row>
    <row r="1190" spans="1:11">
      <c r="A1190" s="94">
        <v>38929</v>
      </c>
      <c r="B1190" s="73">
        <f t="shared" ref="B1190:B1253" si="63">+C1190*G1190</f>
        <v>189.0163</v>
      </c>
      <c r="C1190" s="95">
        <v>120.5</v>
      </c>
      <c r="D1190" s="73">
        <f t="shared" si="61"/>
        <v>1.5686</v>
      </c>
      <c r="F1190" s="96" t="s">
        <v>199</v>
      </c>
      <c r="G1190" s="73">
        <f t="shared" si="62"/>
        <v>1.5686</v>
      </c>
    </row>
    <row r="1191" spans="1:11">
      <c r="A1191" s="94">
        <v>38930</v>
      </c>
      <c r="B1191" s="73">
        <f t="shared" si="63"/>
        <v>191.66625000000002</v>
      </c>
      <c r="C1191" s="95">
        <v>121.5</v>
      </c>
      <c r="D1191" s="73">
        <f t="shared" si="61"/>
        <v>1.5775000000000001</v>
      </c>
      <c r="E1191" s="73">
        <v>80.72</v>
      </c>
      <c r="F1191" s="96" t="s">
        <v>200</v>
      </c>
      <c r="G1191" s="73">
        <f t="shared" si="62"/>
        <v>1.5775000000000001</v>
      </c>
      <c r="K1191" s="73">
        <v>80.72</v>
      </c>
    </row>
    <row r="1192" spans="1:11">
      <c r="A1192" s="94">
        <v>38931</v>
      </c>
      <c r="B1192" s="73">
        <f t="shared" si="63"/>
        <v>192.45500000000001</v>
      </c>
      <c r="C1192" s="95">
        <v>122</v>
      </c>
      <c r="D1192" s="73">
        <f t="shared" si="61"/>
        <v>1.5775000000000001</v>
      </c>
      <c r="F1192" s="96" t="s">
        <v>200</v>
      </c>
      <c r="G1192" s="73">
        <f t="shared" si="62"/>
        <v>1.5775000000000001</v>
      </c>
    </row>
    <row r="1193" spans="1:11">
      <c r="A1193" s="94">
        <v>38932</v>
      </c>
      <c r="B1193" s="73">
        <f t="shared" si="63"/>
        <v>194.03250000000003</v>
      </c>
      <c r="C1193" s="95">
        <v>123</v>
      </c>
      <c r="D1193" s="73">
        <f t="shared" si="61"/>
        <v>1.5775000000000001</v>
      </c>
      <c r="F1193" s="96" t="s">
        <v>200</v>
      </c>
      <c r="G1193" s="73">
        <f t="shared" si="62"/>
        <v>1.5775000000000001</v>
      </c>
    </row>
    <row r="1194" spans="1:11">
      <c r="A1194" s="94">
        <v>38933</v>
      </c>
      <c r="B1194" s="73">
        <f t="shared" si="63"/>
        <v>195.21562500000002</v>
      </c>
      <c r="C1194" s="95">
        <v>123.75</v>
      </c>
      <c r="D1194" s="73">
        <f t="shared" si="61"/>
        <v>1.5775000000000001</v>
      </c>
      <c r="F1194" s="96" t="s">
        <v>200</v>
      </c>
      <c r="G1194" s="73">
        <f t="shared" si="62"/>
        <v>1.5775000000000001</v>
      </c>
    </row>
    <row r="1195" spans="1:11">
      <c r="A1195" s="94">
        <v>38936</v>
      </c>
      <c r="B1195" s="73">
        <f t="shared" si="63"/>
        <v>195.61</v>
      </c>
      <c r="C1195" s="95">
        <v>124</v>
      </c>
      <c r="D1195" s="73">
        <f t="shared" si="61"/>
        <v>1.5775000000000001</v>
      </c>
      <c r="F1195" s="96" t="s">
        <v>200</v>
      </c>
      <c r="G1195" s="73">
        <f t="shared" si="62"/>
        <v>1.5775000000000001</v>
      </c>
    </row>
    <row r="1196" spans="1:11">
      <c r="A1196" s="94">
        <v>38937</v>
      </c>
      <c r="B1196" s="73">
        <f t="shared" si="63"/>
        <v>197.97625000000002</v>
      </c>
      <c r="C1196" s="95">
        <v>125.5</v>
      </c>
      <c r="D1196" s="73">
        <f t="shared" si="61"/>
        <v>1.5775000000000001</v>
      </c>
      <c r="F1196" s="96" t="s">
        <v>200</v>
      </c>
      <c r="G1196" s="73">
        <f t="shared" si="62"/>
        <v>1.5775000000000001</v>
      </c>
    </row>
    <row r="1197" spans="1:11">
      <c r="A1197" s="94">
        <v>38938</v>
      </c>
      <c r="B1197" s="73">
        <f t="shared" si="63"/>
        <v>199.15937500000001</v>
      </c>
      <c r="C1197" s="95">
        <v>126.25</v>
      </c>
      <c r="D1197" s="73">
        <f t="shared" si="61"/>
        <v>1.5775000000000001</v>
      </c>
      <c r="F1197" s="96" t="s">
        <v>200</v>
      </c>
      <c r="G1197" s="73">
        <f t="shared" si="62"/>
        <v>1.5775000000000001</v>
      </c>
    </row>
    <row r="1198" spans="1:11">
      <c r="A1198" s="94">
        <v>38939</v>
      </c>
      <c r="B1198" s="73">
        <f t="shared" si="63"/>
        <v>197.18750000000003</v>
      </c>
      <c r="C1198" s="95">
        <v>125</v>
      </c>
      <c r="D1198" s="73">
        <f t="shared" si="61"/>
        <v>1.5775000000000001</v>
      </c>
      <c r="F1198" s="96" t="s">
        <v>200</v>
      </c>
      <c r="G1198" s="73">
        <f t="shared" si="62"/>
        <v>1.5775000000000001</v>
      </c>
    </row>
    <row r="1199" spans="1:11">
      <c r="A1199" s="94">
        <v>38940</v>
      </c>
      <c r="B1199" s="73">
        <f t="shared" si="63"/>
        <v>197.97625000000002</v>
      </c>
      <c r="C1199" s="95">
        <v>125.5</v>
      </c>
      <c r="D1199" s="73">
        <f t="shared" si="61"/>
        <v>1.5775000000000001</v>
      </c>
      <c r="F1199" s="96" t="s">
        <v>200</v>
      </c>
      <c r="G1199" s="73">
        <f t="shared" si="62"/>
        <v>1.5775000000000001</v>
      </c>
    </row>
    <row r="1200" spans="1:11">
      <c r="A1200" s="94">
        <v>38943</v>
      </c>
      <c r="B1200" s="73">
        <f t="shared" si="63"/>
        <v>197.97625000000002</v>
      </c>
      <c r="C1200" s="95">
        <v>125.5</v>
      </c>
      <c r="D1200" s="73">
        <f t="shared" si="61"/>
        <v>1.5775000000000001</v>
      </c>
      <c r="F1200" s="96" t="s">
        <v>200</v>
      </c>
      <c r="G1200" s="73">
        <f t="shared" si="62"/>
        <v>1.5775000000000001</v>
      </c>
    </row>
    <row r="1201" spans="1:11">
      <c r="A1201" s="94">
        <v>38944</v>
      </c>
      <c r="B1201" s="73">
        <f t="shared" si="63"/>
        <v>197.97625000000002</v>
      </c>
      <c r="C1201" s="95">
        <v>125.5</v>
      </c>
      <c r="D1201" s="73">
        <f t="shared" si="61"/>
        <v>1.5775000000000001</v>
      </c>
      <c r="F1201" s="96" t="s">
        <v>200</v>
      </c>
      <c r="G1201" s="73">
        <f t="shared" si="62"/>
        <v>1.5775000000000001</v>
      </c>
    </row>
    <row r="1202" spans="1:11">
      <c r="A1202" s="94">
        <v>38945</v>
      </c>
      <c r="B1202" s="73">
        <f t="shared" si="63"/>
        <v>200.73687500000003</v>
      </c>
      <c r="C1202" s="95">
        <v>127.25</v>
      </c>
      <c r="D1202" s="73">
        <f t="shared" si="61"/>
        <v>1.5775000000000001</v>
      </c>
      <c r="F1202" s="96" t="s">
        <v>200</v>
      </c>
      <c r="G1202" s="73">
        <f t="shared" si="62"/>
        <v>1.5775000000000001</v>
      </c>
    </row>
    <row r="1203" spans="1:11">
      <c r="A1203" s="94">
        <v>38946</v>
      </c>
      <c r="B1203" s="73">
        <f t="shared" si="63"/>
        <v>201.52562500000002</v>
      </c>
      <c r="C1203" s="95">
        <v>127.75</v>
      </c>
      <c r="D1203" s="73">
        <f t="shared" si="61"/>
        <v>1.5775000000000001</v>
      </c>
      <c r="F1203" s="96" t="s">
        <v>200</v>
      </c>
      <c r="G1203" s="73">
        <f t="shared" si="62"/>
        <v>1.5775000000000001</v>
      </c>
    </row>
    <row r="1204" spans="1:11">
      <c r="A1204" s="94">
        <v>38947</v>
      </c>
      <c r="B1204" s="73">
        <f t="shared" si="63"/>
        <v>201.52562500000002</v>
      </c>
      <c r="C1204" s="95">
        <v>127.75</v>
      </c>
      <c r="D1204" s="73">
        <f t="shared" si="61"/>
        <v>1.5775000000000001</v>
      </c>
      <c r="F1204" s="96" t="s">
        <v>200</v>
      </c>
      <c r="G1204" s="73">
        <f t="shared" si="62"/>
        <v>1.5775000000000001</v>
      </c>
    </row>
    <row r="1205" spans="1:11">
      <c r="A1205" s="94">
        <v>38950</v>
      </c>
      <c r="B1205" s="73">
        <f t="shared" si="63"/>
        <v>201.52562500000002</v>
      </c>
      <c r="C1205" s="95">
        <v>127.75</v>
      </c>
      <c r="D1205" s="73">
        <f t="shared" si="61"/>
        <v>1.5775000000000001</v>
      </c>
      <c r="F1205" s="96" t="s">
        <v>200</v>
      </c>
      <c r="G1205" s="73">
        <f t="shared" si="62"/>
        <v>1.5775000000000001</v>
      </c>
    </row>
    <row r="1206" spans="1:11">
      <c r="A1206" s="94">
        <v>38951</v>
      </c>
      <c r="B1206" s="73">
        <f t="shared" si="63"/>
        <v>200.34250000000003</v>
      </c>
      <c r="C1206" s="95">
        <v>127</v>
      </c>
      <c r="D1206" s="73">
        <f t="shared" si="61"/>
        <v>1.5775000000000001</v>
      </c>
      <c r="F1206" s="96" t="s">
        <v>200</v>
      </c>
      <c r="G1206" s="73">
        <f t="shared" si="62"/>
        <v>1.5775000000000001</v>
      </c>
    </row>
    <row r="1207" spans="1:11">
      <c r="A1207" s="94">
        <v>38952</v>
      </c>
      <c r="B1207" s="73">
        <f t="shared" si="63"/>
        <v>205.07500000000002</v>
      </c>
      <c r="C1207" s="95">
        <v>130</v>
      </c>
      <c r="D1207" s="73">
        <f t="shared" si="61"/>
        <v>1.5775000000000001</v>
      </c>
      <c r="F1207" s="96" t="s">
        <v>200</v>
      </c>
      <c r="G1207" s="73">
        <f t="shared" si="62"/>
        <v>1.5775000000000001</v>
      </c>
    </row>
    <row r="1208" spans="1:11">
      <c r="A1208" s="94">
        <v>38953</v>
      </c>
      <c r="B1208" s="73">
        <f t="shared" si="63"/>
        <v>210.99062500000002</v>
      </c>
      <c r="C1208" s="95">
        <v>133.75</v>
      </c>
      <c r="D1208" s="73">
        <f t="shared" si="61"/>
        <v>1.5775000000000001</v>
      </c>
      <c r="F1208" s="96" t="s">
        <v>200</v>
      </c>
      <c r="G1208" s="73">
        <f t="shared" si="62"/>
        <v>1.5775000000000001</v>
      </c>
    </row>
    <row r="1209" spans="1:11">
      <c r="A1209" s="94">
        <v>38954</v>
      </c>
      <c r="B1209" s="73">
        <f t="shared" si="63"/>
        <v>210.99062500000002</v>
      </c>
      <c r="C1209" s="95">
        <v>133.75</v>
      </c>
      <c r="D1209" s="73">
        <f t="shared" si="61"/>
        <v>1.5775000000000001</v>
      </c>
      <c r="F1209" s="96" t="s">
        <v>200</v>
      </c>
      <c r="G1209" s="73">
        <f t="shared" si="62"/>
        <v>1.5775000000000001</v>
      </c>
    </row>
    <row r="1210" spans="1:11">
      <c r="A1210" s="94">
        <v>38957</v>
      </c>
      <c r="B1210" s="73">
        <f t="shared" si="63"/>
        <v>213.35687500000003</v>
      </c>
      <c r="C1210" s="95">
        <v>135.25</v>
      </c>
      <c r="D1210" s="73">
        <f t="shared" si="61"/>
        <v>1.5775000000000001</v>
      </c>
      <c r="F1210" s="96" t="s">
        <v>200</v>
      </c>
      <c r="G1210" s="73">
        <f t="shared" si="62"/>
        <v>1.5775000000000001</v>
      </c>
    </row>
    <row r="1211" spans="1:11">
      <c r="A1211" s="94">
        <v>38958</v>
      </c>
      <c r="B1211" s="73">
        <f t="shared" si="63"/>
        <v>215.32875000000001</v>
      </c>
      <c r="C1211" s="95">
        <v>136.5</v>
      </c>
      <c r="D1211" s="73">
        <f t="shared" si="61"/>
        <v>1.5775000000000001</v>
      </c>
      <c r="F1211" s="96" t="s">
        <v>200</v>
      </c>
      <c r="G1211" s="73">
        <f t="shared" si="62"/>
        <v>1.5775000000000001</v>
      </c>
    </row>
    <row r="1212" spans="1:11">
      <c r="A1212" s="94">
        <v>38959</v>
      </c>
      <c r="B1212" s="73">
        <f t="shared" si="63"/>
        <v>216.11750000000001</v>
      </c>
      <c r="C1212" s="95">
        <v>137</v>
      </c>
      <c r="D1212" s="73">
        <f t="shared" si="61"/>
        <v>1.5775000000000001</v>
      </c>
      <c r="F1212" s="96" t="s">
        <v>200</v>
      </c>
      <c r="G1212" s="73">
        <f t="shared" si="62"/>
        <v>1.5775000000000001</v>
      </c>
    </row>
    <row r="1213" spans="1:11">
      <c r="A1213" s="94">
        <v>38960</v>
      </c>
      <c r="B1213" s="73">
        <f t="shared" si="63"/>
        <v>220.06125000000003</v>
      </c>
      <c r="C1213" s="95">
        <v>139.5</v>
      </c>
      <c r="D1213" s="73">
        <f t="shared" si="61"/>
        <v>1.5775000000000001</v>
      </c>
      <c r="F1213" s="96" t="s">
        <v>200</v>
      </c>
      <c r="G1213" s="73">
        <f t="shared" si="62"/>
        <v>1.5775000000000001</v>
      </c>
    </row>
    <row r="1214" spans="1:11">
      <c r="A1214" s="94">
        <v>38961</v>
      </c>
      <c r="B1214" s="73">
        <f t="shared" si="63"/>
        <v>222.11392499999999</v>
      </c>
      <c r="C1214" s="95">
        <v>140.25</v>
      </c>
      <c r="D1214" s="73">
        <f t="shared" si="61"/>
        <v>1.5836999999999999</v>
      </c>
      <c r="E1214" s="73">
        <v>75.75</v>
      </c>
      <c r="F1214" s="96" t="s">
        <v>201</v>
      </c>
      <c r="G1214" s="73">
        <f t="shared" si="62"/>
        <v>1.5836999999999999</v>
      </c>
      <c r="K1214" s="73">
        <v>75.75</v>
      </c>
    </row>
    <row r="1215" spans="1:11">
      <c r="A1215" s="94">
        <v>38964</v>
      </c>
      <c r="B1215" s="73">
        <f t="shared" si="63"/>
        <v>222.11392499999999</v>
      </c>
      <c r="C1215" s="95">
        <v>140.25</v>
      </c>
      <c r="D1215" s="73">
        <f t="shared" si="61"/>
        <v>1.5836999999999999</v>
      </c>
      <c r="F1215" s="96" t="s">
        <v>201</v>
      </c>
      <c r="G1215" s="73">
        <f t="shared" si="62"/>
        <v>1.5836999999999999</v>
      </c>
    </row>
    <row r="1216" spans="1:11">
      <c r="A1216" s="94">
        <v>38965</v>
      </c>
      <c r="B1216" s="73">
        <f t="shared" si="63"/>
        <v>224.09354999999999</v>
      </c>
      <c r="C1216" s="95">
        <v>141.5</v>
      </c>
      <c r="D1216" s="73">
        <f t="shared" si="61"/>
        <v>1.5836999999999999</v>
      </c>
      <c r="F1216" s="96" t="s">
        <v>201</v>
      </c>
      <c r="G1216" s="73">
        <f t="shared" si="62"/>
        <v>1.5836999999999999</v>
      </c>
    </row>
    <row r="1217" spans="1:7">
      <c r="A1217" s="94">
        <v>38966</v>
      </c>
      <c r="B1217" s="73">
        <f t="shared" si="63"/>
        <v>222.11392499999999</v>
      </c>
      <c r="C1217" s="95">
        <v>140.25</v>
      </c>
      <c r="D1217" s="73">
        <f t="shared" si="61"/>
        <v>1.5836999999999999</v>
      </c>
      <c r="F1217" s="96" t="s">
        <v>201</v>
      </c>
      <c r="G1217" s="73">
        <f t="shared" si="62"/>
        <v>1.5836999999999999</v>
      </c>
    </row>
    <row r="1218" spans="1:7">
      <c r="A1218" s="94">
        <v>38967</v>
      </c>
      <c r="B1218" s="73">
        <f t="shared" si="63"/>
        <v>223.30169999999998</v>
      </c>
      <c r="C1218" s="95">
        <v>141</v>
      </c>
      <c r="D1218" s="73">
        <f t="shared" si="61"/>
        <v>1.5836999999999999</v>
      </c>
      <c r="F1218" s="96" t="s">
        <v>201</v>
      </c>
      <c r="G1218" s="73">
        <f t="shared" si="62"/>
        <v>1.5836999999999999</v>
      </c>
    </row>
    <row r="1219" spans="1:7">
      <c r="A1219" s="94">
        <v>38968</v>
      </c>
      <c r="B1219" s="73">
        <f t="shared" si="63"/>
        <v>218.55059999999997</v>
      </c>
      <c r="C1219" s="95">
        <v>138</v>
      </c>
      <c r="D1219" s="73">
        <f t="shared" si="61"/>
        <v>1.5836999999999999</v>
      </c>
      <c r="F1219" s="96" t="s">
        <v>201</v>
      </c>
      <c r="G1219" s="73">
        <f t="shared" si="62"/>
        <v>1.5836999999999999</v>
      </c>
    </row>
    <row r="1220" spans="1:7">
      <c r="A1220" s="94">
        <v>38971</v>
      </c>
      <c r="B1220" s="73">
        <f t="shared" si="63"/>
        <v>218.55059999999997</v>
      </c>
      <c r="C1220" s="95">
        <v>138</v>
      </c>
      <c r="D1220" s="73">
        <f t="shared" ref="D1220:D1283" si="64">+G1220</f>
        <v>1.5836999999999999</v>
      </c>
      <c r="F1220" s="96" t="s">
        <v>201</v>
      </c>
      <c r="G1220" s="73">
        <f t="shared" ref="G1220:G1283" si="65">VLOOKUP(F:F,I:J,2,FALSE)</f>
        <v>1.5836999999999999</v>
      </c>
    </row>
    <row r="1221" spans="1:7">
      <c r="A1221" s="94">
        <v>38972</v>
      </c>
      <c r="B1221" s="73">
        <f t="shared" si="63"/>
        <v>220.53022499999997</v>
      </c>
      <c r="C1221" s="95">
        <v>139.25</v>
      </c>
      <c r="D1221" s="73">
        <f t="shared" si="64"/>
        <v>1.5836999999999999</v>
      </c>
      <c r="F1221" s="96" t="s">
        <v>201</v>
      </c>
      <c r="G1221" s="73">
        <f t="shared" si="65"/>
        <v>1.5836999999999999</v>
      </c>
    </row>
    <row r="1222" spans="1:7">
      <c r="A1222" s="94">
        <v>38973</v>
      </c>
      <c r="B1222" s="73">
        <f t="shared" si="63"/>
        <v>217.75874999999999</v>
      </c>
      <c r="C1222" s="95">
        <v>137.5</v>
      </c>
      <c r="D1222" s="73">
        <f t="shared" si="64"/>
        <v>1.5836999999999999</v>
      </c>
      <c r="F1222" s="96" t="s">
        <v>201</v>
      </c>
      <c r="G1222" s="73">
        <f t="shared" si="65"/>
        <v>1.5836999999999999</v>
      </c>
    </row>
    <row r="1223" spans="1:7">
      <c r="A1223" s="94">
        <v>38974</v>
      </c>
      <c r="B1223" s="73">
        <f t="shared" si="63"/>
        <v>213.40357499999999</v>
      </c>
      <c r="C1223" s="95">
        <v>134.75</v>
      </c>
      <c r="D1223" s="73">
        <f t="shared" si="64"/>
        <v>1.5836999999999999</v>
      </c>
      <c r="F1223" s="96" t="s">
        <v>201</v>
      </c>
      <c r="G1223" s="73">
        <f t="shared" si="65"/>
        <v>1.5836999999999999</v>
      </c>
    </row>
    <row r="1224" spans="1:7">
      <c r="A1224" s="94">
        <v>38975</v>
      </c>
      <c r="B1224" s="73">
        <f t="shared" si="63"/>
        <v>216.17504999999997</v>
      </c>
      <c r="C1224" s="95">
        <v>136.5</v>
      </c>
      <c r="D1224" s="73">
        <f t="shared" si="64"/>
        <v>1.5836999999999999</v>
      </c>
      <c r="F1224" s="96" t="s">
        <v>201</v>
      </c>
      <c r="G1224" s="73">
        <f t="shared" si="65"/>
        <v>1.5836999999999999</v>
      </c>
    </row>
    <row r="1225" spans="1:7">
      <c r="A1225" s="94">
        <v>38978</v>
      </c>
      <c r="B1225" s="73">
        <f t="shared" si="63"/>
        <v>218.55059999999997</v>
      </c>
      <c r="C1225" s="95">
        <v>138</v>
      </c>
      <c r="D1225" s="73">
        <f t="shared" si="64"/>
        <v>1.5836999999999999</v>
      </c>
      <c r="F1225" s="96" t="s">
        <v>201</v>
      </c>
      <c r="G1225" s="73">
        <f t="shared" si="65"/>
        <v>1.5836999999999999</v>
      </c>
    </row>
    <row r="1226" spans="1:7">
      <c r="A1226" s="94">
        <v>38979</v>
      </c>
      <c r="B1226" s="73">
        <f t="shared" si="63"/>
        <v>224.48947499999997</v>
      </c>
      <c r="C1226" s="95">
        <v>141.75</v>
      </c>
      <c r="D1226" s="73">
        <f t="shared" si="64"/>
        <v>1.5836999999999999</v>
      </c>
      <c r="F1226" s="96" t="s">
        <v>201</v>
      </c>
      <c r="G1226" s="73">
        <f t="shared" si="65"/>
        <v>1.5836999999999999</v>
      </c>
    </row>
    <row r="1227" spans="1:7">
      <c r="A1227" s="94">
        <v>38980</v>
      </c>
      <c r="B1227" s="73">
        <f t="shared" si="63"/>
        <v>224.48947499999997</v>
      </c>
      <c r="C1227" s="95">
        <v>141.75</v>
      </c>
      <c r="D1227" s="73">
        <f t="shared" si="64"/>
        <v>1.5836999999999999</v>
      </c>
      <c r="F1227" s="96" t="s">
        <v>201</v>
      </c>
      <c r="G1227" s="73">
        <f t="shared" si="65"/>
        <v>1.5836999999999999</v>
      </c>
    </row>
    <row r="1228" spans="1:7">
      <c r="A1228" s="94">
        <v>38981</v>
      </c>
      <c r="B1228" s="73">
        <f t="shared" si="63"/>
        <v>225.67724999999999</v>
      </c>
      <c r="C1228" s="95">
        <v>142.5</v>
      </c>
      <c r="D1228" s="73">
        <f t="shared" si="64"/>
        <v>1.5836999999999999</v>
      </c>
      <c r="F1228" s="96" t="s">
        <v>201</v>
      </c>
      <c r="G1228" s="73">
        <f t="shared" si="65"/>
        <v>1.5836999999999999</v>
      </c>
    </row>
    <row r="1229" spans="1:7">
      <c r="A1229" s="94">
        <v>38982</v>
      </c>
      <c r="B1229" s="73">
        <f t="shared" si="63"/>
        <v>224.88539999999998</v>
      </c>
      <c r="C1229" s="95">
        <v>142</v>
      </c>
      <c r="D1229" s="73">
        <f t="shared" si="64"/>
        <v>1.5836999999999999</v>
      </c>
      <c r="F1229" s="96" t="s">
        <v>201</v>
      </c>
      <c r="G1229" s="73">
        <f t="shared" si="65"/>
        <v>1.5836999999999999</v>
      </c>
    </row>
    <row r="1230" spans="1:7">
      <c r="A1230" s="94">
        <v>38985</v>
      </c>
      <c r="B1230" s="73">
        <f t="shared" si="63"/>
        <v>223.30169999999998</v>
      </c>
      <c r="C1230" s="95">
        <v>141</v>
      </c>
      <c r="D1230" s="73">
        <f t="shared" si="64"/>
        <v>1.5836999999999999</v>
      </c>
      <c r="F1230" s="96" t="s">
        <v>201</v>
      </c>
      <c r="G1230" s="73">
        <f t="shared" si="65"/>
        <v>1.5836999999999999</v>
      </c>
    </row>
    <row r="1231" spans="1:7">
      <c r="A1231" s="94">
        <v>38986</v>
      </c>
      <c r="B1231" s="73">
        <f t="shared" si="63"/>
        <v>223.69762499999999</v>
      </c>
      <c r="C1231" s="95">
        <v>141.25</v>
      </c>
      <c r="D1231" s="73">
        <f t="shared" si="64"/>
        <v>1.5836999999999999</v>
      </c>
      <c r="F1231" s="96" t="s">
        <v>201</v>
      </c>
      <c r="G1231" s="73">
        <f t="shared" si="65"/>
        <v>1.5836999999999999</v>
      </c>
    </row>
    <row r="1232" spans="1:7">
      <c r="A1232" s="94">
        <v>38987</v>
      </c>
      <c r="B1232" s="73">
        <f t="shared" si="63"/>
        <v>223.69762499999999</v>
      </c>
      <c r="C1232" s="95">
        <v>141.25</v>
      </c>
      <c r="D1232" s="73">
        <f t="shared" si="64"/>
        <v>1.5836999999999999</v>
      </c>
      <c r="F1232" s="96" t="s">
        <v>201</v>
      </c>
      <c r="G1232" s="73">
        <f t="shared" si="65"/>
        <v>1.5836999999999999</v>
      </c>
    </row>
    <row r="1233" spans="1:11">
      <c r="A1233" s="94">
        <v>38988</v>
      </c>
      <c r="B1233" s="73">
        <f t="shared" si="63"/>
        <v>228.84464999999997</v>
      </c>
      <c r="C1233" s="95">
        <v>144.5</v>
      </c>
      <c r="D1233" s="73">
        <f t="shared" si="64"/>
        <v>1.5836999999999999</v>
      </c>
      <c r="F1233" s="96" t="s">
        <v>201</v>
      </c>
      <c r="G1233" s="73">
        <f t="shared" si="65"/>
        <v>1.5836999999999999</v>
      </c>
    </row>
    <row r="1234" spans="1:11">
      <c r="A1234" s="94">
        <v>38989</v>
      </c>
      <c r="B1234" s="73">
        <f t="shared" si="63"/>
        <v>228.84464999999997</v>
      </c>
      <c r="C1234" s="95">
        <v>144.5</v>
      </c>
      <c r="D1234" s="73">
        <f t="shared" si="64"/>
        <v>1.5836999999999999</v>
      </c>
      <c r="F1234" s="96" t="s">
        <v>201</v>
      </c>
      <c r="G1234" s="73">
        <f t="shared" si="65"/>
        <v>1.5836999999999999</v>
      </c>
    </row>
    <row r="1235" spans="1:11">
      <c r="A1235" s="94">
        <v>38992</v>
      </c>
      <c r="B1235" s="73">
        <f t="shared" si="63"/>
        <v>237.26272500000002</v>
      </c>
      <c r="C1235" s="95">
        <v>149.25</v>
      </c>
      <c r="D1235" s="73">
        <f t="shared" si="64"/>
        <v>1.5897000000000001</v>
      </c>
      <c r="E1235" s="73">
        <v>72.31</v>
      </c>
      <c r="F1235" s="96" t="s">
        <v>202</v>
      </c>
      <c r="G1235" s="73">
        <f t="shared" si="65"/>
        <v>1.5897000000000001</v>
      </c>
      <c r="K1235" s="73">
        <v>72.31</v>
      </c>
    </row>
    <row r="1236" spans="1:11">
      <c r="A1236" s="94">
        <v>38993</v>
      </c>
      <c r="B1236" s="73">
        <f t="shared" si="63"/>
        <v>234.08332500000003</v>
      </c>
      <c r="C1236" s="95">
        <v>147.25</v>
      </c>
      <c r="D1236" s="73">
        <f t="shared" si="64"/>
        <v>1.5897000000000001</v>
      </c>
      <c r="F1236" s="96" t="s">
        <v>202</v>
      </c>
      <c r="G1236" s="73">
        <f t="shared" si="65"/>
        <v>1.5897000000000001</v>
      </c>
    </row>
    <row r="1237" spans="1:11">
      <c r="A1237" s="94">
        <v>38994</v>
      </c>
      <c r="B1237" s="73">
        <f t="shared" si="63"/>
        <v>236.86530000000002</v>
      </c>
      <c r="C1237" s="95">
        <v>149</v>
      </c>
      <c r="D1237" s="73">
        <f t="shared" si="64"/>
        <v>1.5897000000000001</v>
      </c>
      <c r="F1237" s="96" t="s">
        <v>202</v>
      </c>
      <c r="G1237" s="73">
        <f t="shared" si="65"/>
        <v>1.5897000000000001</v>
      </c>
    </row>
    <row r="1238" spans="1:11">
      <c r="A1238" s="94">
        <v>38995</v>
      </c>
      <c r="B1238" s="73">
        <f t="shared" si="63"/>
        <v>243.62152500000002</v>
      </c>
      <c r="C1238" s="95">
        <v>153.25</v>
      </c>
      <c r="D1238" s="73">
        <f t="shared" si="64"/>
        <v>1.5897000000000001</v>
      </c>
      <c r="F1238" s="96" t="s">
        <v>202</v>
      </c>
      <c r="G1238" s="73">
        <f t="shared" si="65"/>
        <v>1.5897000000000001</v>
      </c>
    </row>
    <row r="1239" spans="1:11">
      <c r="A1239" s="94">
        <v>38996</v>
      </c>
      <c r="B1239" s="73">
        <f t="shared" si="63"/>
        <v>243.22410000000002</v>
      </c>
      <c r="C1239" s="95">
        <v>153</v>
      </c>
      <c r="D1239" s="73">
        <f t="shared" si="64"/>
        <v>1.5897000000000001</v>
      </c>
      <c r="F1239" s="96" t="s">
        <v>202</v>
      </c>
      <c r="G1239" s="73">
        <f t="shared" si="65"/>
        <v>1.5897000000000001</v>
      </c>
    </row>
    <row r="1240" spans="1:11">
      <c r="A1240" s="94">
        <v>38999</v>
      </c>
      <c r="B1240" s="73">
        <f t="shared" si="63"/>
        <v>250.77517500000002</v>
      </c>
      <c r="C1240" s="95">
        <v>157.75</v>
      </c>
      <c r="D1240" s="73">
        <f t="shared" si="64"/>
        <v>1.5897000000000001</v>
      </c>
      <c r="F1240" s="96" t="s">
        <v>202</v>
      </c>
      <c r="G1240" s="73">
        <f t="shared" si="65"/>
        <v>1.5897000000000001</v>
      </c>
    </row>
    <row r="1241" spans="1:11">
      <c r="A1241" s="94">
        <v>39000</v>
      </c>
      <c r="B1241" s="73">
        <f t="shared" si="63"/>
        <v>250.77517500000002</v>
      </c>
      <c r="C1241" s="95">
        <v>157.75</v>
      </c>
      <c r="D1241" s="73">
        <f t="shared" si="64"/>
        <v>1.5897000000000001</v>
      </c>
      <c r="F1241" s="96" t="s">
        <v>202</v>
      </c>
      <c r="G1241" s="73">
        <f t="shared" si="65"/>
        <v>1.5897000000000001</v>
      </c>
    </row>
    <row r="1242" spans="1:11">
      <c r="A1242" s="94">
        <v>39001</v>
      </c>
      <c r="B1242" s="73">
        <f t="shared" si="63"/>
        <v>255.94170000000003</v>
      </c>
      <c r="C1242" s="95">
        <v>161</v>
      </c>
      <c r="D1242" s="73">
        <f t="shared" si="64"/>
        <v>1.5897000000000001</v>
      </c>
      <c r="F1242" s="96" t="s">
        <v>202</v>
      </c>
      <c r="G1242" s="73">
        <f t="shared" si="65"/>
        <v>1.5897000000000001</v>
      </c>
    </row>
    <row r="1243" spans="1:11">
      <c r="A1243" s="94">
        <v>39002</v>
      </c>
      <c r="B1243" s="73">
        <f t="shared" si="63"/>
        <v>255.94170000000003</v>
      </c>
      <c r="C1243" s="95">
        <v>161</v>
      </c>
      <c r="D1243" s="73">
        <f t="shared" si="64"/>
        <v>1.5897000000000001</v>
      </c>
      <c r="F1243" s="96" t="s">
        <v>202</v>
      </c>
      <c r="G1243" s="73">
        <f t="shared" si="65"/>
        <v>1.5897000000000001</v>
      </c>
    </row>
    <row r="1244" spans="1:11">
      <c r="A1244" s="94">
        <v>39003</v>
      </c>
      <c r="B1244" s="73">
        <f t="shared" si="63"/>
        <v>255.94170000000003</v>
      </c>
      <c r="C1244" s="95">
        <v>161</v>
      </c>
      <c r="D1244" s="73">
        <f t="shared" si="64"/>
        <v>1.5897000000000001</v>
      </c>
      <c r="F1244" s="96" t="s">
        <v>202</v>
      </c>
      <c r="G1244" s="73">
        <f t="shared" si="65"/>
        <v>1.5897000000000001</v>
      </c>
    </row>
    <row r="1245" spans="1:11">
      <c r="A1245" s="94">
        <v>39006</v>
      </c>
      <c r="B1245" s="73">
        <f t="shared" si="63"/>
        <v>255.94170000000003</v>
      </c>
      <c r="C1245" s="95">
        <v>161</v>
      </c>
      <c r="D1245" s="73">
        <f t="shared" si="64"/>
        <v>1.5897000000000001</v>
      </c>
      <c r="F1245" s="96" t="s">
        <v>202</v>
      </c>
      <c r="G1245" s="73">
        <f t="shared" si="65"/>
        <v>1.5897000000000001</v>
      </c>
    </row>
    <row r="1246" spans="1:11">
      <c r="A1246" s="94">
        <v>39007</v>
      </c>
      <c r="B1246" s="73">
        <f t="shared" si="63"/>
        <v>251.96745000000001</v>
      </c>
      <c r="C1246" s="95">
        <v>158.5</v>
      </c>
      <c r="D1246" s="73">
        <f t="shared" si="64"/>
        <v>1.5897000000000001</v>
      </c>
      <c r="F1246" s="96" t="s">
        <v>202</v>
      </c>
      <c r="G1246" s="73">
        <f t="shared" si="65"/>
        <v>1.5897000000000001</v>
      </c>
    </row>
    <row r="1247" spans="1:11">
      <c r="A1247" s="94">
        <v>39008</v>
      </c>
      <c r="B1247" s="73">
        <f t="shared" si="63"/>
        <v>251.96745000000001</v>
      </c>
      <c r="C1247" s="95">
        <v>158.5</v>
      </c>
      <c r="D1247" s="73">
        <f t="shared" si="64"/>
        <v>1.5897000000000001</v>
      </c>
      <c r="F1247" s="96" t="s">
        <v>202</v>
      </c>
      <c r="G1247" s="73">
        <f t="shared" si="65"/>
        <v>1.5897000000000001</v>
      </c>
    </row>
    <row r="1248" spans="1:11">
      <c r="A1248" s="94">
        <v>39009</v>
      </c>
      <c r="B1248" s="73">
        <f t="shared" si="63"/>
        <v>251.96745000000001</v>
      </c>
      <c r="C1248" s="95">
        <v>158.5</v>
      </c>
      <c r="D1248" s="73">
        <f t="shared" si="64"/>
        <v>1.5897000000000001</v>
      </c>
      <c r="F1248" s="96" t="s">
        <v>202</v>
      </c>
      <c r="G1248" s="73">
        <f t="shared" si="65"/>
        <v>1.5897000000000001</v>
      </c>
    </row>
    <row r="1249" spans="1:11">
      <c r="A1249" s="94">
        <v>39010</v>
      </c>
      <c r="B1249" s="73">
        <f t="shared" si="63"/>
        <v>246.80092500000001</v>
      </c>
      <c r="C1249" s="95">
        <v>155.25</v>
      </c>
      <c r="D1249" s="73">
        <f t="shared" si="64"/>
        <v>1.5897000000000001</v>
      </c>
      <c r="F1249" s="96" t="s">
        <v>202</v>
      </c>
      <c r="G1249" s="73">
        <f t="shared" si="65"/>
        <v>1.5897000000000001</v>
      </c>
    </row>
    <row r="1250" spans="1:11">
      <c r="A1250" s="94">
        <v>39013</v>
      </c>
      <c r="B1250" s="73">
        <f t="shared" si="63"/>
        <v>246.40350000000001</v>
      </c>
      <c r="C1250" s="95">
        <v>155</v>
      </c>
      <c r="D1250" s="73">
        <f t="shared" si="64"/>
        <v>1.5897000000000001</v>
      </c>
      <c r="F1250" s="96" t="s">
        <v>202</v>
      </c>
      <c r="G1250" s="73">
        <f t="shared" si="65"/>
        <v>1.5897000000000001</v>
      </c>
    </row>
    <row r="1251" spans="1:11">
      <c r="A1251" s="94">
        <v>39014</v>
      </c>
      <c r="B1251" s="73">
        <f t="shared" si="63"/>
        <v>249.58290000000002</v>
      </c>
      <c r="C1251" s="95">
        <v>157</v>
      </c>
      <c r="D1251" s="73">
        <f t="shared" si="64"/>
        <v>1.5897000000000001</v>
      </c>
      <c r="F1251" s="96" t="s">
        <v>202</v>
      </c>
      <c r="G1251" s="73">
        <f t="shared" si="65"/>
        <v>1.5897000000000001</v>
      </c>
    </row>
    <row r="1252" spans="1:11">
      <c r="A1252" s="94">
        <v>39015</v>
      </c>
      <c r="B1252" s="73">
        <f t="shared" si="63"/>
        <v>252.76230000000001</v>
      </c>
      <c r="C1252" s="95">
        <v>159</v>
      </c>
      <c r="D1252" s="73">
        <f t="shared" si="64"/>
        <v>1.5897000000000001</v>
      </c>
      <c r="F1252" s="96" t="s">
        <v>202</v>
      </c>
      <c r="G1252" s="73">
        <f t="shared" si="65"/>
        <v>1.5897000000000001</v>
      </c>
    </row>
    <row r="1253" spans="1:11">
      <c r="A1253" s="94">
        <v>39016</v>
      </c>
      <c r="B1253" s="73">
        <f t="shared" si="63"/>
        <v>249.98032500000002</v>
      </c>
      <c r="C1253" s="95">
        <v>157.25</v>
      </c>
      <c r="D1253" s="73">
        <f t="shared" si="64"/>
        <v>1.5897000000000001</v>
      </c>
      <c r="F1253" s="96" t="s">
        <v>202</v>
      </c>
      <c r="G1253" s="73">
        <f t="shared" si="65"/>
        <v>1.5897000000000001</v>
      </c>
    </row>
    <row r="1254" spans="1:11">
      <c r="A1254" s="94">
        <v>39017</v>
      </c>
      <c r="B1254" s="73">
        <f t="shared" ref="B1254:B1293" si="66">+C1254*G1254</f>
        <v>252.36487500000001</v>
      </c>
      <c r="C1254" s="95">
        <v>158.75</v>
      </c>
      <c r="D1254" s="73">
        <f t="shared" si="64"/>
        <v>1.5897000000000001</v>
      </c>
      <c r="F1254" s="96" t="s">
        <v>202</v>
      </c>
      <c r="G1254" s="73">
        <f t="shared" si="65"/>
        <v>1.5897000000000001</v>
      </c>
    </row>
    <row r="1255" spans="1:11">
      <c r="A1255" s="94">
        <v>39020</v>
      </c>
      <c r="B1255" s="73">
        <f t="shared" si="66"/>
        <v>250.37775000000002</v>
      </c>
      <c r="C1255" s="95">
        <v>157.5</v>
      </c>
      <c r="D1255" s="73">
        <f t="shared" si="64"/>
        <v>1.5897000000000001</v>
      </c>
      <c r="F1255" s="96" t="s">
        <v>202</v>
      </c>
      <c r="G1255" s="73">
        <f t="shared" si="65"/>
        <v>1.5897000000000001</v>
      </c>
    </row>
    <row r="1256" spans="1:11">
      <c r="A1256" s="94">
        <v>39021</v>
      </c>
      <c r="B1256" s="73">
        <f t="shared" si="66"/>
        <v>247.99320000000003</v>
      </c>
      <c r="C1256" s="95">
        <v>156</v>
      </c>
      <c r="D1256" s="73">
        <f t="shared" si="64"/>
        <v>1.5897000000000001</v>
      </c>
      <c r="F1256" s="96" t="s">
        <v>202</v>
      </c>
      <c r="G1256" s="73">
        <f t="shared" si="65"/>
        <v>1.5897000000000001</v>
      </c>
    </row>
    <row r="1257" spans="1:11">
      <c r="A1257" s="94">
        <v>39022</v>
      </c>
      <c r="B1257" s="73">
        <f t="shared" si="66"/>
        <v>247.18905000000001</v>
      </c>
      <c r="C1257" s="95">
        <v>155.25</v>
      </c>
      <c r="D1257" s="73">
        <f t="shared" si="64"/>
        <v>1.5922000000000001</v>
      </c>
      <c r="E1257" s="73">
        <v>69.239999999999995</v>
      </c>
      <c r="F1257" s="96" t="s">
        <v>203</v>
      </c>
      <c r="G1257" s="73">
        <f t="shared" si="65"/>
        <v>1.5922000000000001</v>
      </c>
      <c r="K1257" s="73">
        <v>69.239999999999995</v>
      </c>
    </row>
    <row r="1258" spans="1:11">
      <c r="A1258" s="94">
        <v>39023</v>
      </c>
      <c r="B1258" s="73">
        <f t="shared" si="66"/>
        <v>250.7715</v>
      </c>
      <c r="C1258" s="95">
        <v>157.5</v>
      </c>
      <c r="D1258" s="73">
        <f t="shared" si="64"/>
        <v>1.5922000000000001</v>
      </c>
      <c r="F1258" s="96" t="s">
        <v>203</v>
      </c>
      <c r="G1258" s="73">
        <f t="shared" si="65"/>
        <v>1.5922000000000001</v>
      </c>
    </row>
    <row r="1259" spans="1:11">
      <c r="A1259" s="94">
        <v>39024</v>
      </c>
      <c r="B1259" s="73">
        <f t="shared" si="66"/>
        <v>249.17930000000001</v>
      </c>
      <c r="C1259" s="95">
        <v>156.5</v>
      </c>
      <c r="D1259" s="73">
        <f t="shared" si="64"/>
        <v>1.5922000000000001</v>
      </c>
      <c r="F1259" s="96" t="s">
        <v>203</v>
      </c>
      <c r="G1259" s="73">
        <f t="shared" si="65"/>
        <v>1.5922000000000001</v>
      </c>
    </row>
    <row r="1260" spans="1:11">
      <c r="A1260" s="94">
        <v>39027</v>
      </c>
      <c r="B1260" s="73">
        <f t="shared" si="66"/>
        <v>249.17930000000001</v>
      </c>
      <c r="C1260" s="95">
        <v>156.5</v>
      </c>
      <c r="D1260" s="73">
        <f t="shared" si="64"/>
        <v>1.5922000000000001</v>
      </c>
      <c r="F1260" s="96" t="s">
        <v>203</v>
      </c>
      <c r="G1260" s="73">
        <f t="shared" si="65"/>
        <v>1.5922000000000001</v>
      </c>
    </row>
    <row r="1261" spans="1:11">
      <c r="A1261" s="94">
        <v>39028</v>
      </c>
      <c r="B1261" s="73">
        <f t="shared" si="66"/>
        <v>248.78125</v>
      </c>
      <c r="C1261" s="95">
        <v>156.25</v>
      </c>
      <c r="D1261" s="73">
        <f t="shared" si="64"/>
        <v>1.5922000000000001</v>
      </c>
      <c r="F1261" s="96" t="s">
        <v>203</v>
      </c>
      <c r="G1261" s="73">
        <f t="shared" si="65"/>
        <v>1.5922000000000001</v>
      </c>
    </row>
    <row r="1262" spans="1:11">
      <c r="A1262" s="94">
        <v>39029</v>
      </c>
      <c r="B1262" s="73">
        <f t="shared" si="66"/>
        <v>250.7715</v>
      </c>
      <c r="C1262" s="95">
        <v>157.5</v>
      </c>
      <c r="D1262" s="73">
        <f t="shared" si="64"/>
        <v>1.5922000000000001</v>
      </c>
      <c r="F1262" s="96" t="s">
        <v>203</v>
      </c>
      <c r="G1262" s="73">
        <f t="shared" si="65"/>
        <v>1.5922000000000001</v>
      </c>
    </row>
    <row r="1263" spans="1:11">
      <c r="A1263" s="94">
        <v>39030</v>
      </c>
      <c r="B1263" s="73">
        <f t="shared" si="66"/>
        <v>247.18905000000001</v>
      </c>
      <c r="C1263" s="95">
        <v>155.25</v>
      </c>
      <c r="D1263" s="73">
        <f t="shared" si="64"/>
        <v>1.5922000000000001</v>
      </c>
      <c r="F1263" s="96" t="s">
        <v>203</v>
      </c>
      <c r="G1263" s="73">
        <f t="shared" si="65"/>
        <v>1.5922000000000001</v>
      </c>
    </row>
    <row r="1264" spans="1:11">
      <c r="A1264" s="94">
        <v>39031</v>
      </c>
      <c r="B1264" s="73">
        <f t="shared" si="66"/>
        <v>249.57735</v>
      </c>
      <c r="C1264" s="95">
        <v>156.75</v>
      </c>
      <c r="D1264" s="73">
        <f t="shared" si="64"/>
        <v>1.5922000000000001</v>
      </c>
      <c r="F1264" s="96" t="s">
        <v>203</v>
      </c>
      <c r="G1264" s="73">
        <f t="shared" si="65"/>
        <v>1.5922000000000001</v>
      </c>
    </row>
    <row r="1265" spans="1:11">
      <c r="A1265" s="94">
        <v>39034</v>
      </c>
      <c r="B1265" s="73">
        <f t="shared" si="66"/>
        <v>247.58710000000002</v>
      </c>
      <c r="C1265" s="95">
        <v>155.5</v>
      </c>
      <c r="D1265" s="73">
        <f t="shared" si="64"/>
        <v>1.5922000000000001</v>
      </c>
      <c r="F1265" s="96" t="s">
        <v>203</v>
      </c>
      <c r="G1265" s="73">
        <f t="shared" si="65"/>
        <v>1.5922000000000001</v>
      </c>
    </row>
    <row r="1266" spans="1:11">
      <c r="A1266" s="94">
        <v>39035</v>
      </c>
      <c r="B1266" s="73">
        <f t="shared" si="66"/>
        <v>245.9949</v>
      </c>
      <c r="C1266" s="95">
        <v>154.5</v>
      </c>
      <c r="D1266" s="73">
        <f t="shared" si="64"/>
        <v>1.5922000000000001</v>
      </c>
      <c r="F1266" s="96" t="s">
        <v>203</v>
      </c>
      <c r="G1266" s="73">
        <f t="shared" si="65"/>
        <v>1.5922000000000001</v>
      </c>
    </row>
    <row r="1267" spans="1:11">
      <c r="A1267" s="94">
        <v>39036</v>
      </c>
      <c r="B1267" s="73">
        <f t="shared" si="66"/>
        <v>248.38320000000002</v>
      </c>
      <c r="C1267" s="95">
        <v>156</v>
      </c>
      <c r="D1267" s="73">
        <f t="shared" si="64"/>
        <v>1.5922000000000001</v>
      </c>
      <c r="F1267" s="96" t="s">
        <v>203</v>
      </c>
      <c r="G1267" s="73">
        <f t="shared" si="65"/>
        <v>1.5922000000000001</v>
      </c>
    </row>
    <row r="1268" spans="1:11">
      <c r="A1268" s="94">
        <v>39037</v>
      </c>
      <c r="B1268" s="73">
        <f t="shared" si="66"/>
        <v>246.39295000000001</v>
      </c>
      <c r="C1268" s="95">
        <v>154.75</v>
      </c>
      <c r="D1268" s="73">
        <f t="shared" si="64"/>
        <v>1.5922000000000001</v>
      </c>
      <c r="F1268" s="96" t="s">
        <v>203</v>
      </c>
      <c r="G1268" s="73">
        <f t="shared" si="65"/>
        <v>1.5922000000000001</v>
      </c>
    </row>
    <row r="1269" spans="1:11">
      <c r="A1269" s="94">
        <v>39038</v>
      </c>
      <c r="B1269" s="73">
        <f t="shared" si="66"/>
        <v>244.80075000000002</v>
      </c>
      <c r="C1269" s="95">
        <v>153.75</v>
      </c>
      <c r="D1269" s="73">
        <f t="shared" si="64"/>
        <v>1.5922000000000001</v>
      </c>
      <c r="F1269" s="96" t="s">
        <v>203</v>
      </c>
      <c r="G1269" s="73">
        <f t="shared" si="65"/>
        <v>1.5922000000000001</v>
      </c>
    </row>
    <row r="1270" spans="1:11">
      <c r="A1270" s="94">
        <v>39041</v>
      </c>
      <c r="B1270" s="73">
        <f t="shared" si="66"/>
        <v>246.791</v>
      </c>
      <c r="C1270" s="95">
        <v>155</v>
      </c>
      <c r="D1270" s="73">
        <f t="shared" si="64"/>
        <v>1.5922000000000001</v>
      </c>
      <c r="F1270" s="96" t="s">
        <v>203</v>
      </c>
      <c r="G1270" s="73">
        <f t="shared" si="65"/>
        <v>1.5922000000000001</v>
      </c>
    </row>
    <row r="1271" spans="1:11">
      <c r="A1271" s="94">
        <v>39042</v>
      </c>
      <c r="B1271" s="73">
        <f t="shared" si="66"/>
        <v>245.19880000000001</v>
      </c>
      <c r="C1271" s="95">
        <v>154</v>
      </c>
      <c r="D1271" s="73">
        <f t="shared" si="64"/>
        <v>1.5922000000000001</v>
      </c>
      <c r="F1271" s="96" t="s">
        <v>203</v>
      </c>
      <c r="G1271" s="73">
        <f t="shared" si="65"/>
        <v>1.5922000000000001</v>
      </c>
    </row>
    <row r="1272" spans="1:11">
      <c r="A1272" s="94">
        <v>39043</v>
      </c>
      <c r="B1272" s="73">
        <f t="shared" si="66"/>
        <v>244.40270000000001</v>
      </c>
      <c r="C1272" s="95">
        <v>153.5</v>
      </c>
      <c r="D1272" s="73">
        <f t="shared" si="64"/>
        <v>1.5922000000000001</v>
      </c>
      <c r="F1272" s="96" t="s">
        <v>203</v>
      </c>
      <c r="G1272" s="73">
        <f t="shared" si="65"/>
        <v>1.5922000000000001</v>
      </c>
    </row>
    <row r="1273" spans="1:11">
      <c r="A1273" s="94">
        <v>39044</v>
      </c>
      <c r="B1273" s="73">
        <f t="shared" si="66"/>
        <v>244.80075000000002</v>
      </c>
      <c r="C1273" s="95">
        <v>153.75</v>
      </c>
      <c r="D1273" s="73">
        <f t="shared" si="64"/>
        <v>1.5922000000000001</v>
      </c>
      <c r="F1273" s="96" t="s">
        <v>203</v>
      </c>
      <c r="G1273" s="73">
        <f t="shared" si="65"/>
        <v>1.5922000000000001</v>
      </c>
    </row>
    <row r="1274" spans="1:11">
      <c r="A1274" s="94">
        <v>39045</v>
      </c>
      <c r="B1274" s="73">
        <f t="shared" si="66"/>
        <v>243.60660000000001</v>
      </c>
      <c r="C1274" s="95">
        <v>153</v>
      </c>
      <c r="D1274" s="73">
        <f t="shared" si="64"/>
        <v>1.5922000000000001</v>
      </c>
      <c r="F1274" s="96" t="s">
        <v>203</v>
      </c>
      <c r="G1274" s="73">
        <f t="shared" si="65"/>
        <v>1.5922000000000001</v>
      </c>
    </row>
    <row r="1275" spans="1:11">
      <c r="A1275" s="94">
        <v>39048</v>
      </c>
      <c r="B1275" s="73">
        <f t="shared" si="66"/>
        <v>244.80075000000002</v>
      </c>
      <c r="C1275" s="95">
        <v>153.75</v>
      </c>
      <c r="D1275" s="73">
        <f t="shared" si="64"/>
        <v>1.5922000000000001</v>
      </c>
      <c r="F1275" s="96" t="s">
        <v>203</v>
      </c>
      <c r="G1275" s="73">
        <f t="shared" si="65"/>
        <v>1.5922000000000001</v>
      </c>
    </row>
    <row r="1276" spans="1:11">
      <c r="A1276" s="94">
        <v>39049</v>
      </c>
      <c r="B1276" s="73">
        <f t="shared" si="66"/>
        <v>242.81050000000002</v>
      </c>
      <c r="C1276" s="95">
        <v>152.5</v>
      </c>
      <c r="D1276" s="73">
        <f t="shared" si="64"/>
        <v>1.5922000000000001</v>
      </c>
      <c r="F1276" s="96" t="s">
        <v>203</v>
      </c>
      <c r="G1276" s="73">
        <f t="shared" si="65"/>
        <v>1.5922000000000001</v>
      </c>
    </row>
    <row r="1277" spans="1:11">
      <c r="A1277" s="94">
        <v>39050</v>
      </c>
      <c r="B1277" s="73">
        <f t="shared" si="66"/>
        <v>239.62610000000001</v>
      </c>
      <c r="C1277" s="95">
        <v>150.5</v>
      </c>
      <c r="D1277" s="73">
        <f t="shared" si="64"/>
        <v>1.5922000000000001</v>
      </c>
      <c r="F1277" s="96" t="s">
        <v>203</v>
      </c>
      <c r="G1277" s="73">
        <f t="shared" si="65"/>
        <v>1.5922000000000001</v>
      </c>
    </row>
    <row r="1278" spans="1:11">
      <c r="A1278" s="94">
        <v>39051</v>
      </c>
      <c r="B1278" s="73">
        <f t="shared" si="66"/>
        <v>240.02415000000002</v>
      </c>
      <c r="C1278" s="95">
        <v>150.75</v>
      </c>
      <c r="D1278" s="73">
        <f t="shared" si="64"/>
        <v>1.5922000000000001</v>
      </c>
      <c r="F1278" s="96" t="s">
        <v>203</v>
      </c>
      <c r="G1278" s="73">
        <f t="shared" si="65"/>
        <v>1.5922000000000001</v>
      </c>
    </row>
    <row r="1279" spans="1:11">
      <c r="A1279" s="94">
        <v>39052</v>
      </c>
      <c r="B1279" s="73">
        <f t="shared" si="66"/>
        <v>239.09084999999999</v>
      </c>
      <c r="C1279" s="95">
        <v>149.75</v>
      </c>
      <c r="D1279" s="73">
        <f t="shared" si="64"/>
        <v>1.5966</v>
      </c>
      <c r="E1279" s="73">
        <v>68.78</v>
      </c>
      <c r="F1279" s="96" t="s">
        <v>204</v>
      </c>
      <c r="G1279" s="73">
        <f t="shared" si="65"/>
        <v>1.5966</v>
      </c>
      <c r="K1279" s="73">
        <v>68.78</v>
      </c>
    </row>
    <row r="1280" spans="1:11">
      <c r="A1280" s="94">
        <v>39055</v>
      </c>
      <c r="B1280" s="73">
        <f t="shared" si="66"/>
        <v>235.09935000000002</v>
      </c>
      <c r="C1280" s="95">
        <v>147.25</v>
      </c>
      <c r="D1280" s="73">
        <f t="shared" si="64"/>
        <v>1.5966</v>
      </c>
      <c r="F1280" s="96" t="s">
        <v>204</v>
      </c>
      <c r="G1280" s="73">
        <f t="shared" si="65"/>
        <v>1.5966</v>
      </c>
    </row>
    <row r="1281" spans="1:7">
      <c r="A1281" s="94">
        <v>39056</v>
      </c>
      <c r="B1281" s="73">
        <f t="shared" si="66"/>
        <v>234.7002</v>
      </c>
      <c r="C1281" s="95">
        <v>147</v>
      </c>
      <c r="D1281" s="73">
        <f t="shared" si="64"/>
        <v>1.5966</v>
      </c>
      <c r="F1281" s="96" t="s">
        <v>204</v>
      </c>
      <c r="G1281" s="73">
        <f t="shared" si="65"/>
        <v>1.5966</v>
      </c>
    </row>
    <row r="1282" spans="1:7">
      <c r="A1282" s="94">
        <v>39057</v>
      </c>
      <c r="B1282" s="73">
        <f t="shared" si="66"/>
        <v>234.7002</v>
      </c>
      <c r="C1282" s="95">
        <v>147</v>
      </c>
      <c r="D1282" s="73">
        <f t="shared" si="64"/>
        <v>1.5966</v>
      </c>
      <c r="F1282" s="96" t="s">
        <v>204</v>
      </c>
      <c r="G1282" s="73">
        <f t="shared" si="65"/>
        <v>1.5966</v>
      </c>
    </row>
    <row r="1283" spans="1:7">
      <c r="A1283" s="94">
        <v>39058</v>
      </c>
      <c r="B1283" s="73">
        <f t="shared" si="66"/>
        <v>233.50274999999999</v>
      </c>
      <c r="C1283" s="95">
        <v>146.25</v>
      </c>
      <c r="D1283" s="73">
        <f t="shared" si="64"/>
        <v>1.5966</v>
      </c>
      <c r="F1283" s="96" t="s">
        <v>204</v>
      </c>
      <c r="G1283" s="73">
        <f t="shared" si="65"/>
        <v>1.5966</v>
      </c>
    </row>
    <row r="1284" spans="1:7">
      <c r="A1284" s="94">
        <v>39059</v>
      </c>
      <c r="B1284" s="73">
        <f t="shared" si="66"/>
        <v>234.30105</v>
      </c>
      <c r="C1284" s="95">
        <v>146.75</v>
      </c>
      <c r="D1284" s="73">
        <f t="shared" ref="D1284:D1347" si="67">+G1284</f>
        <v>1.5966</v>
      </c>
      <c r="F1284" s="96" t="s">
        <v>204</v>
      </c>
      <c r="G1284" s="73">
        <f t="shared" ref="G1284:G1347" si="68">VLOOKUP(F:F,I:J,2,FALSE)</f>
        <v>1.5966</v>
      </c>
    </row>
    <row r="1285" spans="1:7">
      <c r="A1285" s="94">
        <v>39062</v>
      </c>
      <c r="B1285" s="73">
        <f t="shared" si="66"/>
        <v>233.1036</v>
      </c>
      <c r="C1285" s="95">
        <v>146</v>
      </c>
      <c r="D1285" s="73">
        <f t="shared" si="67"/>
        <v>1.5966</v>
      </c>
      <c r="F1285" s="96" t="s">
        <v>204</v>
      </c>
      <c r="G1285" s="73">
        <f t="shared" si="68"/>
        <v>1.5966</v>
      </c>
    </row>
    <row r="1286" spans="1:7">
      <c r="A1286" s="94">
        <v>39063</v>
      </c>
      <c r="B1286" s="73">
        <f t="shared" si="66"/>
        <v>234.30105</v>
      </c>
      <c r="C1286" s="95">
        <v>146.75</v>
      </c>
      <c r="D1286" s="73">
        <f t="shared" si="67"/>
        <v>1.5966</v>
      </c>
      <c r="F1286" s="96" t="s">
        <v>204</v>
      </c>
      <c r="G1286" s="73">
        <f t="shared" si="68"/>
        <v>1.5966</v>
      </c>
    </row>
    <row r="1287" spans="1:7">
      <c r="A1287" s="94">
        <v>39064</v>
      </c>
      <c r="B1287" s="73">
        <f t="shared" si="66"/>
        <v>233.1036</v>
      </c>
      <c r="C1287" s="95">
        <v>146</v>
      </c>
      <c r="D1287" s="73">
        <f t="shared" si="67"/>
        <v>1.5966</v>
      </c>
      <c r="F1287" s="96" t="s">
        <v>204</v>
      </c>
      <c r="G1287" s="73">
        <f t="shared" si="68"/>
        <v>1.5966</v>
      </c>
    </row>
    <row r="1288" spans="1:7">
      <c r="A1288" s="94">
        <v>39065</v>
      </c>
      <c r="B1288" s="73">
        <f t="shared" si="66"/>
        <v>235.89765</v>
      </c>
      <c r="C1288" s="95">
        <v>147.75</v>
      </c>
      <c r="D1288" s="73">
        <f t="shared" si="67"/>
        <v>1.5966</v>
      </c>
      <c r="F1288" s="96" t="s">
        <v>204</v>
      </c>
      <c r="G1288" s="73">
        <f t="shared" si="68"/>
        <v>1.5966</v>
      </c>
    </row>
    <row r="1289" spans="1:7">
      <c r="A1289" s="94">
        <v>39066</v>
      </c>
      <c r="B1289" s="73">
        <f t="shared" si="66"/>
        <v>239.09084999999999</v>
      </c>
      <c r="C1289" s="95">
        <v>149.75</v>
      </c>
      <c r="D1289" s="73">
        <f t="shared" si="67"/>
        <v>1.5966</v>
      </c>
      <c r="F1289" s="96" t="s">
        <v>204</v>
      </c>
      <c r="G1289" s="73">
        <f t="shared" si="68"/>
        <v>1.5966</v>
      </c>
    </row>
    <row r="1290" spans="1:7">
      <c r="A1290" s="94">
        <v>39069</v>
      </c>
      <c r="B1290" s="73">
        <f t="shared" si="66"/>
        <v>238.6917</v>
      </c>
      <c r="C1290" s="95">
        <v>149.5</v>
      </c>
      <c r="D1290" s="73">
        <f t="shared" si="67"/>
        <v>1.5966</v>
      </c>
      <c r="F1290" s="96" t="s">
        <v>204</v>
      </c>
      <c r="G1290" s="73">
        <f t="shared" si="68"/>
        <v>1.5966</v>
      </c>
    </row>
    <row r="1291" spans="1:7">
      <c r="A1291" s="94">
        <v>39070</v>
      </c>
      <c r="B1291" s="73">
        <f t="shared" si="66"/>
        <v>236.29679999999999</v>
      </c>
      <c r="C1291" s="95">
        <v>148</v>
      </c>
      <c r="D1291" s="73">
        <f t="shared" si="67"/>
        <v>1.5966</v>
      </c>
      <c r="F1291" s="96" t="s">
        <v>204</v>
      </c>
      <c r="G1291" s="73">
        <f t="shared" si="68"/>
        <v>1.5966</v>
      </c>
    </row>
    <row r="1292" spans="1:7">
      <c r="A1292" s="94">
        <v>39071</v>
      </c>
      <c r="B1292" s="73">
        <f t="shared" si="66"/>
        <v>237.89340000000001</v>
      </c>
      <c r="C1292" s="95">
        <v>149</v>
      </c>
      <c r="D1292" s="73">
        <f t="shared" si="67"/>
        <v>1.5966</v>
      </c>
      <c r="F1292" s="96" t="s">
        <v>204</v>
      </c>
      <c r="G1292" s="73">
        <f t="shared" si="68"/>
        <v>1.5966</v>
      </c>
    </row>
    <row r="1293" spans="1:7">
      <c r="A1293" s="94">
        <v>39072</v>
      </c>
      <c r="B1293" s="73">
        <f t="shared" si="66"/>
        <v>237.89340000000001</v>
      </c>
      <c r="C1293" s="95">
        <v>149</v>
      </c>
      <c r="D1293" s="73">
        <f t="shared" si="67"/>
        <v>1.5966</v>
      </c>
      <c r="F1293" s="96" t="s">
        <v>204</v>
      </c>
      <c r="G1293" s="73">
        <f t="shared" si="68"/>
        <v>1.5966</v>
      </c>
    </row>
    <row r="1294" spans="1:7">
      <c r="A1294" s="94">
        <v>39073</v>
      </c>
      <c r="C1294" s="95"/>
      <c r="D1294" s="73">
        <f t="shared" si="67"/>
        <v>1.5966</v>
      </c>
      <c r="F1294" s="96" t="s">
        <v>204</v>
      </c>
      <c r="G1294" s="73">
        <f t="shared" si="68"/>
        <v>1.5966</v>
      </c>
    </row>
    <row r="1295" spans="1:7">
      <c r="A1295" s="94">
        <v>39076</v>
      </c>
      <c r="C1295" s="95"/>
      <c r="D1295" s="73">
        <f t="shared" si="67"/>
        <v>1.5966</v>
      </c>
      <c r="F1295" s="96" t="s">
        <v>204</v>
      </c>
      <c r="G1295" s="73">
        <f t="shared" si="68"/>
        <v>1.5966</v>
      </c>
    </row>
    <row r="1296" spans="1:7">
      <c r="A1296" s="94">
        <v>39077</v>
      </c>
      <c r="B1296" s="73">
        <f>+C1296*G1296</f>
        <v>239.88915</v>
      </c>
      <c r="C1296" s="95">
        <v>150.25</v>
      </c>
      <c r="D1296" s="73">
        <f t="shared" si="67"/>
        <v>1.5966</v>
      </c>
      <c r="F1296" s="96" t="s">
        <v>204</v>
      </c>
      <c r="G1296" s="73">
        <f t="shared" si="68"/>
        <v>1.5966</v>
      </c>
    </row>
    <row r="1297" spans="1:11">
      <c r="A1297" s="94">
        <v>39078</v>
      </c>
      <c r="B1297" s="73">
        <f>+C1297*G1297</f>
        <v>241.0866</v>
      </c>
      <c r="C1297" s="95">
        <v>151</v>
      </c>
      <c r="D1297" s="73">
        <f t="shared" si="67"/>
        <v>1.5966</v>
      </c>
      <c r="F1297" s="96" t="s">
        <v>204</v>
      </c>
      <c r="G1297" s="73">
        <f t="shared" si="68"/>
        <v>1.5966</v>
      </c>
    </row>
    <row r="1298" spans="1:11">
      <c r="A1298" s="94">
        <v>39079</v>
      </c>
      <c r="B1298" s="73">
        <f>+C1298*G1298</f>
        <v>242.6832</v>
      </c>
      <c r="C1298" s="95">
        <v>152</v>
      </c>
      <c r="D1298" s="73">
        <f t="shared" si="67"/>
        <v>1.5966</v>
      </c>
      <c r="F1298" s="96" t="s">
        <v>204</v>
      </c>
      <c r="G1298" s="73">
        <f t="shared" si="68"/>
        <v>1.5966</v>
      </c>
    </row>
    <row r="1299" spans="1:11">
      <c r="A1299" s="94">
        <v>39080</v>
      </c>
      <c r="B1299" s="73">
        <f>+C1299*G1299</f>
        <v>241.0866</v>
      </c>
      <c r="C1299" s="95">
        <v>151</v>
      </c>
      <c r="D1299" s="73">
        <f t="shared" si="67"/>
        <v>1.5966</v>
      </c>
      <c r="F1299" s="96" t="s">
        <v>204</v>
      </c>
      <c r="G1299" s="73">
        <f t="shared" si="68"/>
        <v>1.5966</v>
      </c>
    </row>
    <row r="1300" spans="1:11">
      <c r="A1300" s="94">
        <v>39083</v>
      </c>
      <c r="C1300" s="95"/>
      <c r="D1300" s="73">
        <f t="shared" si="67"/>
        <v>1.6156999999999999</v>
      </c>
      <c r="E1300" s="73">
        <v>63.82</v>
      </c>
      <c r="F1300" s="96" t="s">
        <v>205</v>
      </c>
      <c r="G1300" s="73">
        <f t="shared" si="68"/>
        <v>1.6156999999999999</v>
      </c>
      <c r="K1300" s="73">
        <v>63.82</v>
      </c>
    </row>
    <row r="1301" spans="1:11">
      <c r="A1301" s="94">
        <v>39084</v>
      </c>
      <c r="B1301" s="73">
        <f t="shared" ref="B1301:B1364" si="69">+C1301*G1301</f>
        <v>240.73929999999999</v>
      </c>
      <c r="C1301" s="95">
        <v>149</v>
      </c>
      <c r="D1301" s="73">
        <f t="shared" si="67"/>
        <v>1.6156999999999999</v>
      </c>
      <c r="F1301" s="96" t="s">
        <v>205</v>
      </c>
      <c r="G1301" s="73">
        <f t="shared" si="68"/>
        <v>1.6156999999999999</v>
      </c>
    </row>
    <row r="1302" spans="1:11">
      <c r="A1302" s="94">
        <v>39085</v>
      </c>
      <c r="B1302" s="73">
        <f t="shared" si="69"/>
        <v>237.10397499999999</v>
      </c>
      <c r="C1302" s="95">
        <v>146.75</v>
      </c>
      <c r="D1302" s="73">
        <f t="shared" si="67"/>
        <v>1.6156999999999999</v>
      </c>
      <c r="F1302" s="96" t="s">
        <v>205</v>
      </c>
      <c r="G1302" s="73">
        <f t="shared" si="68"/>
        <v>1.6156999999999999</v>
      </c>
    </row>
    <row r="1303" spans="1:11">
      <c r="A1303" s="94">
        <v>39086</v>
      </c>
      <c r="B1303" s="73">
        <f t="shared" si="69"/>
        <v>234.2765</v>
      </c>
      <c r="C1303" s="95">
        <v>145</v>
      </c>
      <c r="D1303" s="73">
        <f t="shared" si="67"/>
        <v>1.6156999999999999</v>
      </c>
      <c r="F1303" s="96" t="s">
        <v>205</v>
      </c>
      <c r="G1303" s="73">
        <f t="shared" si="68"/>
        <v>1.6156999999999999</v>
      </c>
    </row>
    <row r="1304" spans="1:11">
      <c r="A1304" s="94">
        <v>39087</v>
      </c>
      <c r="B1304" s="73">
        <f t="shared" si="69"/>
        <v>233.46865</v>
      </c>
      <c r="C1304" s="95">
        <v>144.5</v>
      </c>
      <c r="D1304" s="73">
        <f t="shared" si="67"/>
        <v>1.6156999999999999</v>
      </c>
      <c r="F1304" s="96" t="s">
        <v>205</v>
      </c>
      <c r="G1304" s="73">
        <f t="shared" si="68"/>
        <v>1.6156999999999999</v>
      </c>
    </row>
    <row r="1305" spans="1:11">
      <c r="A1305" s="94">
        <v>39090</v>
      </c>
      <c r="B1305" s="73">
        <f t="shared" si="69"/>
        <v>233.87257499999998</v>
      </c>
      <c r="C1305" s="95">
        <v>144.75</v>
      </c>
      <c r="D1305" s="73">
        <f t="shared" si="67"/>
        <v>1.6156999999999999</v>
      </c>
      <c r="F1305" s="96" t="s">
        <v>205</v>
      </c>
      <c r="G1305" s="73">
        <f t="shared" si="68"/>
        <v>1.6156999999999999</v>
      </c>
    </row>
    <row r="1306" spans="1:11">
      <c r="A1306" s="94">
        <v>39091</v>
      </c>
      <c r="B1306" s="73">
        <f t="shared" si="69"/>
        <v>233.06472499999998</v>
      </c>
      <c r="C1306" s="95">
        <v>144.25</v>
      </c>
      <c r="D1306" s="73">
        <f t="shared" si="67"/>
        <v>1.6156999999999999</v>
      </c>
      <c r="F1306" s="96" t="s">
        <v>205</v>
      </c>
      <c r="G1306" s="73">
        <f t="shared" si="68"/>
        <v>1.6156999999999999</v>
      </c>
    </row>
    <row r="1307" spans="1:11">
      <c r="A1307" s="94">
        <v>39092</v>
      </c>
      <c r="B1307" s="73">
        <f t="shared" si="69"/>
        <v>228.62154999999998</v>
      </c>
      <c r="C1307" s="95">
        <v>141.5</v>
      </c>
      <c r="D1307" s="73">
        <f t="shared" si="67"/>
        <v>1.6156999999999999</v>
      </c>
      <c r="F1307" s="96" t="s">
        <v>205</v>
      </c>
      <c r="G1307" s="73">
        <f t="shared" si="68"/>
        <v>1.6156999999999999</v>
      </c>
    </row>
    <row r="1308" spans="1:11">
      <c r="A1308" s="94">
        <v>39093</v>
      </c>
      <c r="B1308" s="73">
        <f t="shared" si="69"/>
        <v>235.08435</v>
      </c>
      <c r="C1308" s="95">
        <v>145.5</v>
      </c>
      <c r="D1308" s="73">
        <f t="shared" si="67"/>
        <v>1.6156999999999999</v>
      </c>
      <c r="F1308" s="96" t="s">
        <v>205</v>
      </c>
      <c r="G1308" s="73">
        <f t="shared" si="68"/>
        <v>1.6156999999999999</v>
      </c>
    </row>
    <row r="1309" spans="1:11">
      <c r="A1309" s="94">
        <v>39094</v>
      </c>
      <c r="B1309" s="73">
        <f t="shared" si="69"/>
        <v>241.95107499999997</v>
      </c>
      <c r="C1309" s="95">
        <v>149.75</v>
      </c>
      <c r="D1309" s="73">
        <f t="shared" si="67"/>
        <v>1.6156999999999999</v>
      </c>
      <c r="F1309" s="96" t="s">
        <v>205</v>
      </c>
      <c r="G1309" s="73">
        <f t="shared" si="68"/>
        <v>1.6156999999999999</v>
      </c>
    </row>
    <row r="1310" spans="1:11">
      <c r="A1310" s="94">
        <v>39097</v>
      </c>
      <c r="B1310" s="73">
        <f t="shared" si="69"/>
        <v>248.41387499999999</v>
      </c>
      <c r="C1310" s="95">
        <v>153.75</v>
      </c>
      <c r="D1310" s="73">
        <f t="shared" si="67"/>
        <v>1.6156999999999999</v>
      </c>
      <c r="F1310" s="96" t="s">
        <v>205</v>
      </c>
      <c r="G1310" s="73">
        <f t="shared" si="68"/>
        <v>1.6156999999999999</v>
      </c>
    </row>
    <row r="1311" spans="1:11">
      <c r="A1311" s="94">
        <v>39098</v>
      </c>
      <c r="B1311" s="73">
        <f t="shared" si="69"/>
        <v>243.56677499999998</v>
      </c>
      <c r="C1311" s="95">
        <v>150.75</v>
      </c>
      <c r="D1311" s="73">
        <f t="shared" si="67"/>
        <v>1.6156999999999999</v>
      </c>
      <c r="F1311" s="96" t="s">
        <v>205</v>
      </c>
      <c r="G1311" s="73">
        <f t="shared" si="68"/>
        <v>1.6156999999999999</v>
      </c>
    </row>
    <row r="1312" spans="1:11">
      <c r="A1312" s="94">
        <v>39099</v>
      </c>
      <c r="B1312" s="73">
        <f t="shared" si="69"/>
        <v>244.37462499999998</v>
      </c>
      <c r="C1312" s="95">
        <v>151.25</v>
      </c>
      <c r="D1312" s="73">
        <f t="shared" si="67"/>
        <v>1.6156999999999999</v>
      </c>
      <c r="F1312" s="96" t="s">
        <v>205</v>
      </c>
      <c r="G1312" s="73">
        <f t="shared" si="68"/>
        <v>1.6156999999999999</v>
      </c>
    </row>
    <row r="1313" spans="1:11">
      <c r="A1313" s="94">
        <v>39100</v>
      </c>
      <c r="B1313" s="73">
        <f t="shared" si="69"/>
        <v>242.75892499999998</v>
      </c>
      <c r="C1313" s="95">
        <v>150.25</v>
      </c>
      <c r="D1313" s="73">
        <f t="shared" si="67"/>
        <v>1.6156999999999999</v>
      </c>
      <c r="F1313" s="96" t="s">
        <v>205</v>
      </c>
      <c r="G1313" s="73">
        <f t="shared" si="68"/>
        <v>1.6156999999999999</v>
      </c>
    </row>
    <row r="1314" spans="1:11">
      <c r="A1314" s="94">
        <v>39101</v>
      </c>
      <c r="B1314" s="73">
        <f t="shared" si="69"/>
        <v>242.75892499999998</v>
      </c>
      <c r="C1314" s="95">
        <v>150.25</v>
      </c>
      <c r="D1314" s="73">
        <f t="shared" si="67"/>
        <v>1.6156999999999999</v>
      </c>
      <c r="F1314" s="96" t="s">
        <v>205</v>
      </c>
      <c r="G1314" s="73">
        <f t="shared" si="68"/>
        <v>1.6156999999999999</v>
      </c>
    </row>
    <row r="1315" spans="1:11">
      <c r="A1315" s="94">
        <v>39104</v>
      </c>
      <c r="B1315" s="73">
        <f t="shared" si="69"/>
        <v>243.16284999999999</v>
      </c>
      <c r="C1315" s="95">
        <v>150.5</v>
      </c>
      <c r="D1315" s="73">
        <f t="shared" si="67"/>
        <v>1.6156999999999999</v>
      </c>
      <c r="F1315" s="96" t="s">
        <v>205</v>
      </c>
      <c r="G1315" s="73">
        <f t="shared" si="68"/>
        <v>1.6156999999999999</v>
      </c>
    </row>
    <row r="1316" spans="1:11">
      <c r="A1316" s="94">
        <v>39105</v>
      </c>
      <c r="B1316" s="73">
        <f t="shared" si="69"/>
        <v>245.99032499999998</v>
      </c>
      <c r="C1316" s="95">
        <v>152.25</v>
      </c>
      <c r="D1316" s="73">
        <f t="shared" si="67"/>
        <v>1.6156999999999999</v>
      </c>
      <c r="F1316" s="96" t="s">
        <v>205</v>
      </c>
      <c r="G1316" s="73">
        <f t="shared" si="68"/>
        <v>1.6156999999999999</v>
      </c>
    </row>
    <row r="1317" spans="1:11">
      <c r="A1317" s="94">
        <v>39106</v>
      </c>
      <c r="B1317" s="73">
        <f t="shared" si="69"/>
        <v>241.95107499999997</v>
      </c>
      <c r="C1317" s="95">
        <v>149.75</v>
      </c>
      <c r="D1317" s="73">
        <f t="shared" si="67"/>
        <v>1.6156999999999999</v>
      </c>
      <c r="F1317" s="96" t="s">
        <v>205</v>
      </c>
      <c r="G1317" s="73">
        <f t="shared" si="68"/>
        <v>1.6156999999999999</v>
      </c>
    </row>
    <row r="1318" spans="1:11">
      <c r="A1318" s="94">
        <v>39107</v>
      </c>
      <c r="B1318" s="73">
        <f t="shared" si="69"/>
        <v>240.73929999999999</v>
      </c>
      <c r="C1318" s="95">
        <v>149</v>
      </c>
      <c r="D1318" s="73">
        <f t="shared" si="67"/>
        <v>1.6156999999999999</v>
      </c>
      <c r="F1318" s="96" t="s">
        <v>205</v>
      </c>
      <c r="G1318" s="73">
        <f t="shared" si="68"/>
        <v>1.6156999999999999</v>
      </c>
    </row>
    <row r="1319" spans="1:11">
      <c r="A1319" s="94">
        <v>39108</v>
      </c>
      <c r="B1319" s="73">
        <f t="shared" si="69"/>
        <v>240.73929999999999</v>
      </c>
      <c r="C1319" s="95">
        <v>149</v>
      </c>
      <c r="D1319" s="73">
        <f t="shared" si="67"/>
        <v>1.6156999999999999</v>
      </c>
      <c r="F1319" s="96" t="s">
        <v>205</v>
      </c>
      <c r="G1319" s="73">
        <f t="shared" si="68"/>
        <v>1.6156999999999999</v>
      </c>
    </row>
    <row r="1320" spans="1:11">
      <c r="A1320" s="94">
        <v>39111</v>
      </c>
      <c r="B1320" s="73">
        <f t="shared" si="69"/>
        <v>237.91182499999999</v>
      </c>
      <c r="C1320" s="95">
        <v>147.25</v>
      </c>
      <c r="D1320" s="73">
        <f t="shared" si="67"/>
        <v>1.6156999999999999</v>
      </c>
      <c r="F1320" s="96" t="s">
        <v>205</v>
      </c>
      <c r="G1320" s="73">
        <f t="shared" si="68"/>
        <v>1.6156999999999999</v>
      </c>
    </row>
    <row r="1321" spans="1:11">
      <c r="A1321" s="94">
        <v>39112</v>
      </c>
      <c r="B1321" s="73">
        <f t="shared" si="69"/>
        <v>237.50789999999998</v>
      </c>
      <c r="C1321" s="95">
        <v>147</v>
      </c>
      <c r="D1321" s="73">
        <f t="shared" si="67"/>
        <v>1.6156999999999999</v>
      </c>
      <c r="F1321" s="96" t="s">
        <v>205</v>
      </c>
      <c r="G1321" s="73">
        <f t="shared" si="68"/>
        <v>1.6156999999999999</v>
      </c>
    </row>
    <row r="1322" spans="1:11">
      <c r="A1322" s="94">
        <v>39113</v>
      </c>
      <c r="B1322" s="73">
        <f t="shared" si="69"/>
        <v>239.12359999999998</v>
      </c>
      <c r="C1322" s="95">
        <v>148</v>
      </c>
      <c r="D1322" s="73">
        <f t="shared" si="67"/>
        <v>1.6156999999999999</v>
      </c>
      <c r="F1322" s="96" t="s">
        <v>205</v>
      </c>
      <c r="G1322" s="73">
        <f t="shared" si="68"/>
        <v>1.6156999999999999</v>
      </c>
    </row>
    <row r="1323" spans="1:11">
      <c r="A1323" s="94">
        <v>39114</v>
      </c>
      <c r="B1323" s="73">
        <f t="shared" si="69"/>
        <v>239.95239999999998</v>
      </c>
      <c r="C1323" s="95">
        <v>148</v>
      </c>
      <c r="D1323" s="73">
        <f t="shared" si="67"/>
        <v>1.6213</v>
      </c>
      <c r="E1323" s="73">
        <v>65.89</v>
      </c>
      <c r="F1323" s="96" t="s">
        <v>206</v>
      </c>
      <c r="G1323" s="73">
        <f t="shared" si="68"/>
        <v>1.6213</v>
      </c>
      <c r="K1323" s="73">
        <v>65.89</v>
      </c>
    </row>
    <row r="1324" spans="1:11">
      <c r="A1324" s="94">
        <v>39115</v>
      </c>
      <c r="B1324" s="73">
        <f t="shared" si="69"/>
        <v>238.736425</v>
      </c>
      <c r="C1324" s="95">
        <v>147.25</v>
      </c>
      <c r="D1324" s="73">
        <f t="shared" si="67"/>
        <v>1.6213</v>
      </c>
      <c r="F1324" s="96" t="s">
        <v>206</v>
      </c>
      <c r="G1324" s="73">
        <f t="shared" si="68"/>
        <v>1.6213</v>
      </c>
    </row>
    <row r="1325" spans="1:11">
      <c r="A1325" s="94">
        <v>39118</v>
      </c>
      <c r="B1325" s="73">
        <f t="shared" si="69"/>
        <v>238.736425</v>
      </c>
      <c r="C1325" s="95">
        <v>147.25</v>
      </c>
      <c r="D1325" s="73">
        <f t="shared" si="67"/>
        <v>1.6213</v>
      </c>
      <c r="F1325" s="96" t="s">
        <v>206</v>
      </c>
      <c r="G1325" s="73">
        <f t="shared" si="68"/>
        <v>1.6213</v>
      </c>
    </row>
    <row r="1326" spans="1:11">
      <c r="A1326" s="94">
        <v>39119</v>
      </c>
      <c r="B1326" s="73">
        <f t="shared" si="69"/>
        <v>238.736425</v>
      </c>
      <c r="C1326" s="95">
        <v>147.25</v>
      </c>
      <c r="D1326" s="73">
        <f t="shared" si="67"/>
        <v>1.6213</v>
      </c>
      <c r="F1326" s="96" t="s">
        <v>206</v>
      </c>
      <c r="G1326" s="73">
        <f t="shared" si="68"/>
        <v>1.6213</v>
      </c>
    </row>
    <row r="1327" spans="1:11">
      <c r="A1327" s="94">
        <v>39120</v>
      </c>
      <c r="B1327" s="73">
        <f t="shared" si="69"/>
        <v>237.52044999999998</v>
      </c>
      <c r="C1327" s="95">
        <v>146.5</v>
      </c>
      <c r="D1327" s="73">
        <f t="shared" si="67"/>
        <v>1.6213</v>
      </c>
      <c r="F1327" s="96" t="s">
        <v>206</v>
      </c>
      <c r="G1327" s="73">
        <f t="shared" si="68"/>
        <v>1.6213</v>
      </c>
    </row>
    <row r="1328" spans="1:11">
      <c r="A1328" s="94">
        <v>39121</v>
      </c>
      <c r="B1328" s="73">
        <f t="shared" si="69"/>
        <v>237.11512500000001</v>
      </c>
      <c r="C1328" s="95">
        <v>146.25</v>
      </c>
      <c r="D1328" s="73">
        <f t="shared" si="67"/>
        <v>1.6213</v>
      </c>
      <c r="F1328" s="96" t="s">
        <v>206</v>
      </c>
      <c r="G1328" s="73">
        <f t="shared" si="68"/>
        <v>1.6213</v>
      </c>
    </row>
    <row r="1329" spans="1:11">
      <c r="A1329" s="94">
        <v>39122</v>
      </c>
      <c r="B1329" s="73">
        <f t="shared" si="69"/>
        <v>237.52044999999998</v>
      </c>
      <c r="C1329" s="95">
        <v>146.5</v>
      </c>
      <c r="D1329" s="73">
        <f t="shared" si="67"/>
        <v>1.6213</v>
      </c>
      <c r="F1329" s="96" t="s">
        <v>206</v>
      </c>
      <c r="G1329" s="73">
        <f t="shared" si="68"/>
        <v>1.6213</v>
      </c>
    </row>
    <row r="1330" spans="1:11">
      <c r="A1330" s="94">
        <v>39125</v>
      </c>
      <c r="B1330" s="73">
        <f t="shared" si="69"/>
        <v>238.33109999999999</v>
      </c>
      <c r="C1330" s="95">
        <v>147</v>
      </c>
      <c r="D1330" s="73">
        <f t="shared" si="67"/>
        <v>1.6213</v>
      </c>
      <c r="F1330" s="96" t="s">
        <v>206</v>
      </c>
      <c r="G1330" s="73">
        <f t="shared" si="68"/>
        <v>1.6213</v>
      </c>
    </row>
    <row r="1331" spans="1:11">
      <c r="A1331" s="94">
        <v>39126</v>
      </c>
      <c r="B1331" s="73">
        <f t="shared" si="69"/>
        <v>238.736425</v>
      </c>
      <c r="C1331" s="95">
        <v>147.25</v>
      </c>
      <c r="D1331" s="73">
        <f t="shared" si="67"/>
        <v>1.6213</v>
      </c>
      <c r="F1331" s="96" t="s">
        <v>206</v>
      </c>
      <c r="G1331" s="73">
        <f t="shared" si="68"/>
        <v>1.6213</v>
      </c>
    </row>
    <row r="1332" spans="1:11">
      <c r="A1332" s="94">
        <v>39127</v>
      </c>
      <c r="B1332" s="73">
        <f t="shared" si="69"/>
        <v>240.35772499999999</v>
      </c>
      <c r="C1332" s="95">
        <v>148.25</v>
      </c>
      <c r="D1332" s="73">
        <f t="shared" si="67"/>
        <v>1.6213</v>
      </c>
      <c r="F1332" s="96" t="s">
        <v>206</v>
      </c>
      <c r="G1332" s="73">
        <f t="shared" si="68"/>
        <v>1.6213</v>
      </c>
    </row>
    <row r="1333" spans="1:11">
      <c r="A1333" s="94">
        <v>39128</v>
      </c>
      <c r="B1333" s="73">
        <f t="shared" si="69"/>
        <v>239.95239999999998</v>
      </c>
      <c r="C1333" s="95">
        <v>148</v>
      </c>
      <c r="D1333" s="73">
        <f t="shared" si="67"/>
        <v>1.6213</v>
      </c>
      <c r="F1333" s="96" t="s">
        <v>206</v>
      </c>
      <c r="G1333" s="73">
        <f t="shared" si="68"/>
        <v>1.6213</v>
      </c>
    </row>
    <row r="1334" spans="1:11">
      <c r="A1334" s="94">
        <v>39129</v>
      </c>
      <c r="B1334" s="73">
        <f t="shared" si="69"/>
        <v>241.5737</v>
      </c>
      <c r="C1334" s="95">
        <v>149</v>
      </c>
      <c r="D1334" s="73">
        <f t="shared" si="67"/>
        <v>1.6213</v>
      </c>
      <c r="F1334" s="96" t="s">
        <v>206</v>
      </c>
      <c r="G1334" s="73">
        <f t="shared" si="68"/>
        <v>1.6213</v>
      </c>
    </row>
    <row r="1335" spans="1:11">
      <c r="A1335" s="94">
        <v>39132</v>
      </c>
      <c r="B1335" s="73">
        <f t="shared" si="69"/>
        <v>246.4376</v>
      </c>
      <c r="C1335" s="95">
        <v>152</v>
      </c>
      <c r="D1335" s="73">
        <f t="shared" si="67"/>
        <v>1.6213</v>
      </c>
      <c r="F1335" s="96" t="s">
        <v>206</v>
      </c>
      <c r="G1335" s="73">
        <f t="shared" si="68"/>
        <v>1.6213</v>
      </c>
    </row>
    <row r="1336" spans="1:11">
      <c r="A1336" s="94">
        <v>39133</v>
      </c>
      <c r="B1336" s="73">
        <f t="shared" si="69"/>
        <v>245.22162499999999</v>
      </c>
      <c r="C1336" s="95">
        <v>151.25</v>
      </c>
      <c r="D1336" s="73">
        <f t="shared" si="67"/>
        <v>1.6213</v>
      </c>
      <c r="F1336" s="96" t="s">
        <v>206</v>
      </c>
      <c r="G1336" s="73">
        <f t="shared" si="68"/>
        <v>1.6213</v>
      </c>
    </row>
    <row r="1337" spans="1:11">
      <c r="A1337" s="94">
        <v>39134</v>
      </c>
      <c r="B1337" s="73">
        <f t="shared" si="69"/>
        <v>246.84292500000001</v>
      </c>
      <c r="C1337" s="95">
        <v>152.25</v>
      </c>
      <c r="D1337" s="73">
        <f t="shared" si="67"/>
        <v>1.6213</v>
      </c>
      <c r="F1337" s="96" t="s">
        <v>206</v>
      </c>
      <c r="G1337" s="73">
        <f t="shared" si="68"/>
        <v>1.6213</v>
      </c>
    </row>
    <row r="1338" spans="1:11">
      <c r="A1338" s="94">
        <v>39135</v>
      </c>
      <c r="B1338" s="73">
        <f t="shared" si="69"/>
        <v>248.05889999999999</v>
      </c>
      <c r="C1338" s="95">
        <v>153</v>
      </c>
      <c r="D1338" s="73">
        <f t="shared" si="67"/>
        <v>1.6213</v>
      </c>
      <c r="F1338" s="96" t="s">
        <v>206</v>
      </c>
      <c r="G1338" s="73">
        <f t="shared" si="68"/>
        <v>1.6213</v>
      </c>
    </row>
    <row r="1339" spans="1:11">
      <c r="A1339" s="94">
        <v>39136</v>
      </c>
      <c r="B1339" s="73">
        <f t="shared" si="69"/>
        <v>246.4376</v>
      </c>
      <c r="C1339" s="95">
        <v>152</v>
      </c>
      <c r="D1339" s="73">
        <f t="shared" si="67"/>
        <v>1.6213</v>
      </c>
      <c r="F1339" s="96" t="s">
        <v>206</v>
      </c>
      <c r="G1339" s="73">
        <f t="shared" si="68"/>
        <v>1.6213</v>
      </c>
    </row>
    <row r="1340" spans="1:11">
      <c r="A1340" s="94">
        <v>39139</v>
      </c>
      <c r="B1340" s="73">
        <f t="shared" si="69"/>
        <v>248.86955</v>
      </c>
      <c r="C1340" s="95">
        <v>153.5</v>
      </c>
      <c r="D1340" s="73">
        <f t="shared" si="67"/>
        <v>1.6213</v>
      </c>
      <c r="F1340" s="96" t="s">
        <v>206</v>
      </c>
      <c r="G1340" s="73">
        <f t="shared" si="68"/>
        <v>1.6213</v>
      </c>
    </row>
    <row r="1341" spans="1:11">
      <c r="A1341" s="94">
        <v>39140</v>
      </c>
      <c r="B1341" s="73">
        <f t="shared" si="69"/>
        <v>246.4376</v>
      </c>
      <c r="C1341" s="95">
        <v>152</v>
      </c>
      <c r="D1341" s="73">
        <f t="shared" si="67"/>
        <v>1.6213</v>
      </c>
      <c r="F1341" s="96" t="s">
        <v>206</v>
      </c>
      <c r="G1341" s="73">
        <f t="shared" si="68"/>
        <v>1.6213</v>
      </c>
    </row>
    <row r="1342" spans="1:11">
      <c r="A1342" s="94">
        <v>39141</v>
      </c>
      <c r="B1342" s="73">
        <f t="shared" si="69"/>
        <v>247.24824999999998</v>
      </c>
      <c r="C1342" s="95">
        <v>152.5</v>
      </c>
      <c r="D1342" s="73">
        <f t="shared" si="67"/>
        <v>1.6213</v>
      </c>
      <c r="F1342" s="96" t="s">
        <v>206</v>
      </c>
      <c r="G1342" s="73">
        <f t="shared" si="68"/>
        <v>1.6213</v>
      </c>
    </row>
    <row r="1343" spans="1:11">
      <c r="A1343" s="94">
        <v>39142</v>
      </c>
      <c r="B1343" s="73">
        <f t="shared" si="69"/>
        <v>245.51835</v>
      </c>
      <c r="C1343" s="95">
        <v>152.25</v>
      </c>
      <c r="D1343" s="73">
        <f t="shared" si="67"/>
        <v>1.6126</v>
      </c>
      <c r="E1343" s="73">
        <v>66.989999999999995</v>
      </c>
      <c r="F1343" s="96" t="s">
        <v>207</v>
      </c>
      <c r="G1343" s="73">
        <f t="shared" si="68"/>
        <v>1.6126</v>
      </c>
      <c r="K1343" s="73">
        <v>66.989999999999995</v>
      </c>
    </row>
    <row r="1344" spans="1:11">
      <c r="A1344" s="94">
        <v>39143</v>
      </c>
      <c r="B1344" s="73">
        <f t="shared" si="69"/>
        <v>245.92150000000001</v>
      </c>
      <c r="C1344" s="95">
        <v>152.5</v>
      </c>
      <c r="D1344" s="73">
        <f t="shared" si="67"/>
        <v>1.6126</v>
      </c>
      <c r="F1344" s="96" t="s">
        <v>207</v>
      </c>
      <c r="G1344" s="73">
        <f t="shared" si="68"/>
        <v>1.6126</v>
      </c>
    </row>
    <row r="1345" spans="1:7">
      <c r="A1345" s="94">
        <v>39146</v>
      </c>
      <c r="B1345" s="73">
        <f t="shared" si="69"/>
        <v>245.92150000000001</v>
      </c>
      <c r="C1345" s="95">
        <v>152.5</v>
      </c>
      <c r="D1345" s="73">
        <f t="shared" si="67"/>
        <v>1.6126</v>
      </c>
      <c r="F1345" s="96" t="s">
        <v>207</v>
      </c>
      <c r="G1345" s="73">
        <f t="shared" si="68"/>
        <v>1.6126</v>
      </c>
    </row>
    <row r="1346" spans="1:7">
      <c r="A1346" s="94">
        <v>39147</v>
      </c>
      <c r="B1346" s="73">
        <f t="shared" si="69"/>
        <v>245.92150000000001</v>
      </c>
      <c r="C1346" s="95">
        <v>152.5</v>
      </c>
      <c r="D1346" s="73">
        <f t="shared" si="67"/>
        <v>1.6126</v>
      </c>
      <c r="F1346" s="96" t="s">
        <v>207</v>
      </c>
      <c r="G1346" s="73">
        <f t="shared" si="68"/>
        <v>1.6126</v>
      </c>
    </row>
    <row r="1347" spans="1:7">
      <c r="A1347" s="94">
        <v>39148</v>
      </c>
      <c r="B1347" s="73">
        <f t="shared" si="69"/>
        <v>247.13095000000001</v>
      </c>
      <c r="C1347" s="95">
        <v>153.25</v>
      </c>
      <c r="D1347" s="73">
        <f t="shared" si="67"/>
        <v>1.6126</v>
      </c>
      <c r="F1347" s="96" t="s">
        <v>207</v>
      </c>
      <c r="G1347" s="73">
        <f t="shared" si="68"/>
        <v>1.6126</v>
      </c>
    </row>
    <row r="1348" spans="1:7">
      <c r="A1348" s="94">
        <v>39149</v>
      </c>
      <c r="B1348" s="73">
        <f t="shared" si="69"/>
        <v>247.13095000000001</v>
      </c>
      <c r="C1348" s="95">
        <v>153.25</v>
      </c>
      <c r="D1348" s="73">
        <f t="shared" ref="D1348:D1411" si="70">+G1348</f>
        <v>1.6126</v>
      </c>
      <c r="F1348" s="96" t="s">
        <v>207</v>
      </c>
      <c r="G1348" s="73">
        <f t="shared" ref="G1348:G1411" si="71">VLOOKUP(F:F,I:J,2,FALSE)</f>
        <v>1.6126</v>
      </c>
    </row>
    <row r="1349" spans="1:7">
      <c r="A1349" s="94">
        <v>39150</v>
      </c>
      <c r="B1349" s="73">
        <f t="shared" si="69"/>
        <v>246.7278</v>
      </c>
      <c r="C1349" s="95">
        <v>153</v>
      </c>
      <c r="D1349" s="73">
        <f t="shared" si="70"/>
        <v>1.6126</v>
      </c>
      <c r="F1349" s="96" t="s">
        <v>207</v>
      </c>
      <c r="G1349" s="73">
        <f t="shared" si="71"/>
        <v>1.6126</v>
      </c>
    </row>
    <row r="1350" spans="1:7">
      <c r="A1350" s="94">
        <v>39153</v>
      </c>
      <c r="B1350" s="73">
        <f t="shared" si="69"/>
        <v>245.51835</v>
      </c>
      <c r="C1350" s="95">
        <v>152.25</v>
      </c>
      <c r="D1350" s="73">
        <f t="shared" si="70"/>
        <v>1.6126</v>
      </c>
      <c r="F1350" s="96" t="s">
        <v>207</v>
      </c>
      <c r="G1350" s="73">
        <f t="shared" si="71"/>
        <v>1.6126</v>
      </c>
    </row>
    <row r="1351" spans="1:7">
      <c r="A1351" s="94">
        <v>39154</v>
      </c>
      <c r="B1351" s="73">
        <f t="shared" si="69"/>
        <v>245.11520000000002</v>
      </c>
      <c r="C1351" s="95">
        <v>152</v>
      </c>
      <c r="D1351" s="73">
        <f t="shared" si="70"/>
        <v>1.6126</v>
      </c>
      <c r="F1351" s="96" t="s">
        <v>207</v>
      </c>
      <c r="G1351" s="73">
        <f t="shared" si="71"/>
        <v>1.6126</v>
      </c>
    </row>
    <row r="1352" spans="1:7">
      <c r="A1352" s="94">
        <v>39155</v>
      </c>
      <c r="B1352" s="73">
        <f t="shared" si="69"/>
        <v>243.5026</v>
      </c>
      <c r="C1352" s="95">
        <v>151</v>
      </c>
      <c r="D1352" s="73">
        <f t="shared" si="70"/>
        <v>1.6126</v>
      </c>
      <c r="F1352" s="96" t="s">
        <v>207</v>
      </c>
      <c r="G1352" s="73">
        <f t="shared" si="71"/>
        <v>1.6126</v>
      </c>
    </row>
    <row r="1353" spans="1:7">
      <c r="A1353" s="94">
        <v>39156</v>
      </c>
      <c r="B1353" s="73">
        <f t="shared" si="69"/>
        <v>245.11520000000002</v>
      </c>
      <c r="C1353" s="95">
        <v>152</v>
      </c>
      <c r="D1353" s="73">
        <f t="shared" si="70"/>
        <v>1.6126</v>
      </c>
      <c r="F1353" s="96" t="s">
        <v>207</v>
      </c>
      <c r="G1353" s="73">
        <f t="shared" si="71"/>
        <v>1.6126</v>
      </c>
    </row>
    <row r="1354" spans="1:7">
      <c r="A1354" s="94">
        <v>39157</v>
      </c>
      <c r="B1354" s="73">
        <f t="shared" si="69"/>
        <v>244.71205</v>
      </c>
      <c r="C1354" s="95">
        <v>151.75</v>
      </c>
      <c r="D1354" s="73">
        <f t="shared" si="70"/>
        <v>1.6126</v>
      </c>
      <c r="F1354" s="96" t="s">
        <v>207</v>
      </c>
      <c r="G1354" s="73">
        <f t="shared" si="71"/>
        <v>1.6126</v>
      </c>
    </row>
    <row r="1355" spans="1:7">
      <c r="A1355" s="94">
        <v>39160</v>
      </c>
      <c r="B1355" s="73">
        <f t="shared" si="69"/>
        <v>245.51835</v>
      </c>
      <c r="C1355" s="95">
        <v>152.25</v>
      </c>
      <c r="D1355" s="73">
        <f t="shared" si="70"/>
        <v>1.6126</v>
      </c>
      <c r="F1355" s="96" t="s">
        <v>207</v>
      </c>
      <c r="G1355" s="73">
        <f t="shared" si="71"/>
        <v>1.6126</v>
      </c>
    </row>
    <row r="1356" spans="1:7">
      <c r="A1356" s="94">
        <v>39161</v>
      </c>
      <c r="B1356" s="73">
        <f t="shared" si="69"/>
        <v>246.32464999999999</v>
      </c>
      <c r="C1356" s="95">
        <v>152.75</v>
      </c>
      <c r="D1356" s="73">
        <f t="shared" si="70"/>
        <v>1.6126</v>
      </c>
      <c r="F1356" s="96" t="s">
        <v>207</v>
      </c>
      <c r="G1356" s="73">
        <f t="shared" si="71"/>
        <v>1.6126</v>
      </c>
    </row>
    <row r="1357" spans="1:7">
      <c r="A1357" s="94">
        <v>39162</v>
      </c>
      <c r="B1357" s="73">
        <f t="shared" si="69"/>
        <v>247.93725000000001</v>
      </c>
      <c r="C1357" s="95">
        <v>153.75</v>
      </c>
      <c r="D1357" s="73">
        <f t="shared" si="70"/>
        <v>1.6126</v>
      </c>
      <c r="F1357" s="96" t="s">
        <v>207</v>
      </c>
      <c r="G1357" s="73">
        <f t="shared" si="71"/>
        <v>1.6126</v>
      </c>
    </row>
    <row r="1358" spans="1:7">
      <c r="A1358" s="94">
        <v>39163</v>
      </c>
      <c r="B1358" s="73">
        <f t="shared" si="69"/>
        <v>247.5341</v>
      </c>
      <c r="C1358" s="95">
        <v>153.5</v>
      </c>
      <c r="D1358" s="73">
        <f t="shared" si="70"/>
        <v>1.6126</v>
      </c>
      <c r="F1358" s="96" t="s">
        <v>207</v>
      </c>
      <c r="G1358" s="73">
        <f t="shared" si="71"/>
        <v>1.6126</v>
      </c>
    </row>
    <row r="1359" spans="1:7">
      <c r="A1359" s="94">
        <v>39164</v>
      </c>
      <c r="B1359" s="73">
        <f t="shared" si="69"/>
        <v>247.13095000000001</v>
      </c>
      <c r="C1359" s="95">
        <v>153.25</v>
      </c>
      <c r="D1359" s="73">
        <f t="shared" si="70"/>
        <v>1.6126</v>
      </c>
      <c r="F1359" s="96" t="s">
        <v>207</v>
      </c>
      <c r="G1359" s="73">
        <f t="shared" si="71"/>
        <v>1.6126</v>
      </c>
    </row>
    <row r="1360" spans="1:7">
      <c r="A1360" s="94">
        <v>39167</v>
      </c>
      <c r="B1360" s="73">
        <f t="shared" si="69"/>
        <v>247.13095000000001</v>
      </c>
      <c r="C1360" s="95">
        <v>153.25</v>
      </c>
      <c r="D1360" s="73">
        <f t="shared" si="70"/>
        <v>1.6126</v>
      </c>
      <c r="F1360" s="96" t="s">
        <v>207</v>
      </c>
      <c r="G1360" s="73">
        <f t="shared" si="71"/>
        <v>1.6126</v>
      </c>
    </row>
    <row r="1361" spans="1:11">
      <c r="A1361" s="94">
        <v>39168</v>
      </c>
      <c r="B1361" s="73">
        <f t="shared" si="69"/>
        <v>245.92150000000001</v>
      </c>
      <c r="C1361" s="95">
        <v>152.5</v>
      </c>
      <c r="D1361" s="73">
        <f t="shared" si="70"/>
        <v>1.6126</v>
      </c>
      <c r="F1361" s="96" t="s">
        <v>207</v>
      </c>
      <c r="G1361" s="73">
        <f t="shared" si="71"/>
        <v>1.6126</v>
      </c>
    </row>
    <row r="1362" spans="1:11">
      <c r="A1362" s="94">
        <v>39169</v>
      </c>
      <c r="B1362" s="73">
        <f t="shared" si="69"/>
        <v>243.90575000000001</v>
      </c>
      <c r="C1362" s="95">
        <v>151.25</v>
      </c>
      <c r="D1362" s="73">
        <f t="shared" si="70"/>
        <v>1.6126</v>
      </c>
      <c r="F1362" s="96" t="s">
        <v>207</v>
      </c>
      <c r="G1362" s="73">
        <f t="shared" si="71"/>
        <v>1.6126</v>
      </c>
    </row>
    <row r="1363" spans="1:11">
      <c r="A1363" s="94">
        <v>39170</v>
      </c>
      <c r="B1363" s="73">
        <f t="shared" si="69"/>
        <v>243.90575000000001</v>
      </c>
      <c r="C1363" s="95">
        <v>151.25</v>
      </c>
      <c r="D1363" s="73">
        <f t="shared" si="70"/>
        <v>1.6126</v>
      </c>
      <c r="F1363" s="96" t="s">
        <v>207</v>
      </c>
      <c r="G1363" s="73">
        <f t="shared" si="71"/>
        <v>1.6126</v>
      </c>
    </row>
    <row r="1364" spans="1:11">
      <c r="A1364" s="94">
        <v>39171</v>
      </c>
      <c r="B1364" s="73">
        <f t="shared" si="69"/>
        <v>239.47110000000001</v>
      </c>
      <c r="C1364" s="95">
        <v>148.5</v>
      </c>
      <c r="D1364" s="73">
        <f t="shared" si="70"/>
        <v>1.6126</v>
      </c>
      <c r="F1364" s="96" t="s">
        <v>207</v>
      </c>
      <c r="G1364" s="73">
        <f t="shared" si="71"/>
        <v>1.6126</v>
      </c>
    </row>
    <row r="1365" spans="1:11">
      <c r="A1365" s="94">
        <v>39174</v>
      </c>
      <c r="B1365" s="73">
        <f t="shared" ref="B1365:B1368" si="72">+C1365*G1365</f>
        <v>241.51650000000001</v>
      </c>
      <c r="C1365" s="95">
        <v>147.5</v>
      </c>
      <c r="D1365" s="73">
        <f t="shared" si="70"/>
        <v>1.6374</v>
      </c>
      <c r="E1365" s="73">
        <v>72.83</v>
      </c>
      <c r="F1365" s="96" t="s">
        <v>208</v>
      </c>
      <c r="G1365" s="73">
        <f t="shared" si="71"/>
        <v>1.6374</v>
      </c>
      <c r="K1365" s="73">
        <v>72.83</v>
      </c>
    </row>
    <row r="1366" spans="1:11">
      <c r="A1366" s="94">
        <v>39175</v>
      </c>
      <c r="B1366" s="73">
        <f t="shared" si="72"/>
        <v>245.60999999999999</v>
      </c>
      <c r="C1366" s="95">
        <v>150</v>
      </c>
      <c r="D1366" s="73">
        <f t="shared" si="70"/>
        <v>1.6374</v>
      </c>
      <c r="F1366" s="96" t="s">
        <v>208</v>
      </c>
      <c r="G1366" s="73">
        <f t="shared" si="71"/>
        <v>1.6374</v>
      </c>
    </row>
    <row r="1367" spans="1:11">
      <c r="A1367" s="94">
        <v>39176</v>
      </c>
      <c r="B1367" s="73">
        <f t="shared" si="72"/>
        <v>248.88479999999998</v>
      </c>
      <c r="C1367" s="95">
        <v>152</v>
      </c>
      <c r="D1367" s="73">
        <f t="shared" si="70"/>
        <v>1.6374</v>
      </c>
      <c r="F1367" s="96" t="s">
        <v>208</v>
      </c>
      <c r="G1367" s="73">
        <f t="shared" si="71"/>
        <v>1.6374</v>
      </c>
    </row>
    <row r="1368" spans="1:11">
      <c r="A1368" s="94">
        <v>39177</v>
      </c>
      <c r="B1368" s="73">
        <f t="shared" si="72"/>
        <v>252.15959999999998</v>
      </c>
      <c r="C1368" s="95">
        <v>154</v>
      </c>
      <c r="D1368" s="73">
        <f t="shared" si="70"/>
        <v>1.6374</v>
      </c>
      <c r="F1368" s="96" t="s">
        <v>208</v>
      </c>
      <c r="G1368" s="73">
        <f t="shared" si="71"/>
        <v>1.6374</v>
      </c>
    </row>
    <row r="1369" spans="1:11">
      <c r="A1369" s="94">
        <v>39178</v>
      </c>
      <c r="C1369" s="95"/>
      <c r="D1369" s="73">
        <f t="shared" si="70"/>
        <v>1.6374</v>
      </c>
      <c r="F1369" s="96" t="s">
        <v>208</v>
      </c>
      <c r="G1369" s="73">
        <f t="shared" si="71"/>
        <v>1.6374</v>
      </c>
    </row>
    <row r="1370" spans="1:11">
      <c r="A1370" s="94">
        <v>39181</v>
      </c>
      <c r="C1370" s="95"/>
      <c r="D1370" s="73">
        <f t="shared" si="70"/>
        <v>1.6374</v>
      </c>
      <c r="F1370" s="96" t="s">
        <v>208</v>
      </c>
      <c r="G1370" s="73">
        <f t="shared" si="71"/>
        <v>1.6374</v>
      </c>
    </row>
    <row r="1371" spans="1:11">
      <c r="A1371" s="94">
        <v>39182</v>
      </c>
      <c r="B1371" s="73">
        <f t="shared" ref="B1371:B1388" si="73">+C1371*G1371</f>
        <v>253.38765000000001</v>
      </c>
      <c r="C1371" s="95">
        <v>154.75</v>
      </c>
      <c r="D1371" s="73">
        <f t="shared" si="70"/>
        <v>1.6374</v>
      </c>
      <c r="F1371" s="96" t="s">
        <v>208</v>
      </c>
      <c r="G1371" s="73">
        <f t="shared" si="71"/>
        <v>1.6374</v>
      </c>
    </row>
    <row r="1372" spans="1:11">
      <c r="A1372" s="94">
        <v>39183</v>
      </c>
      <c r="B1372" s="73">
        <f t="shared" si="73"/>
        <v>258.70920000000001</v>
      </c>
      <c r="C1372" s="95">
        <v>158</v>
      </c>
      <c r="D1372" s="73">
        <f t="shared" si="70"/>
        <v>1.6374</v>
      </c>
      <c r="F1372" s="96" t="s">
        <v>208</v>
      </c>
      <c r="G1372" s="73">
        <f t="shared" si="71"/>
        <v>1.6374</v>
      </c>
    </row>
    <row r="1373" spans="1:11">
      <c r="A1373" s="94">
        <v>39184</v>
      </c>
      <c r="B1373" s="73">
        <f t="shared" si="73"/>
        <v>258.29984999999999</v>
      </c>
      <c r="C1373" s="95">
        <v>157.75</v>
      </c>
      <c r="D1373" s="73">
        <f t="shared" si="70"/>
        <v>1.6374</v>
      </c>
      <c r="F1373" s="96" t="s">
        <v>208</v>
      </c>
      <c r="G1373" s="73">
        <f t="shared" si="71"/>
        <v>1.6374</v>
      </c>
    </row>
    <row r="1374" spans="1:11">
      <c r="A1374" s="94">
        <v>39185</v>
      </c>
      <c r="B1374" s="73">
        <f t="shared" si="73"/>
        <v>261.98399999999998</v>
      </c>
      <c r="C1374" s="95">
        <v>160</v>
      </c>
      <c r="D1374" s="73">
        <f t="shared" si="70"/>
        <v>1.6374</v>
      </c>
      <c r="F1374" s="96" t="s">
        <v>208</v>
      </c>
      <c r="G1374" s="73">
        <f t="shared" si="71"/>
        <v>1.6374</v>
      </c>
    </row>
    <row r="1375" spans="1:11">
      <c r="A1375" s="94">
        <v>39188</v>
      </c>
      <c r="B1375" s="73">
        <f t="shared" si="73"/>
        <v>263.21204999999998</v>
      </c>
      <c r="C1375" s="95">
        <v>160.75</v>
      </c>
      <c r="D1375" s="73">
        <f t="shared" si="70"/>
        <v>1.6374</v>
      </c>
      <c r="F1375" s="96" t="s">
        <v>208</v>
      </c>
      <c r="G1375" s="73">
        <f t="shared" si="71"/>
        <v>1.6374</v>
      </c>
    </row>
    <row r="1376" spans="1:11">
      <c r="A1376" s="94">
        <v>39189</v>
      </c>
      <c r="B1376" s="73">
        <f t="shared" si="73"/>
        <v>264.84944999999999</v>
      </c>
      <c r="C1376" s="95">
        <v>161.75</v>
      </c>
      <c r="D1376" s="73">
        <f t="shared" si="70"/>
        <v>1.6374</v>
      </c>
      <c r="F1376" s="96" t="s">
        <v>208</v>
      </c>
      <c r="G1376" s="73">
        <f t="shared" si="71"/>
        <v>1.6374</v>
      </c>
    </row>
    <row r="1377" spans="1:11">
      <c r="A1377" s="94">
        <v>39190</v>
      </c>
      <c r="B1377" s="73">
        <f t="shared" si="73"/>
        <v>261.57465000000002</v>
      </c>
      <c r="C1377" s="95">
        <v>159.75</v>
      </c>
      <c r="D1377" s="73">
        <f t="shared" si="70"/>
        <v>1.6374</v>
      </c>
      <c r="F1377" s="96" t="s">
        <v>208</v>
      </c>
      <c r="G1377" s="73">
        <f t="shared" si="71"/>
        <v>1.6374</v>
      </c>
    </row>
    <row r="1378" spans="1:11">
      <c r="A1378" s="94">
        <v>39191</v>
      </c>
      <c r="B1378" s="73">
        <f t="shared" si="73"/>
        <v>264.03075000000001</v>
      </c>
      <c r="C1378" s="95">
        <v>161.25</v>
      </c>
      <c r="D1378" s="73">
        <f t="shared" si="70"/>
        <v>1.6374</v>
      </c>
      <c r="F1378" s="96" t="s">
        <v>208</v>
      </c>
      <c r="G1378" s="73">
        <f t="shared" si="71"/>
        <v>1.6374</v>
      </c>
    </row>
    <row r="1379" spans="1:11">
      <c r="A1379" s="94">
        <v>39192</v>
      </c>
      <c r="B1379" s="73">
        <f t="shared" si="73"/>
        <v>259.11854999999997</v>
      </c>
      <c r="C1379" s="95">
        <v>158.25</v>
      </c>
      <c r="D1379" s="73">
        <f t="shared" si="70"/>
        <v>1.6374</v>
      </c>
      <c r="F1379" s="96" t="s">
        <v>208</v>
      </c>
      <c r="G1379" s="73">
        <f t="shared" si="71"/>
        <v>1.6374</v>
      </c>
    </row>
    <row r="1380" spans="1:11">
      <c r="A1380" s="94">
        <v>39195</v>
      </c>
      <c r="B1380" s="73">
        <f t="shared" si="73"/>
        <v>259.11854999999997</v>
      </c>
      <c r="C1380" s="95">
        <v>158.25</v>
      </c>
      <c r="D1380" s="73">
        <f t="shared" si="70"/>
        <v>1.6374</v>
      </c>
      <c r="F1380" s="96" t="s">
        <v>208</v>
      </c>
      <c r="G1380" s="73">
        <f t="shared" si="71"/>
        <v>1.6374</v>
      </c>
    </row>
    <row r="1381" spans="1:11">
      <c r="A1381" s="94">
        <v>39196</v>
      </c>
      <c r="B1381" s="73">
        <f t="shared" si="73"/>
        <v>256.25310000000002</v>
      </c>
      <c r="C1381" s="95">
        <v>156.5</v>
      </c>
      <c r="D1381" s="73">
        <f t="shared" si="70"/>
        <v>1.6374</v>
      </c>
      <c r="F1381" s="96" t="s">
        <v>208</v>
      </c>
      <c r="G1381" s="73">
        <f t="shared" si="71"/>
        <v>1.6374</v>
      </c>
    </row>
    <row r="1382" spans="1:11">
      <c r="A1382" s="94">
        <v>39197</v>
      </c>
      <c r="B1382" s="73">
        <f t="shared" si="73"/>
        <v>266.89620000000002</v>
      </c>
      <c r="C1382" s="95">
        <v>163</v>
      </c>
      <c r="D1382" s="73">
        <f t="shared" si="70"/>
        <v>1.6374</v>
      </c>
      <c r="F1382" s="96" t="s">
        <v>208</v>
      </c>
      <c r="G1382" s="73">
        <f t="shared" si="71"/>
        <v>1.6374</v>
      </c>
    </row>
    <row r="1383" spans="1:11">
      <c r="A1383" s="94">
        <v>39198</v>
      </c>
      <c r="B1383" s="73">
        <f t="shared" si="73"/>
        <v>264.44009999999997</v>
      </c>
      <c r="C1383" s="95">
        <v>161.5</v>
      </c>
      <c r="D1383" s="73">
        <f t="shared" si="70"/>
        <v>1.6374</v>
      </c>
      <c r="F1383" s="96" t="s">
        <v>208</v>
      </c>
      <c r="G1383" s="73">
        <f t="shared" si="71"/>
        <v>1.6374</v>
      </c>
    </row>
    <row r="1384" spans="1:11">
      <c r="A1384" s="94">
        <v>39199</v>
      </c>
      <c r="B1384" s="73">
        <f t="shared" si="73"/>
        <v>261.98399999999998</v>
      </c>
      <c r="C1384" s="95">
        <v>160</v>
      </c>
      <c r="D1384" s="73">
        <f t="shared" si="70"/>
        <v>1.6374</v>
      </c>
      <c r="F1384" s="96" t="s">
        <v>208</v>
      </c>
      <c r="G1384" s="73">
        <f t="shared" si="71"/>
        <v>1.6374</v>
      </c>
    </row>
    <row r="1385" spans="1:11">
      <c r="A1385" s="94">
        <v>39202</v>
      </c>
      <c r="B1385" s="73">
        <f t="shared" si="73"/>
        <v>264.03075000000001</v>
      </c>
      <c r="C1385" s="95">
        <v>161.25</v>
      </c>
      <c r="D1385" s="73">
        <f t="shared" si="70"/>
        <v>1.6374</v>
      </c>
      <c r="F1385" s="96" t="s">
        <v>208</v>
      </c>
      <c r="G1385" s="73">
        <f t="shared" si="71"/>
        <v>1.6374</v>
      </c>
    </row>
    <row r="1386" spans="1:11">
      <c r="A1386" s="94">
        <v>39203</v>
      </c>
      <c r="B1386" s="73">
        <f t="shared" si="73"/>
        <v>266.0625</v>
      </c>
      <c r="C1386" s="95">
        <v>161.25</v>
      </c>
      <c r="D1386" s="73">
        <f t="shared" si="70"/>
        <v>1.65</v>
      </c>
      <c r="E1386" s="73">
        <v>73.3</v>
      </c>
      <c r="F1386" s="96" t="s">
        <v>209</v>
      </c>
      <c r="G1386" s="73">
        <f t="shared" si="71"/>
        <v>1.65</v>
      </c>
      <c r="K1386" s="73">
        <v>73.3</v>
      </c>
    </row>
    <row r="1387" spans="1:11">
      <c r="A1387" s="94">
        <v>39204</v>
      </c>
      <c r="B1387" s="73">
        <f t="shared" si="73"/>
        <v>265.64999999999998</v>
      </c>
      <c r="C1387" s="95">
        <v>161</v>
      </c>
      <c r="D1387" s="73">
        <f t="shared" si="70"/>
        <v>1.65</v>
      </c>
      <c r="F1387" s="96" t="s">
        <v>209</v>
      </c>
      <c r="G1387" s="73">
        <f t="shared" si="71"/>
        <v>1.65</v>
      </c>
    </row>
    <row r="1388" spans="1:11">
      <c r="A1388" s="94">
        <v>39205</v>
      </c>
      <c r="B1388" s="73">
        <f t="shared" si="73"/>
        <v>262.34999999999997</v>
      </c>
      <c r="C1388" s="95">
        <v>159</v>
      </c>
      <c r="D1388" s="73">
        <f t="shared" si="70"/>
        <v>1.65</v>
      </c>
      <c r="F1388" s="96" t="s">
        <v>209</v>
      </c>
      <c r="G1388" s="73">
        <f t="shared" si="71"/>
        <v>1.65</v>
      </c>
    </row>
    <row r="1389" spans="1:11">
      <c r="A1389" s="94">
        <v>39206</v>
      </c>
      <c r="C1389" s="95"/>
      <c r="D1389" s="73">
        <f t="shared" si="70"/>
        <v>1.65</v>
      </c>
      <c r="F1389" s="96" t="s">
        <v>209</v>
      </c>
      <c r="G1389" s="73">
        <f t="shared" si="71"/>
        <v>1.65</v>
      </c>
    </row>
    <row r="1390" spans="1:11">
      <c r="A1390" s="94">
        <v>39209</v>
      </c>
      <c r="B1390" s="73">
        <f t="shared" ref="B1390:B1404" si="74">+C1390*G1390</f>
        <v>258.22499999999997</v>
      </c>
      <c r="C1390" s="95">
        <v>156.5</v>
      </c>
      <c r="D1390" s="73">
        <f t="shared" si="70"/>
        <v>1.65</v>
      </c>
      <c r="F1390" s="96" t="s">
        <v>209</v>
      </c>
      <c r="G1390" s="73">
        <f t="shared" si="71"/>
        <v>1.65</v>
      </c>
    </row>
    <row r="1391" spans="1:11">
      <c r="A1391" s="94">
        <v>39210</v>
      </c>
      <c r="B1391" s="73">
        <f t="shared" si="74"/>
        <v>256.16249999999997</v>
      </c>
      <c r="C1391" s="95">
        <v>155.25</v>
      </c>
      <c r="D1391" s="73">
        <f t="shared" si="70"/>
        <v>1.65</v>
      </c>
      <c r="F1391" s="96" t="s">
        <v>209</v>
      </c>
      <c r="G1391" s="73">
        <f t="shared" si="71"/>
        <v>1.65</v>
      </c>
    </row>
    <row r="1392" spans="1:11">
      <c r="A1392" s="94">
        <v>39211</v>
      </c>
      <c r="B1392" s="73">
        <f t="shared" si="74"/>
        <v>257.8125</v>
      </c>
      <c r="C1392" s="95">
        <v>156.25</v>
      </c>
      <c r="D1392" s="73">
        <f t="shared" si="70"/>
        <v>1.65</v>
      </c>
      <c r="F1392" s="96" t="s">
        <v>209</v>
      </c>
      <c r="G1392" s="73">
        <f t="shared" si="71"/>
        <v>1.65</v>
      </c>
    </row>
    <row r="1393" spans="1:7">
      <c r="A1393" s="94">
        <v>39212</v>
      </c>
      <c r="B1393" s="73">
        <f t="shared" si="74"/>
        <v>235.95</v>
      </c>
      <c r="C1393" s="95">
        <v>143</v>
      </c>
      <c r="D1393" s="73">
        <f t="shared" si="70"/>
        <v>1.65</v>
      </c>
      <c r="F1393" s="96" t="s">
        <v>209</v>
      </c>
      <c r="G1393" s="73">
        <f t="shared" si="71"/>
        <v>1.65</v>
      </c>
    </row>
    <row r="1394" spans="1:7">
      <c r="A1394" s="94">
        <v>39213</v>
      </c>
      <c r="B1394" s="73">
        <f t="shared" si="74"/>
        <v>245.85</v>
      </c>
      <c r="C1394" s="95">
        <v>149</v>
      </c>
      <c r="D1394" s="73">
        <f t="shared" si="70"/>
        <v>1.65</v>
      </c>
      <c r="F1394" s="96" t="s">
        <v>209</v>
      </c>
      <c r="G1394" s="73">
        <f t="shared" si="71"/>
        <v>1.65</v>
      </c>
    </row>
    <row r="1395" spans="1:7">
      <c r="A1395" s="94">
        <v>39216</v>
      </c>
      <c r="B1395" s="73">
        <f t="shared" si="74"/>
        <v>254.1</v>
      </c>
      <c r="C1395" s="95">
        <v>154</v>
      </c>
      <c r="D1395" s="73">
        <f t="shared" si="70"/>
        <v>1.65</v>
      </c>
      <c r="F1395" s="96" t="s">
        <v>209</v>
      </c>
      <c r="G1395" s="73">
        <f t="shared" si="71"/>
        <v>1.65</v>
      </c>
    </row>
    <row r="1396" spans="1:7">
      <c r="A1396" s="94">
        <v>39217</v>
      </c>
      <c r="B1396" s="73">
        <f t="shared" si="74"/>
        <v>249.14999999999998</v>
      </c>
      <c r="C1396" s="95">
        <v>151</v>
      </c>
      <c r="D1396" s="73">
        <f t="shared" si="70"/>
        <v>1.65</v>
      </c>
      <c r="F1396" s="96" t="s">
        <v>209</v>
      </c>
      <c r="G1396" s="73">
        <f t="shared" si="71"/>
        <v>1.65</v>
      </c>
    </row>
    <row r="1397" spans="1:7">
      <c r="A1397" s="94">
        <v>39218</v>
      </c>
      <c r="B1397" s="73">
        <f t="shared" si="74"/>
        <v>250.79999999999998</v>
      </c>
      <c r="C1397" s="95">
        <v>152</v>
      </c>
      <c r="D1397" s="73">
        <f t="shared" si="70"/>
        <v>1.65</v>
      </c>
      <c r="F1397" s="96" t="s">
        <v>209</v>
      </c>
      <c r="G1397" s="73">
        <f t="shared" si="71"/>
        <v>1.65</v>
      </c>
    </row>
    <row r="1398" spans="1:7">
      <c r="A1398" s="94">
        <v>39219</v>
      </c>
      <c r="B1398" s="73">
        <f t="shared" si="74"/>
        <v>250.38749999999999</v>
      </c>
      <c r="C1398" s="95">
        <v>151.75</v>
      </c>
      <c r="D1398" s="73">
        <f t="shared" si="70"/>
        <v>1.65</v>
      </c>
      <c r="F1398" s="96" t="s">
        <v>209</v>
      </c>
      <c r="G1398" s="73">
        <f t="shared" si="71"/>
        <v>1.65</v>
      </c>
    </row>
    <row r="1399" spans="1:7">
      <c r="A1399" s="94">
        <v>39220</v>
      </c>
      <c r="B1399" s="73">
        <f t="shared" si="74"/>
        <v>249.14999999999998</v>
      </c>
      <c r="C1399" s="95">
        <v>151</v>
      </c>
      <c r="D1399" s="73">
        <f t="shared" si="70"/>
        <v>1.65</v>
      </c>
      <c r="F1399" s="96" t="s">
        <v>209</v>
      </c>
      <c r="G1399" s="73">
        <f t="shared" si="71"/>
        <v>1.65</v>
      </c>
    </row>
    <row r="1400" spans="1:7">
      <c r="A1400" s="94">
        <v>39223</v>
      </c>
      <c r="B1400" s="73">
        <f t="shared" si="74"/>
        <v>249.97499999999999</v>
      </c>
      <c r="C1400" s="95">
        <v>151.5</v>
      </c>
      <c r="D1400" s="73">
        <f t="shared" si="70"/>
        <v>1.65</v>
      </c>
      <c r="F1400" s="96" t="s">
        <v>209</v>
      </c>
      <c r="G1400" s="73">
        <f t="shared" si="71"/>
        <v>1.65</v>
      </c>
    </row>
    <row r="1401" spans="1:7">
      <c r="A1401" s="94">
        <v>39224</v>
      </c>
      <c r="B1401" s="73">
        <f t="shared" si="74"/>
        <v>252.03749999999999</v>
      </c>
      <c r="C1401" s="95">
        <v>152.75</v>
      </c>
      <c r="D1401" s="73">
        <f t="shared" si="70"/>
        <v>1.65</v>
      </c>
      <c r="F1401" s="96" t="s">
        <v>209</v>
      </c>
      <c r="G1401" s="73">
        <f t="shared" si="71"/>
        <v>1.65</v>
      </c>
    </row>
    <row r="1402" spans="1:7">
      <c r="A1402" s="94">
        <v>39225</v>
      </c>
      <c r="B1402" s="73">
        <f t="shared" si="74"/>
        <v>254.1</v>
      </c>
      <c r="C1402" s="95">
        <v>154</v>
      </c>
      <c r="D1402" s="73">
        <f t="shared" si="70"/>
        <v>1.65</v>
      </c>
      <c r="F1402" s="96" t="s">
        <v>209</v>
      </c>
      <c r="G1402" s="73">
        <f t="shared" si="71"/>
        <v>1.65</v>
      </c>
    </row>
    <row r="1403" spans="1:7">
      <c r="A1403" s="94">
        <v>39226</v>
      </c>
      <c r="B1403" s="73">
        <f t="shared" si="74"/>
        <v>257.39999999999998</v>
      </c>
      <c r="C1403" s="95">
        <v>156</v>
      </c>
      <c r="D1403" s="73">
        <f t="shared" si="70"/>
        <v>1.65</v>
      </c>
      <c r="F1403" s="96" t="s">
        <v>209</v>
      </c>
      <c r="G1403" s="73">
        <f t="shared" si="71"/>
        <v>1.65</v>
      </c>
    </row>
    <row r="1404" spans="1:7">
      <c r="A1404" s="94">
        <v>39227</v>
      </c>
      <c r="B1404" s="73">
        <f t="shared" si="74"/>
        <v>257.8125</v>
      </c>
      <c r="C1404" s="95">
        <v>156.25</v>
      </c>
      <c r="D1404" s="73">
        <f t="shared" si="70"/>
        <v>1.65</v>
      </c>
      <c r="F1404" s="96" t="s">
        <v>209</v>
      </c>
      <c r="G1404" s="73">
        <f t="shared" si="71"/>
        <v>1.65</v>
      </c>
    </row>
    <row r="1405" spans="1:7">
      <c r="A1405" s="94">
        <v>39230</v>
      </c>
      <c r="C1405" s="95"/>
      <c r="D1405" s="73">
        <f t="shared" si="70"/>
        <v>1.65</v>
      </c>
      <c r="F1405" s="96" t="s">
        <v>209</v>
      </c>
      <c r="G1405" s="73">
        <f t="shared" si="71"/>
        <v>1.65</v>
      </c>
    </row>
    <row r="1406" spans="1:7">
      <c r="A1406" s="94">
        <v>39231</v>
      </c>
      <c r="B1406" s="73">
        <f t="shared" ref="B1406:B1469" si="75">+C1406*G1406</f>
        <v>255.75</v>
      </c>
      <c r="C1406" s="95">
        <v>155</v>
      </c>
      <c r="D1406" s="73">
        <f t="shared" si="70"/>
        <v>1.65</v>
      </c>
      <c r="F1406" s="96" t="s">
        <v>209</v>
      </c>
      <c r="G1406" s="73">
        <f t="shared" si="71"/>
        <v>1.65</v>
      </c>
    </row>
    <row r="1407" spans="1:7">
      <c r="A1407" s="94">
        <v>39232</v>
      </c>
      <c r="B1407" s="73">
        <f t="shared" si="75"/>
        <v>258.22499999999997</v>
      </c>
      <c r="C1407" s="95">
        <v>156.5</v>
      </c>
      <c r="D1407" s="73">
        <f t="shared" si="70"/>
        <v>1.65</v>
      </c>
      <c r="F1407" s="96" t="s">
        <v>209</v>
      </c>
      <c r="G1407" s="73">
        <f t="shared" si="71"/>
        <v>1.65</v>
      </c>
    </row>
    <row r="1408" spans="1:7">
      <c r="A1408" s="94">
        <v>39233</v>
      </c>
      <c r="B1408" s="73">
        <f t="shared" si="75"/>
        <v>259.05</v>
      </c>
      <c r="C1408" s="95">
        <v>157</v>
      </c>
      <c r="D1408" s="73">
        <f t="shared" si="70"/>
        <v>1.65</v>
      </c>
      <c r="F1408" s="96" t="s">
        <v>209</v>
      </c>
      <c r="G1408" s="73">
        <f t="shared" si="71"/>
        <v>1.65</v>
      </c>
    </row>
    <row r="1409" spans="1:11">
      <c r="A1409" s="94">
        <v>39234</v>
      </c>
      <c r="B1409" s="73">
        <f t="shared" si="75"/>
        <v>261.36359999999996</v>
      </c>
      <c r="C1409" s="95">
        <v>158</v>
      </c>
      <c r="D1409" s="73">
        <f t="shared" si="70"/>
        <v>1.6541999999999999</v>
      </c>
      <c r="E1409" s="73">
        <v>73.849999999999994</v>
      </c>
      <c r="F1409" s="96" t="s">
        <v>210</v>
      </c>
      <c r="G1409" s="73">
        <f t="shared" si="71"/>
        <v>1.6541999999999999</v>
      </c>
      <c r="K1409" s="73">
        <v>73.849999999999994</v>
      </c>
    </row>
    <row r="1410" spans="1:11">
      <c r="A1410" s="94">
        <v>39237</v>
      </c>
      <c r="B1410" s="73">
        <f t="shared" si="75"/>
        <v>263.43135000000001</v>
      </c>
      <c r="C1410" s="95">
        <v>159.25</v>
      </c>
      <c r="D1410" s="73">
        <f t="shared" si="70"/>
        <v>1.6541999999999999</v>
      </c>
      <c r="F1410" s="96" t="s">
        <v>210</v>
      </c>
      <c r="G1410" s="73">
        <f t="shared" si="71"/>
        <v>1.6541999999999999</v>
      </c>
    </row>
    <row r="1411" spans="1:11">
      <c r="A1411" s="94">
        <v>39238</v>
      </c>
      <c r="B1411" s="73">
        <f t="shared" si="75"/>
        <v>273.77009999999996</v>
      </c>
      <c r="C1411" s="95">
        <v>165.5</v>
      </c>
      <c r="D1411" s="73">
        <f t="shared" si="70"/>
        <v>1.6541999999999999</v>
      </c>
      <c r="F1411" s="96" t="s">
        <v>210</v>
      </c>
      <c r="G1411" s="73">
        <f t="shared" si="71"/>
        <v>1.6541999999999999</v>
      </c>
    </row>
    <row r="1412" spans="1:11">
      <c r="A1412" s="94">
        <v>39239</v>
      </c>
      <c r="B1412" s="73">
        <f t="shared" si="75"/>
        <v>269.22104999999999</v>
      </c>
      <c r="C1412" s="95">
        <v>162.75</v>
      </c>
      <c r="D1412" s="73">
        <f t="shared" ref="D1412:D1475" si="76">+G1412</f>
        <v>1.6541999999999999</v>
      </c>
      <c r="F1412" s="96" t="s">
        <v>210</v>
      </c>
      <c r="G1412" s="73">
        <f t="shared" ref="G1412:G1475" si="77">VLOOKUP(F:F,I:J,2,FALSE)</f>
        <v>1.6541999999999999</v>
      </c>
    </row>
    <row r="1413" spans="1:11">
      <c r="A1413" s="94">
        <v>39240</v>
      </c>
      <c r="B1413" s="73">
        <f t="shared" si="75"/>
        <v>269.63459999999998</v>
      </c>
      <c r="C1413" s="95">
        <v>163</v>
      </c>
      <c r="D1413" s="73">
        <f t="shared" si="76"/>
        <v>1.6541999999999999</v>
      </c>
      <c r="F1413" s="96" t="s">
        <v>210</v>
      </c>
      <c r="G1413" s="73">
        <f t="shared" si="77"/>
        <v>1.6541999999999999</v>
      </c>
    </row>
    <row r="1414" spans="1:11">
      <c r="A1414" s="94">
        <v>39241</v>
      </c>
      <c r="B1414" s="73">
        <f t="shared" si="75"/>
        <v>269.63459999999998</v>
      </c>
      <c r="C1414" s="95">
        <v>163</v>
      </c>
      <c r="D1414" s="73">
        <f t="shared" si="76"/>
        <v>1.6541999999999999</v>
      </c>
      <c r="F1414" s="96" t="s">
        <v>210</v>
      </c>
      <c r="G1414" s="73">
        <f t="shared" si="77"/>
        <v>1.6541999999999999</v>
      </c>
    </row>
    <row r="1415" spans="1:11">
      <c r="A1415" s="94">
        <v>39244</v>
      </c>
      <c r="B1415" s="73">
        <f t="shared" si="75"/>
        <v>277.07849999999996</v>
      </c>
      <c r="C1415" s="95">
        <v>167.5</v>
      </c>
      <c r="D1415" s="73">
        <f t="shared" si="76"/>
        <v>1.6541999999999999</v>
      </c>
      <c r="F1415" s="96" t="s">
        <v>210</v>
      </c>
      <c r="G1415" s="73">
        <f t="shared" si="77"/>
        <v>1.6541999999999999</v>
      </c>
    </row>
    <row r="1416" spans="1:11">
      <c r="A1416" s="94">
        <v>39245</v>
      </c>
      <c r="B1416" s="73">
        <f t="shared" si="75"/>
        <v>277.90559999999999</v>
      </c>
      <c r="C1416" s="95">
        <v>168</v>
      </c>
      <c r="D1416" s="73">
        <f t="shared" si="76"/>
        <v>1.6541999999999999</v>
      </c>
      <c r="F1416" s="96" t="s">
        <v>210</v>
      </c>
      <c r="G1416" s="73">
        <f t="shared" si="77"/>
        <v>1.6541999999999999</v>
      </c>
    </row>
    <row r="1417" spans="1:11">
      <c r="A1417" s="94">
        <v>39246</v>
      </c>
      <c r="B1417" s="73">
        <f t="shared" si="75"/>
        <v>282.8682</v>
      </c>
      <c r="C1417" s="95">
        <v>171</v>
      </c>
      <c r="D1417" s="73">
        <f t="shared" si="76"/>
        <v>1.6541999999999999</v>
      </c>
      <c r="F1417" s="96" t="s">
        <v>210</v>
      </c>
      <c r="G1417" s="73">
        <f t="shared" si="77"/>
        <v>1.6541999999999999</v>
      </c>
    </row>
    <row r="1418" spans="1:11">
      <c r="A1418" s="94">
        <v>39247</v>
      </c>
      <c r="B1418" s="73">
        <f t="shared" si="75"/>
        <v>296.10179999999997</v>
      </c>
      <c r="C1418" s="95">
        <v>179</v>
      </c>
      <c r="D1418" s="73">
        <f t="shared" si="76"/>
        <v>1.6541999999999999</v>
      </c>
      <c r="F1418" s="96" t="s">
        <v>210</v>
      </c>
      <c r="G1418" s="73">
        <f t="shared" si="77"/>
        <v>1.6541999999999999</v>
      </c>
    </row>
    <row r="1419" spans="1:11">
      <c r="A1419" s="94">
        <v>39248</v>
      </c>
      <c r="B1419" s="73">
        <f t="shared" si="75"/>
        <v>291.13919999999996</v>
      </c>
      <c r="C1419" s="95">
        <v>176</v>
      </c>
      <c r="D1419" s="73">
        <f t="shared" si="76"/>
        <v>1.6541999999999999</v>
      </c>
      <c r="F1419" s="96" t="s">
        <v>210</v>
      </c>
      <c r="G1419" s="73">
        <f t="shared" si="77"/>
        <v>1.6541999999999999</v>
      </c>
    </row>
    <row r="1420" spans="1:11">
      <c r="A1420" s="94">
        <v>39251</v>
      </c>
      <c r="B1420" s="73">
        <f t="shared" si="75"/>
        <v>289.48499999999996</v>
      </c>
      <c r="C1420" s="95">
        <v>175</v>
      </c>
      <c r="D1420" s="73">
        <f t="shared" si="76"/>
        <v>1.6541999999999999</v>
      </c>
      <c r="F1420" s="96" t="s">
        <v>210</v>
      </c>
      <c r="G1420" s="73">
        <f t="shared" si="77"/>
        <v>1.6541999999999999</v>
      </c>
    </row>
    <row r="1421" spans="1:11">
      <c r="A1421" s="94">
        <v>39252</v>
      </c>
      <c r="B1421" s="73">
        <f t="shared" si="75"/>
        <v>287.41724999999997</v>
      </c>
      <c r="C1421" s="95">
        <v>173.75</v>
      </c>
      <c r="D1421" s="73">
        <f t="shared" si="76"/>
        <v>1.6541999999999999</v>
      </c>
      <c r="F1421" s="96" t="s">
        <v>210</v>
      </c>
      <c r="G1421" s="73">
        <f t="shared" si="77"/>
        <v>1.6541999999999999</v>
      </c>
    </row>
    <row r="1422" spans="1:11">
      <c r="A1422" s="94">
        <v>39253</v>
      </c>
      <c r="B1422" s="73">
        <f t="shared" si="75"/>
        <v>287.00369999999998</v>
      </c>
      <c r="C1422" s="95">
        <v>173.5</v>
      </c>
      <c r="D1422" s="73">
        <f t="shared" si="76"/>
        <v>1.6541999999999999</v>
      </c>
      <c r="F1422" s="96" t="s">
        <v>210</v>
      </c>
      <c r="G1422" s="73">
        <f t="shared" si="77"/>
        <v>1.6541999999999999</v>
      </c>
    </row>
    <row r="1423" spans="1:11">
      <c r="A1423" s="94">
        <v>39254</v>
      </c>
      <c r="B1423" s="73">
        <f t="shared" si="75"/>
        <v>291.13919999999996</v>
      </c>
      <c r="C1423" s="95">
        <v>176</v>
      </c>
      <c r="D1423" s="73">
        <f t="shared" si="76"/>
        <v>1.6541999999999999</v>
      </c>
      <c r="F1423" s="96" t="s">
        <v>210</v>
      </c>
      <c r="G1423" s="73">
        <f t="shared" si="77"/>
        <v>1.6541999999999999</v>
      </c>
    </row>
    <row r="1424" spans="1:11">
      <c r="A1424" s="94">
        <v>39255</v>
      </c>
      <c r="B1424" s="73">
        <f t="shared" si="75"/>
        <v>289.07144999999997</v>
      </c>
      <c r="C1424" s="95">
        <v>174.75</v>
      </c>
      <c r="D1424" s="73">
        <f t="shared" si="76"/>
        <v>1.6541999999999999</v>
      </c>
      <c r="F1424" s="96" t="s">
        <v>210</v>
      </c>
      <c r="G1424" s="73">
        <f t="shared" si="77"/>
        <v>1.6541999999999999</v>
      </c>
    </row>
    <row r="1425" spans="1:11">
      <c r="A1425" s="94">
        <v>39258</v>
      </c>
      <c r="B1425" s="73">
        <f t="shared" si="75"/>
        <v>287.00369999999998</v>
      </c>
      <c r="C1425" s="95">
        <v>173.5</v>
      </c>
      <c r="D1425" s="73">
        <f t="shared" si="76"/>
        <v>1.6541999999999999</v>
      </c>
      <c r="F1425" s="96" t="s">
        <v>210</v>
      </c>
      <c r="G1425" s="73">
        <f t="shared" si="77"/>
        <v>1.6541999999999999</v>
      </c>
    </row>
    <row r="1426" spans="1:11">
      <c r="A1426" s="94">
        <v>39259</v>
      </c>
      <c r="B1426" s="73">
        <f t="shared" si="75"/>
        <v>287.00369999999998</v>
      </c>
      <c r="C1426" s="95">
        <v>173.5</v>
      </c>
      <c r="D1426" s="73">
        <f t="shared" si="76"/>
        <v>1.6541999999999999</v>
      </c>
      <c r="F1426" s="96" t="s">
        <v>210</v>
      </c>
      <c r="G1426" s="73">
        <f t="shared" si="77"/>
        <v>1.6541999999999999</v>
      </c>
    </row>
    <row r="1427" spans="1:11">
      <c r="A1427" s="94">
        <v>39260</v>
      </c>
      <c r="B1427" s="73">
        <f t="shared" si="75"/>
        <v>296.10179999999997</v>
      </c>
      <c r="C1427" s="95">
        <v>179</v>
      </c>
      <c r="D1427" s="73">
        <f t="shared" si="76"/>
        <v>1.6541999999999999</v>
      </c>
      <c r="F1427" s="96" t="s">
        <v>210</v>
      </c>
      <c r="G1427" s="73">
        <f t="shared" si="77"/>
        <v>1.6541999999999999</v>
      </c>
    </row>
    <row r="1428" spans="1:11">
      <c r="A1428" s="94">
        <v>39261</v>
      </c>
      <c r="B1428" s="73">
        <f t="shared" si="75"/>
        <v>299.41019999999997</v>
      </c>
      <c r="C1428" s="95">
        <v>181</v>
      </c>
      <c r="D1428" s="73">
        <f t="shared" si="76"/>
        <v>1.6541999999999999</v>
      </c>
      <c r="F1428" s="96" t="s">
        <v>210</v>
      </c>
      <c r="G1428" s="73">
        <f t="shared" si="77"/>
        <v>1.6541999999999999</v>
      </c>
    </row>
    <row r="1429" spans="1:11">
      <c r="A1429" s="94">
        <v>39262</v>
      </c>
      <c r="B1429" s="73">
        <f t="shared" si="75"/>
        <v>305.19989999999996</v>
      </c>
      <c r="C1429" s="95">
        <v>184.5</v>
      </c>
      <c r="D1429" s="73">
        <f t="shared" si="76"/>
        <v>1.6541999999999999</v>
      </c>
      <c r="F1429" s="96" t="s">
        <v>210</v>
      </c>
      <c r="G1429" s="73">
        <f t="shared" si="77"/>
        <v>1.6541999999999999</v>
      </c>
    </row>
    <row r="1430" spans="1:11">
      <c r="A1430" s="94">
        <v>39265</v>
      </c>
      <c r="B1430" s="73">
        <f t="shared" si="75"/>
        <v>296.54929999999996</v>
      </c>
      <c r="C1430" s="95">
        <v>179</v>
      </c>
      <c r="D1430" s="73">
        <f t="shared" si="76"/>
        <v>1.6566999999999998</v>
      </c>
      <c r="E1430" s="73">
        <v>77.069999999999993</v>
      </c>
      <c r="F1430" s="96" t="s">
        <v>211</v>
      </c>
      <c r="G1430" s="73">
        <f t="shared" si="77"/>
        <v>1.6566999999999998</v>
      </c>
      <c r="K1430" s="73">
        <v>77.069999999999993</v>
      </c>
    </row>
    <row r="1431" spans="1:11">
      <c r="A1431" s="94">
        <v>39266</v>
      </c>
      <c r="B1431" s="73">
        <f t="shared" si="75"/>
        <v>298.20599999999996</v>
      </c>
      <c r="C1431" s="95">
        <v>180</v>
      </c>
      <c r="D1431" s="73">
        <f t="shared" si="76"/>
        <v>1.6566999999999998</v>
      </c>
      <c r="F1431" s="96" t="s">
        <v>211</v>
      </c>
      <c r="G1431" s="73">
        <f t="shared" si="77"/>
        <v>1.6566999999999998</v>
      </c>
    </row>
    <row r="1432" spans="1:11">
      <c r="A1432" s="94">
        <v>39267</v>
      </c>
      <c r="B1432" s="73">
        <f t="shared" si="75"/>
        <v>302.34774999999996</v>
      </c>
      <c r="C1432" s="95">
        <v>182.5</v>
      </c>
      <c r="D1432" s="73">
        <f t="shared" si="76"/>
        <v>1.6566999999999998</v>
      </c>
      <c r="F1432" s="96" t="s">
        <v>211</v>
      </c>
      <c r="G1432" s="73">
        <f t="shared" si="77"/>
        <v>1.6566999999999998</v>
      </c>
    </row>
    <row r="1433" spans="1:11">
      <c r="A1433" s="94">
        <v>39268</v>
      </c>
      <c r="B1433" s="73">
        <f t="shared" si="75"/>
        <v>303.59027499999996</v>
      </c>
      <c r="C1433" s="95">
        <v>183.25</v>
      </c>
      <c r="D1433" s="73">
        <f t="shared" si="76"/>
        <v>1.6566999999999998</v>
      </c>
      <c r="F1433" s="96" t="s">
        <v>211</v>
      </c>
      <c r="G1433" s="73">
        <f t="shared" si="77"/>
        <v>1.6566999999999998</v>
      </c>
    </row>
    <row r="1434" spans="1:11">
      <c r="A1434" s="94">
        <v>39269</v>
      </c>
      <c r="B1434" s="73">
        <f t="shared" si="75"/>
        <v>303.59027499999996</v>
      </c>
      <c r="C1434" s="95">
        <v>183.25</v>
      </c>
      <c r="D1434" s="73">
        <f t="shared" si="76"/>
        <v>1.6566999999999998</v>
      </c>
      <c r="F1434" s="96" t="s">
        <v>211</v>
      </c>
      <c r="G1434" s="73">
        <f t="shared" si="77"/>
        <v>1.6566999999999998</v>
      </c>
    </row>
    <row r="1435" spans="1:11">
      <c r="A1435" s="94">
        <v>39272</v>
      </c>
      <c r="B1435" s="73">
        <f t="shared" si="75"/>
        <v>301.51939999999996</v>
      </c>
      <c r="C1435" s="95">
        <v>182</v>
      </c>
      <c r="D1435" s="73">
        <f t="shared" si="76"/>
        <v>1.6566999999999998</v>
      </c>
      <c r="F1435" s="96" t="s">
        <v>211</v>
      </c>
      <c r="G1435" s="73">
        <f t="shared" si="77"/>
        <v>1.6566999999999998</v>
      </c>
    </row>
    <row r="1436" spans="1:11">
      <c r="A1436" s="94">
        <v>39273</v>
      </c>
      <c r="B1436" s="73">
        <f t="shared" si="75"/>
        <v>302.76192499999996</v>
      </c>
      <c r="C1436" s="95">
        <v>182.75</v>
      </c>
      <c r="D1436" s="73">
        <f t="shared" si="76"/>
        <v>1.6566999999999998</v>
      </c>
      <c r="F1436" s="96" t="s">
        <v>211</v>
      </c>
      <c r="G1436" s="73">
        <f t="shared" si="77"/>
        <v>1.6566999999999998</v>
      </c>
    </row>
    <row r="1437" spans="1:11">
      <c r="A1437" s="94">
        <v>39274</v>
      </c>
      <c r="B1437" s="73">
        <f t="shared" si="75"/>
        <v>304.83279999999996</v>
      </c>
      <c r="C1437" s="95">
        <v>184</v>
      </c>
      <c r="D1437" s="73">
        <f t="shared" si="76"/>
        <v>1.6566999999999998</v>
      </c>
      <c r="F1437" s="96" t="s">
        <v>211</v>
      </c>
      <c r="G1437" s="73">
        <f t="shared" si="77"/>
        <v>1.6566999999999998</v>
      </c>
    </row>
    <row r="1438" spans="1:11">
      <c r="A1438" s="94">
        <v>39275</v>
      </c>
      <c r="B1438" s="73">
        <f t="shared" si="75"/>
        <v>305.24697499999996</v>
      </c>
      <c r="C1438" s="95">
        <v>184.25</v>
      </c>
      <c r="D1438" s="73">
        <f t="shared" si="76"/>
        <v>1.6566999999999998</v>
      </c>
      <c r="F1438" s="96" t="s">
        <v>211</v>
      </c>
      <c r="G1438" s="73">
        <f t="shared" si="77"/>
        <v>1.6566999999999998</v>
      </c>
    </row>
    <row r="1439" spans="1:11">
      <c r="A1439" s="94">
        <v>39276</v>
      </c>
      <c r="B1439" s="73">
        <f t="shared" si="75"/>
        <v>305.24697499999996</v>
      </c>
      <c r="C1439" s="95">
        <v>184.25</v>
      </c>
      <c r="D1439" s="73">
        <f t="shared" si="76"/>
        <v>1.6566999999999998</v>
      </c>
      <c r="F1439" s="96" t="s">
        <v>211</v>
      </c>
      <c r="G1439" s="73">
        <f t="shared" si="77"/>
        <v>1.6566999999999998</v>
      </c>
    </row>
    <row r="1440" spans="1:11">
      <c r="A1440" s="94">
        <v>39279</v>
      </c>
      <c r="B1440" s="73">
        <f t="shared" si="75"/>
        <v>301.93357499999996</v>
      </c>
      <c r="C1440" s="95">
        <v>182.25</v>
      </c>
      <c r="D1440" s="73">
        <f t="shared" si="76"/>
        <v>1.6566999999999998</v>
      </c>
      <c r="F1440" s="96" t="s">
        <v>211</v>
      </c>
      <c r="G1440" s="73">
        <f t="shared" si="77"/>
        <v>1.6566999999999998</v>
      </c>
    </row>
    <row r="1441" spans="1:11">
      <c r="A1441" s="94">
        <v>39280</v>
      </c>
      <c r="B1441" s="73">
        <f t="shared" si="75"/>
        <v>304.83279999999996</v>
      </c>
      <c r="C1441" s="95">
        <v>184</v>
      </c>
      <c r="D1441" s="73">
        <f t="shared" si="76"/>
        <v>1.6566999999999998</v>
      </c>
      <c r="F1441" s="96" t="s">
        <v>211</v>
      </c>
      <c r="G1441" s="73">
        <f t="shared" si="77"/>
        <v>1.6566999999999998</v>
      </c>
    </row>
    <row r="1442" spans="1:11">
      <c r="A1442" s="94">
        <v>39281</v>
      </c>
      <c r="B1442" s="73">
        <f t="shared" si="75"/>
        <v>306.07532499999996</v>
      </c>
      <c r="C1442" s="95">
        <v>184.75</v>
      </c>
      <c r="D1442" s="73">
        <f t="shared" si="76"/>
        <v>1.6566999999999998</v>
      </c>
      <c r="F1442" s="96" t="s">
        <v>211</v>
      </c>
      <c r="G1442" s="73">
        <f t="shared" si="77"/>
        <v>1.6566999999999998</v>
      </c>
    </row>
    <row r="1443" spans="1:11">
      <c r="A1443" s="94">
        <v>39282</v>
      </c>
      <c r="B1443" s="73">
        <f t="shared" si="75"/>
        <v>313.11629999999997</v>
      </c>
      <c r="C1443" s="95">
        <v>189</v>
      </c>
      <c r="D1443" s="73">
        <f t="shared" si="76"/>
        <v>1.6566999999999998</v>
      </c>
      <c r="F1443" s="96" t="s">
        <v>211</v>
      </c>
      <c r="G1443" s="73">
        <f t="shared" si="77"/>
        <v>1.6566999999999998</v>
      </c>
    </row>
    <row r="1444" spans="1:11">
      <c r="A1444" s="94">
        <v>39283</v>
      </c>
      <c r="B1444" s="73">
        <f t="shared" si="75"/>
        <v>318.91474999999997</v>
      </c>
      <c r="C1444" s="95">
        <v>192.5</v>
      </c>
      <c r="D1444" s="73">
        <f t="shared" si="76"/>
        <v>1.6566999999999998</v>
      </c>
      <c r="F1444" s="96" t="s">
        <v>211</v>
      </c>
      <c r="G1444" s="73">
        <f t="shared" si="77"/>
        <v>1.6566999999999998</v>
      </c>
    </row>
    <row r="1445" spans="1:11">
      <c r="A1445" s="94">
        <v>39286</v>
      </c>
      <c r="B1445" s="73">
        <f t="shared" si="75"/>
        <v>328.02659999999997</v>
      </c>
      <c r="C1445" s="95">
        <v>198</v>
      </c>
      <c r="D1445" s="73">
        <f t="shared" si="76"/>
        <v>1.6566999999999998</v>
      </c>
      <c r="F1445" s="96" t="s">
        <v>211</v>
      </c>
      <c r="G1445" s="73">
        <f t="shared" si="77"/>
        <v>1.6566999999999998</v>
      </c>
    </row>
    <row r="1446" spans="1:11">
      <c r="A1446" s="94">
        <v>39287</v>
      </c>
      <c r="B1446" s="73">
        <f t="shared" si="75"/>
        <v>337.13844999999998</v>
      </c>
      <c r="C1446" s="95">
        <v>203.5</v>
      </c>
      <c r="D1446" s="73">
        <f t="shared" si="76"/>
        <v>1.6566999999999998</v>
      </c>
      <c r="F1446" s="96" t="s">
        <v>211</v>
      </c>
      <c r="G1446" s="73">
        <f t="shared" si="77"/>
        <v>1.6566999999999998</v>
      </c>
    </row>
    <row r="1447" spans="1:11">
      <c r="A1447" s="94">
        <v>39288</v>
      </c>
      <c r="B1447" s="73">
        <f t="shared" si="75"/>
        <v>337.96679999999998</v>
      </c>
      <c r="C1447" s="95">
        <v>204</v>
      </c>
      <c r="D1447" s="73">
        <f t="shared" si="76"/>
        <v>1.6566999999999998</v>
      </c>
      <c r="F1447" s="96" t="s">
        <v>211</v>
      </c>
      <c r="G1447" s="73">
        <f t="shared" si="77"/>
        <v>1.6566999999999998</v>
      </c>
    </row>
    <row r="1448" spans="1:11">
      <c r="A1448" s="94">
        <v>39289</v>
      </c>
      <c r="B1448" s="73">
        <f t="shared" si="75"/>
        <v>350.39204999999998</v>
      </c>
      <c r="C1448" s="95">
        <v>211.5</v>
      </c>
      <c r="D1448" s="73">
        <f t="shared" si="76"/>
        <v>1.6566999999999998</v>
      </c>
      <c r="F1448" s="96" t="s">
        <v>211</v>
      </c>
      <c r="G1448" s="73">
        <f t="shared" si="77"/>
        <v>1.6566999999999998</v>
      </c>
    </row>
    <row r="1449" spans="1:11">
      <c r="A1449" s="94">
        <v>39290</v>
      </c>
      <c r="B1449" s="73">
        <f t="shared" si="75"/>
        <v>347.07864999999998</v>
      </c>
      <c r="C1449" s="95">
        <v>209.5</v>
      </c>
      <c r="D1449" s="73">
        <f t="shared" si="76"/>
        <v>1.6566999999999998</v>
      </c>
      <c r="F1449" s="96" t="s">
        <v>211</v>
      </c>
      <c r="G1449" s="73">
        <f t="shared" si="77"/>
        <v>1.6566999999999998</v>
      </c>
    </row>
    <row r="1450" spans="1:11">
      <c r="A1450" s="94">
        <v>39293</v>
      </c>
      <c r="B1450" s="73">
        <f t="shared" si="75"/>
        <v>340.03767499999998</v>
      </c>
      <c r="C1450" s="95">
        <v>205.25</v>
      </c>
      <c r="D1450" s="73">
        <f t="shared" si="76"/>
        <v>1.6566999999999998</v>
      </c>
      <c r="F1450" s="96" t="s">
        <v>211</v>
      </c>
      <c r="G1450" s="73">
        <f t="shared" si="77"/>
        <v>1.6566999999999998</v>
      </c>
    </row>
    <row r="1451" spans="1:11">
      <c r="A1451" s="94">
        <v>39294</v>
      </c>
      <c r="B1451" s="73">
        <f t="shared" si="75"/>
        <v>332.16834999999998</v>
      </c>
      <c r="C1451" s="95">
        <v>200.5</v>
      </c>
      <c r="D1451" s="73">
        <f t="shared" si="76"/>
        <v>1.6566999999999998</v>
      </c>
      <c r="F1451" s="96" t="s">
        <v>211</v>
      </c>
      <c r="G1451" s="73">
        <f t="shared" si="77"/>
        <v>1.6566999999999998</v>
      </c>
    </row>
    <row r="1452" spans="1:11">
      <c r="A1452" s="94">
        <v>39295</v>
      </c>
      <c r="B1452" s="73">
        <f t="shared" si="75"/>
        <v>328.35885000000002</v>
      </c>
      <c r="C1452" s="95">
        <v>200.5</v>
      </c>
      <c r="D1452" s="73">
        <f t="shared" si="76"/>
        <v>1.6377000000000002</v>
      </c>
      <c r="E1452" s="73">
        <v>76.56</v>
      </c>
      <c r="F1452" s="96" t="s">
        <v>212</v>
      </c>
      <c r="G1452" s="73">
        <f t="shared" si="77"/>
        <v>1.6377000000000002</v>
      </c>
      <c r="K1452" s="73">
        <v>76.56</v>
      </c>
    </row>
    <row r="1453" spans="1:11">
      <c r="A1453" s="94">
        <v>39296</v>
      </c>
      <c r="B1453" s="73">
        <f t="shared" si="75"/>
        <v>337.36620000000005</v>
      </c>
      <c r="C1453" s="95">
        <v>206</v>
      </c>
      <c r="D1453" s="73">
        <f t="shared" si="76"/>
        <v>1.6377000000000002</v>
      </c>
      <c r="F1453" s="96" t="s">
        <v>212</v>
      </c>
      <c r="G1453" s="73">
        <f t="shared" si="77"/>
        <v>1.6377000000000002</v>
      </c>
    </row>
    <row r="1454" spans="1:11">
      <c r="A1454" s="94">
        <v>39297</v>
      </c>
      <c r="B1454" s="73">
        <f t="shared" si="75"/>
        <v>344.73585000000003</v>
      </c>
      <c r="C1454" s="95">
        <v>210.5</v>
      </c>
      <c r="D1454" s="73">
        <f t="shared" si="76"/>
        <v>1.6377000000000002</v>
      </c>
      <c r="F1454" s="96" t="s">
        <v>212</v>
      </c>
      <c r="G1454" s="73">
        <f t="shared" si="77"/>
        <v>1.6377000000000002</v>
      </c>
    </row>
    <row r="1455" spans="1:11">
      <c r="A1455" s="94">
        <v>39300</v>
      </c>
      <c r="B1455" s="73">
        <f t="shared" si="75"/>
        <v>347.19240000000002</v>
      </c>
      <c r="C1455" s="95">
        <v>212</v>
      </c>
      <c r="D1455" s="73">
        <f t="shared" si="76"/>
        <v>1.6377000000000002</v>
      </c>
      <c r="F1455" s="96" t="s">
        <v>212</v>
      </c>
      <c r="G1455" s="73">
        <f t="shared" si="77"/>
        <v>1.6377000000000002</v>
      </c>
    </row>
    <row r="1456" spans="1:11">
      <c r="A1456" s="94">
        <v>39301</v>
      </c>
      <c r="B1456" s="73">
        <f t="shared" si="75"/>
        <v>354.56205000000006</v>
      </c>
      <c r="C1456" s="95">
        <v>216.5</v>
      </c>
      <c r="D1456" s="73">
        <f t="shared" si="76"/>
        <v>1.6377000000000002</v>
      </c>
      <c r="F1456" s="96" t="s">
        <v>212</v>
      </c>
      <c r="G1456" s="73">
        <f t="shared" si="77"/>
        <v>1.6377000000000002</v>
      </c>
    </row>
    <row r="1457" spans="1:7">
      <c r="A1457" s="94">
        <v>39302</v>
      </c>
      <c r="B1457" s="73">
        <f t="shared" si="75"/>
        <v>361.11285000000004</v>
      </c>
      <c r="C1457" s="95">
        <v>220.5</v>
      </c>
      <c r="D1457" s="73">
        <f t="shared" si="76"/>
        <v>1.6377000000000002</v>
      </c>
      <c r="F1457" s="96" t="s">
        <v>212</v>
      </c>
      <c r="G1457" s="73">
        <f t="shared" si="77"/>
        <v>1.6377000000000002</v>
      </c>
    </row>
    <row r="1458" spans="1:7">
      <c r="A1458" s="94">
        <v>39303</v>
      </c>
      <c r="B1458" s="73">
        <f t="shared" si="75"/>
        <v>370.52962500000001</v>
      </c>
      <c r="C1458" s="95">
        <v>226.25</v>
      </c>
      <c r="D1458" s="73">
        <f t="shared" si="76"/>
        <v>1.6377000000000002</v>
      </c>
      <c r="F1458" s="96" t="s">
        <v>212</v>
      </c>
      <c r="G1458" s="73">
        <f t="shared" si="77"/>
        <v>1.6377000000000002</v>
      </c>
    </row>
    <row r="1459" spans="1:7">
      <c r="A1459" s="94">
        <v>39304</v>
      </c>
      <c r="B1459" s="73">
        <f t="shared" si="75"/>
        <v>361.93170000000003</v>
      </c>
      <c r="C1459" s="95">
        <v>221</v>
      </c>
      <c r="D1459" s="73">
        <f t="shared" si="76"/>
        <v>1.6377000000000002</v>
      </c>
      <c r="F1459" s="96" t="s">
        <v>212</v>
      </c>
      <c r="G1459" s="73">
        <f t="shared" si="77"/>
        <v>1.6377000000000002</v>
      </c>
    </row>
    <row r="1460" spans="1:7">
      <c r="A1460" s="94">
        <v>39307</v>
      </c>
      <c r="B1460" s="73">
        <f t="shared" si="75"/>
        <v>362.75055000000003</v>
      </c>
      <c r="C1460" s="95">
        <v>221.5</v>
      </c>
      <c r="D1460" s="73">
        <f t="shared" si="76"/>
        <v>1.6377000000000002</v>
      </c>
      <c r="F1460" s="96" t="s">
        <v>212</v>
      </c>
      <c r="G1460" s="73">
        <f t="shared" si="77"/>
        <v>1.6377000000000002</v>
      </c>
    </row>
    <row r="1461" spans="1:7">
      <c r="A1461" s="94">
        <v>39308</v>
      </c>
      <c r="B1461" s="73">
        <f t="shared" si="75"/>
        <v>371.75790000000006</v>
      </c>
      <c r="C1461" s="95">
        <v>227</v>
      </c>
      <c r="D1461" s="73">
        <f t="shared" si="76"/>
        <v>1.6377000000000002</v>
      </c>
      <c r="F1461" s="96" t="s">
        <v>212</v>
      </c>
      <c r="G1461" s="73">
        <f t="shared" si="77"/>
        <v>1.6377000000000002</v>
      </c>
    </row>
    <row r="1462" spans="1:7">
      <c r="A1462" s="94">
        <v>39309</v>
      </c>
      <c r="B1462" s="73">
        <f t="shared" si="75"/>
        <v>377.48985000000005</v>
      </c>
      <c r="C1462" s="95">
        <v>230.5</v>
      </c>
      <c r="D1462" s="73">
        <f t="shared" si="76"/>
        <v>1.6377000000000002</v>
      </c>
      <c r="F1462" s="96" t="s">
        <v>212</v>
      </c>
      <c r="G1462" s="73">
        <f t="shared" si="77"/>
        <v>1.6377000000000002</v>
      </c>
    </row>
    <row r="1463" spans="1:7">
      <c r="A1463" s="94">
        <v>39310</v>
      </c>
      <c r="B1463" s="73">
        <f t="shared" si="75"/>
        <v>372.98617500000006</v>
      </c>
      <c r="C1463" s="95">
        <v>227.75</v>
      </c>
      <c r="D1463" s="73">
        <f t="shared" si="76"/>
        <v>1.6377000000000002</v>
      </c>
      <c r="F1463" s="96" t="s">
        <v>212</v>
      </c>
      <c r="G1463" s="73">
        <f t="shared" si="77"/>
        <v>1.6377000000000002</v>
      </c>
    </row>
    <row r="1464" spans="1:7">
      <c r="A1464" s="94">
        <v>39311</v>
      </c>
      <c r="B1464" s="73">
        <f t="shared" si="75"/>
        <v>372.57675000000006</v>
      </c>
      <c r="C1464" s="95">
        <v>227.5</v>
      </c>
      <c r="D1464" s="73">
        <f t="shared" si="76"/>
        <v>1.6377000000000002</v>
      </c>
      <c r="F1464" s="96" t="s">
        <v>212</v>
      </c>
      <c r="G1464" s="73">
        <f t="shared" si="77"/>
        <v>1.6377000000000002</v>
      </c>
    </row>
    <row r="1465" spans="1:7">
      <c r="A1465" s="94">
        <v>39314</v>
      </c>
      <c r="B1465" s="73">
        <f t="shared" si="75"/>
        <v>367.66365000000002</v>
      </c>
      <c r="C1465" s="95">
        <v>224.5</v>
      </c>
      <c r="D1465" s="73">
        <f t="shared" si="76"/>
        <v>1.6377000000000002</v>
      </c>
      <c r="F1465" s="96" t="s">
        <v>212</v>
      </c>
      <c r="G1465" s="73">
        <f t="shared" si="77"/>
        <v>1.6377000000000002</v>
      </c>
    </row>
    <row r="1466" spans="1:7">
      <c r="A1466" s="94">
        <v>39315</v>
      </c>
      <c r="B1466" s="73">
        <f t="shared" si="75"/>
        <v>372.57675000000006</v>
      </c>
      <c r="C1466" s="95">
        <v>227.5</v>
      </c>
      <c r="D1466" s="73">
        <f t="shared" si="76"/>
        <v>1.6377000000000002</v>
      </c>
      <c r="F1466" s="96" t="s">
        <v>212</v>
      </c>
      <c r="G1466" s="73">
        <f t="shared" si="77"/>
        <v>1.6377000000000002</v>
      </c>
    </row>
    <row r="1467" spans="1:7">
      <c r="A1467" s="94">
        <v>39316</v>
      </c>
      <c r="B1467" s="73">
        <f t="shared" si="75"/>
        <v>380.35582500000004</v>
      </c>
      <c r="C1467" s="95">
        <v>232.25</v>
      </c>
      <c r="D1467" s="73">
        <f t="shared" si="76"/>
        <v>1.6377000000000002</v>
      </c>
      <c r="F1467" s="96" t="s">
        <v>212</v>
      </c>
      <c r="G1467" s="73">
        <f t="shared" si="77"/>
        <v>1.6377000000000002</v>
      </c>
    </row>
    <row r="1468" spans="1:7">
      <c r="A1468" s="94">
        <v>39317</v>
      </c>
      <c r="B1468" s="73">
        <f t="shared" si="75"/>
        <v>388.54432500000001</v>
      </c>
      <c r="C1468" s="95">
        <v>237.25</v>
      </c>
      <c r="D1468" s="73">
        <f t="shared" si="76"/>
        <v>1.6377000000000002</v>
      </c>
      <c r="F1468" s="96" t="s">
        <v>212</v>
      </c>
      <c r="G1468" s="73">
        <f t="shared" si="77"/>
        <v>1.6377000000000002</v>
      </c>
    </row>
    <row r="1469" spans="1:7">
      <c r="A1469" s="94">
        <v>39318</v>
      </c>
      <c r="B1469" s="73">
        <f t="shared" si="75"/>
        <v>388.54432500000001</v>
      </c>
      <c r="C1469" s="95">
        <v>237.25</v>
      </c>
      <c r="D1469" s="73">
        <f t="shared" si="76"/>
        <v>1.6377000000000002</v>
      </c>
      <c r="F1469" s="96" t="s">
        <v>212</v>
      </c>
      <c r="G1469" s="73">
        <f t="shared" si="77"/>
        <v>1.6377000000000002</v>
      </c>
    </row>
    <row r="1470" spans="1:7">
      <c r="A1470" s="94">
        <v>39321</v>
      </c>
      <c r="B1470" s="73">
        <f t="shared" ref="B1470:B1496" si="78">+C1470*G1470</f>
        <v>385.67835000000002</v>
      </c>
      <c r="C1470" s="95">
        <v>235.5</v>
      </c>
      <c r="D1470" s="73">
        <f t="shared" si="76"/>
        <v>1.6377000000000002</v>
      </c>
      <c r="F1470" s="96" t="s">
        <v>212</v>
      </c>
      <c r="G1470" s="73">
        <f t="shared" si="77"/>
        <v>1.6377000000000002</v>
      </c>
    </row>
    <row r="1471" spans="1:7">
      <c r="A1471" s="94">
        <v>39322</v>
      </c>
      <c r="B1471" s="73">
        <f t="shared" si="78"/>
        <v>393.04800000000006</v>
      </c>
      <c r="C1471" s="95">
        <v>240</v>
      </c>
      <c r="D1471" s="73">
        <f t="shared" si="76"/>
        <v>1.6377000000000002</v>
      </c>
      <c r="F1471" s="96" t="s">
        <v>212</v>
      </c>
      <c r="G1471" s="73">
        <f t="shared" si="77"/>
        <v>1.6377000000000002</v>
      </c>
    </row>
    <row r="1472" spans="1:7">
      <c r="A1472" s="94">
        <v>39323</v>
      </c>
      <c r="B1472" s="73">
        <f t="shared" si="78"/>
        <v>398.77995000000004</v>
      </c>
      <c r="C1472" s="95">
        <v>243.5</v>
      </c>
      <c r="D1472" s="73">
        <f t="shared" si="76"/>
        <v>1.6377000000000002</v>
      </c>
      <c r="F1472" s="96" t="s">
        <v>212</v>
      </c>
      <c r="G1472" s="73">
        <f t="shared" si="77"/>
        <v>1.6377000000000002</v>
      </c>
    </row>
    <row r="1473" spans="1:11">
      <c r="A1473" s="94">
        <v>39324</v>
      </c>
      <c r="B1473" s="73">
        <f t="shared" si="78"/>
        <v>415.97580000000005</v>
      </c>
      <c r="C1473" s="95">
        <v>254</v>
      </c>
      <c r="D1473" s="73">
        <f t="shared" si="76"/>
        <v>1.6377000000000002</v>
      </c>
      <c r="F1473" s="96" t="s">
        <v>212</v>
      </c>
      <c r="G1473" s="73">
        <f t="shared" si="77"/>
        <v>1.6377000000000002</v>
      </c>
    </row>
    <row r="1474" spans="1:11">
      <c r="A1474" s="94">
        <v>39325</v>
      </c>
      <c r="B1474" s="73">
        <f t="shared" si="78"/>
        <v>419.66062500000004</v>
      </c>
      <c r="C1474" s="95">
        <v>256.25</v>
      </c>
      <c r="D1474" s="73">
        <f t="shared" si="76"/>
        <v>1.6377000000000002</v>
      </c>
      <c r="F1474" s="96" t="s">
        <v>212</v>
      </c>
      <c r="G1474" s="73">
        <f t="shared" si="77"/>
        <v>1.6377000000000002</v>
      </c>
    </row>
    <row r="1475" spans="1:11">
      <c r="A1475" s="94">
        <v>39328</v>
      </c>
      <c r="B1475" s="73">
        <f t="shared" si="78"/>
        <v>435.76375000000002</v>
      </c>
      <c r="C1475" s="95">
        <v>264.5</v>
      </c>
      <c r="D1475" s="73">
        <f t="shared" si="76"/>
        <v>1.6475</v>
      </c>
      <c r="E1475" s="73">
        <v>80.33</v>
      </c>
      <c r="F1475" s="96" t="s">
        <v>213</v>
      </c>
      <c r="G1475" s="73">
        <f t="shared" si="77"/>
        <v>1.6475</v>
      </c>
      <c r="K1475" s="73">
        <v>80.33</v>
      </c>
    </row>
    <row r="1476" spans="1:11">
      <c r="A1476" s="94">
        <v>39329</v>
      </c>
      <c r="B1476" s="73">
        <f t="shared" si="78"/>
        <v>464.59499999999997</v>
      </c>
      <c r="C1476" s="95">
        <v>282</v>
      </c>
      <c r="D1476" s="73">
        <f t="shared" ref="D1476:D1539" si="79">+G1476</f>
        <v>1.6475</v>
      </c>
      <c r="F1476" s="96" t="s">
        <v>213</v>
      </c>
      <c r="G1476" s="73">
        <f t="shared" ref="G1476:G1539" si="80">VLOOKUP(F:F,I:J,2,FALSE)</f>
        <v>1.6475</v>
      </c>
    </row>
    <row r="1477" spans="1:11">
      <c r="A1477" s="94">
        <v>39330</v>
      </c>
      <c r="B1477" s="73">
        <f t="shared" si="78"/>
        <v>466.24250000000001</v>
      </c>
      <c r="C1477" s="95">
        <v>283</v>
      </c>
      <c r="D1477" s="73">
        <f t="shared" si="79"/>
        <v>1.6475</v>
      </c>
      <c r="F1477" s="96" t="s">
        <v>213</v>
      </c>
      <c r="G1477" s="73">
        <f t="shared" si="80"/>
        <v>1.6475</v>
      </c>
    </row>
    <row r="1478" spans="1:11">
      <c r="A1478" s="94">
        <v>39331</v>
      </c>
      <c r="B1478" s="73">
        <f t="shared" si="78"/>
        <v>446.47249999999997</v>
      </c>
      <c r="C1478" s="95">
        <v>271</v>
      </c>
      <c r="D1478" s="73">
        <f t="shared" si="79"/>
        <v>1.6475</v>
      </c>
      <c r="F1478" s="96" t="s">
        <v>213</v>
      </c>
      <c r="G1478" s="73">
        <f t="shared" si="80"/>
        <v>1.6475</v>
      </c>
    </row>
    <row r="1479" spans="1:11">
      <c r="A1479" s="94">
        <v>39332</v>
      </c>
      <c r="B1479" s="73">
        <f t="shared" si="78"/>
        <v>453.0625</v>
      </c>
      <c r="C1479" s="95">
        <v>275</v>
      </c>
      <c r="D1479" s="73">
        <f t="shared" si="79"/>
        <v>1.6475</v>
      </c>
      <c r="F1479" s="96" t="s">
        <v>213</v>
      </c>
      <c r="G1479" s="73">
        <f t="shared" si="80"/>
        <v>1.6475</v>
      </c>
    </row>
    <row r="1480" spans="1:11">
      <c r="A1480" s="94">
        <v>39335</v>
      </c>
      <c r="B1480" s="73">
        <f t="shared" si="78"/>
        <v>454.71</v>
      </c>
      <c r="C1480" s="95">
        <v>276</v>
      </c>
      <c r="D1480" s="73">
        <f t="shared" si="79"/>
        <v>1.6475</v>
      </c>
      <c r="F1480" s="96" t="s">
        <v>213</v>
      </c>
      <c r="G1480" s="73">
        <f t="shared" si="80"/>
        <v>1.6475</v>
      </c>
    </row>
    <row r="1481" spans="1:11">
      <c r="A1481" s="94">
        <v>39336</v>
      </c>
      <c r="B1481" s="73">
        <f t="shared" si="78"/>
        <v>453.47437500000001</v>
      </c>
      <c r="C1481" s="95">
        <v>275.25</v>
      </c>
      <c r="D1481" s="73">
        <f t="shared" si="79"/>
        <v>1.6475</v>
      </c>
      <c r="F1481" s="96" t="s">
        <v>213</v>
      </c>
      <c r="G1481" s="73">
        <f t="shared" si="80"/>
        <v>1.6475</v>
      </c>
    </row>
    <row r="1482" spans="1:11">
      <c r="A1482" s="94">
        <v>39337</v>
      </c>
      <c r="B1482" s="73">
        <f t="shared" si="78"/>
        <v>455.53375</v>
      </c>
      <c r="C1482" s="95">
        <v>276.5</v>
      </c>
      <c r="D1482" s="73">
        <f t="shared" si="79"/>
        <v>1.6475</v>
      </c>
      <c r="F1482" s="96" t="s">
        <v>213</v>
      </c>
      <c r="G1482" s="73">
        <f t="shared" si="80"/>
        <v>1.6475</v>
      </c>
    </row>
    <row r="1483" spans="1:11">
      <c r="A1483" s="94">
        <v>39338</v>
      </c>
      <c r="B1483" s="73">
        <f t="shared" si="78"/>
        <v>441.53</v>
      </c>
      <c r="C1483" s="95">
        <v>268</v>
      </c>
      <c r="D1483" s="73">
        <f t="shared" si="79"/>
        <v>1.6475</v>
      </c>
      <c r="F1483" s="96" t="s">
        <v>213</v>
      </c>
      <c r="G1483" s="73">
        <f t="shared" si="80"/>
        <v>1.6475</v>
      </c>
    </row>
    <row r="1484" spans="1:11">
      <c r="A1484" s="94">
        <v>39339</v>
      </c>
      <c r="B1484" s="73">
        <f t="shared" si="78"/>
        <v>436.58749999999998</v>
      </c>
      <c r="C1484" s="95">
        <v>265</v>
      </c>
      <c r="D1484" s="73">
        <f t="shared" si="79"/>
        <v>1.6475</v>
      </c>
      <c r="F1484" s="96" t="s">
        <v>213</v>
      </c>
      <c r="G1484" s="73">
        <f t="shared" si="80"/>
        <v>1.6475</v>
      </c>
    </row>
    <row r="1485" spans="1:11">
      <c r="A1485" s="94">
        <v>39342</v>
      </c>
      <c r="B1485" s="73">
        <f t="shared" si="78"/>
        <v>434.11624999999998</v>
      </c>
      <c r="C1485" s="95">
        <v>263.5</v>
      </c>
      <c r="D1485" s="73">
        <f t="shared" si="79"/>
        <v>1.6475</v>
      </c>
      <c r="F1485" s="96" t="s">
        <v>213</v>
      </c>
      <c r="G1485" s="73">
        <f t="shared" si="80"/>
        <v>1.6475</v>
      </c>
    </row>
    <row r="1486" spans="1:11">
      <c r="A1486" s="94">
        <v>39343</v>
      </c>
      <c r="B1486" s="73">
        <f t="shared" si="78"/>
        <v>436.99937499999999</v>
      </c>
      <c r="C1486" s="95">
        <v>265.25</v>
      </c>
      <c r="D1486" s="73">
        <f t="shared" si="79"/>
        <v>1.6475</v>
      </c>
      <c r="F1486" s="96" t="s">
        <v>213</v>
      </c>
      <c r="G1486" s="73">
        <f t="shared" si="80"/>
        <v>1.6475</v>
      </c>
    </row>
    <row r="1487" spans="1:11">
      <c r="A1487" s="94">
        <v>39344</v>
      </c>
      <c r="B1487" s="73">
        <f t="shared" si="78"/>
        <v>415.17</v>
      </c>
      <c r="C1487" s="95">
        <v>252</v>
      </c>
      <c r="D1487" s="73">
        <f t="shared" si="79"/>
        <v>1.6475</v>
      </c>
      <c r="F1487" s="96" t="s">
        <v>213</v>
      </c>
      <c r="G1487" s="73">
        <f t="shared" si="80"/>
        <v>1.6475</v>
      </c>
    </row>
    <row r="1488" spans="1:11">
      <c r="A1488" s="94">
        <v>39345</v>
      </c>
      <c r="B1488" s="73">
        <f t="shared" si="78"/>
        <v>410.22749999999996</v>
      </c>
      <c r="C1488" s="95">
        <v>249</v>
      </c>
      <c r="D1488" s="73">
        <f t="shared" si="79"/>
        <v>1.6475</v>
      </c>
      <c r="F1488" s="96" t="s">
        <v>213</v>
      </c>
      <c r="G1488" s="73">
        <f t="shared" si="80"/>
        <v>1.6475</v>
      </c>
    </row>
    <row r="1489" spans="1:11">
      <c r="A1489" s="94">
        <v>39346</v>
      </c>
      <c r="B1489" s="73">
        <f t="shared" si="78"/>
        <v>420.11250000000001</v>
      </c>
      <c r="C1489" s="95">
        <v>255</v>
      </c>
      <c r="D1489" s="73">
        <f t="shared" si="79"/>
        <v>1.6475</v>
      </c>
      <c r="F1489" s="96" t="s">
        <v>213</v>
      </c>
      <c r="G1489" s="73">
        <f t="shared" si="80"/>
        <v>1.6475</v>
      </c>
    </row>
    <row r="1490" spans="1:11">
      <c r="A1490" s="94">
        <v>39349</v>
      </c>
      <c r="B1490" s="73">
        <f t="shared" si="78"/>
        <v>428.76187499999997</v>
      </c>
      <c r="C1490" s="95">
        <v>260.25</v>
      </c>
      <c r="D1490" s="73">
        <f t="shared" si="79"/>
        <v>1.6475</v>
      </c>
      <c r="F1490" s="96" t="s">
        <v>213</v>
      </c>
      <c r="G1490" s="73">
        <f t="shared" si="80"/>
        <v>1.6475</v>
      </c>
    </row>
    <row r="1491" spans="1:11">
      <c r="A1491" s="94">
        <v>39350</v>
      </c>
      <c r="B1491" s="73">
        <f t="shared" si="78"/>
        <v>429.9975</v>
      </c>
      <c r="C1491" s="95">
        <v>261</v>
      </c>
      <c r="D1491" s="73">
        <f t="shared" si="79"/>
        <v>1.6475</v>
      </c>
      <c r="F1491" s="96" t="s">
        <v>213</v>
      </c>
      <c r="G1491" s="73">
        <f t="shared" si="80"/>
        <v>1.6475</v>
      </c>
    </row>
    <row r="1492" spans="1:11">
      <c r="A1492" s="94">
        <v>39351</v>
      </c>
      <c r="B1492" s="73">
        <f t="shared" si="78"/>
        <v>430.82124999999996</v>
      </c>
      <c r="C1492" s="95">
        <v>261.5</v>
      </c>
      <c r="D1492" s="73">
        <f t="shared" si="79"/>
        <v>1.6475</v>
      </c>
      <c r="F1492" s="96" t="s">
        <v>213</v>
      </c>
      <c r="G1492" s="73">
        <f t="shared" si="80"/>
        <v>1.6475</v>
      </c>
    </row>
    <row r="1493" spans="1:11">
      <c r="A1493" s="94">
        <v>39352</v>
      </c>
      <c r="B1493" s="73">
        <f t="shared" si="78"/>
        <v>439.88249999999999</v>
      </c>
      <c r="C1493" s="95">
        <v>267</v>
      </c>
      <c r="D1493" s="73">
        <f t="shared" si="79"/>
        <v>1.6475</v>
      </c>
      <c r="F1493" s="96" t="s">
        <v>213</v>
      </c>
      <c r="G1493" s="73">
        <f t="shared" si="80"/>
        <v>1.6475</v>
      </c>
    </row>
    <row r="1494" spans="1:11">
      <c r="A1494" s="94">
        <v>39353</v>
      </c>
      <c r="B1494" s="73">
        <f t="shared" si="78"/>
        <v>441.94187499999998</v>
      </c>
      <c r="C1494" s="95">
        <v>268.25</v>
      </c>
      <c r="D1494" s="73">
        <f t="shared" si="79"/>
        <v>1.6475</v>
      </c>
      <c r="F1494" s="96" t="s">
        <v>213</v>
      </c>
      <c r="G1494" s="73">
        <f t="shared" si="80"/>
        <v>1.6475</v>
      </c>
    </row>
    <row r="1495" spans="1:11">
      <c r="A1495" s="94">
        <v>39356</v>
      </c>
      <c r="B1495" s="73">
        <f t="shared" si="78"/>
        <v>452.67839999999995</v>
      </c>
      <c r="C1495" s="95">
        <v>271</v>
      </c>
      <c r="D1495" s="73">
        <f t="shared" si="79"/>
        <v>1.6703999999999999</v>
      </c>
      <c r="E1495" s="73">
        <v>82.45</v>
      </c>
      <c r="F1495" s="96" t="s">
        <v>214</v>
      </c>
      <c r="G1495" s="73">
        <f t="shared" si="80"/>
        <v>1.6703999999999999</v>
      </c>
      <c r="K1495" s="73">
        <v>82.45</v>
      </c>
    </row>
    <row r="1496" spans="1:11">
      <c r="A1496" s="94">
        <v>39357</v>
      </c>
      <c r="B1496" s="73">
        <f t="shared" si="78"/>
        <v>440.98559999999998</v>
      </c>
      <c r="C1496" s="95">
        <v>264</v>
      </c>
      <c r="D1496" s="73">
        <f t="shared" si="79"/>
        <v>1.6703999999999999</v>
      </c>
      <c r="F1496" s="96" t="s">
        <v>214</v>
      </c>
      <c r="G1496" s="73">
        <f t="shared" si="80"/>
        <v>1.6703999999999999</v>
      </c>
    </row>
    <row r="1497" spans="1:11">
      <c r="A1497" s="94">
        <v>39358</v>
      </c>
      <c r="C1497" s="95"/>
      <c r="D1497" s="73">
        <f t="shared" si="79"/>
        <v>1.6703999999999999</v>
      </c>
      <c r="F1497" s="96" t="s">
        <v>214</v>
      </c>
      <c r="G1497" s="73">
        <f t="shared" si="80"/>
        <v>1.6703999999999999</v>
      </c>
    </row>
    <row r="1498" spans="1:11">
      <c r="A1498" s="94">
        <v>39359</v>
      </c>
      <c r="B1498" s="73">
        <f>+C1498*G1498</f>
        <v>428.45759999999996</v>
      </c>
      <c r="C1498" s="95">
        <v>256.5</v>
      </c>
      <c r="D1498" s="73">
        <f t="shared" si="79"/>
        <v>1.6703999999999999</v>
      </c>
      <c r="F1498" s="96" t="s">
        <v>214</v>
      </c>
      <c r="G1498" s="73">
        <f t="shared" si="80"/>
        <v>1.6703999999999999</v>
      </c>
    </row>
    <row r="1499" spans="1:11">
      <c r="A1499" s="94">
        <v>39360</v>
      </c>
      <c r="B1499" s="73">
        <f>+C1499*G1499</f>
        <v>423.02879999999999</v>
      </c>
      <c r="C1499" s="95">
        <v>253.25</v>
      </c>
      <c r="D1499" s="73">
        <f t="shared" si="79"/>
        <v>1.6703999999999999</v>
      </c>
      <c r="F1499" s="96" t="s">
        <v>214</v>
      </c>
      <c r="G1499" s="73">
        <f t="shared" si="80"/>
        <v>1.6703999999999999</v>
      </c>
    </row>
    <row r="1500" spans="1:11">
      <c r="A1500" s="94">
        <v>39363</v>
      </c>
      <c r="B1500" s="73">
        <f>+C1500*G1500</f>
        <v>392.54399999999998</v>
      </c>
      <c r="C1500" s="95">
        <v>235</v>
      </c>
      <c r="D1500" s="73">
        <f t="shared" si="79"/>
        <v>1.6703999999999999</v>
      </c>
      <c r="F1500" s="96" t="s">
        <v>214</v>
      </c>
      <c r="G1500" s="73">
        <f t="shared" si="80"/>
        <v>1.6703999999999999</v>
      </c>
    </row>
    <row r="1501" spans="1:11">
      <c r="A1501" s="94">
        <v>39364</v>
      </c>
      <c r="B1501" s="73">
        <f>+C1501*G1501</f>
        <v>400.89599999999996</v>
      </c>
      <c r="C1501" s="95">
        <v>240</v>
      </c>
      <c r="D1501" s="73">
        <f t="shared" si="79"/>
        <v>1.6703999999999999</v>
      </c>
      <c r="F1501" s="96" t="s">
        <v>214</v>
      </c>
      <c r="G1501" s="73">
        <f t="shared" si="80"/>
        <v>1.6703999999999999</v>
      </c>
    </row>
    <row r="1502" spans="1:11">
      <c r="A1502" s="94">
        <v>39365</v>
      </c>
      <c r="B1502" s="73">
        <f>+C1502*G1502</f>
        <v>404.23679999999996</v>
      </c>
      <c r="C1502" s="95">
        <v>242</v>
      </c>
      <c r="D1502" s="73">
        <f t="shared" si="79"/>
        <v>1.6703999999999999</v>
      </c>
      <c r="F1502" s="96" t="s">
        <v>214</v>
      </c>
      <c r="G1502" s="73">
        <f t="shared" si="80"/>
        <v>1.6703999999999999</v>
      </c>
    </row>
    <row r="1503" spans="1:11">
      <c r="A1503" s="94">
        <v>39366</v>
      </c>
      <c r="C1503" s="95"/>
      <c r="D1503" s="73">
        <f t="shared" si="79"/>
        <v>1.6703999999999999</v>
      </c>
      <c r="F1503" s="96" t="s">
        <v>214</v>
      </c>
      <c r="G1503" s="73">
        <f t="shared" si="80"/>
        <v>1.6703999999999999</v>
      </c>
    </row>
    <row r="1504" spans="1:11">
      <c r="A1504" s="94">
        <v>39367</v>
      </c>
      <c r="B1504" s="73">
        <f t="shared" ref="B1504:B1553" si="81">+C1504*G1504</f>
        <v>411.33599999999996</v>
      </c>
      <c r="C1504" s="95">
        <v>246.25</v>
      </c>
      <c r="D1504" s="73">
        <f t="shared" si="79"/>
        <v>1.6703999999999999</v>
      </c>
      <c r="F1504" s="96" t="s">
        <v>214</v>
      </c>
      <c r="G1504" s="73">
        <f t="shared" si="80"/>
        <v>1.6703999999999999</v>
      </c>
    </row>
    <row r="1505" spans="1:11">
      <c r="A1505" s="94">
        <v>39370</v>
      </c>
      <c r="B1505" s="73">
        <f t="shared" si="81"/>
        <v>408.8304</v>
      </c>
      <c r="C1505" s="95">
        <v>244.75</v>
      </c>
      <c r="D1505" s="73">
        <f t="shared" si="79"/>
        <v>1.6703999999999999</v>
      </c>
      <c r="F1505" s="96" t="s">
        <v>214</v>
      </c>
      <c r="G1505" s="73">
        <f t="shared" si="80"/>
        <v>1.6703999999999999</v>
      </c>
    </row>
    <row r="1506" spans="1:11">
      <c r="A1506" s="94">
        <v>39371</v>
      </c>
      <c r="B1506" s="73">
        <f t="shared" si="81"/>
        <v>395.88479999999998</v>
      </c>
      <c r="C1506" s="95">
        <v>237</v>
      </c>
      <c r="D1506" s="73">
        <f t="shared" si="79"/>
        <v>1.6703999999999999</v>
      </c>
      <c r="F1506" s="96" t="s">
        <v>214</v>
      </c>
      <c r="G1506" s="73">
        <f t="shared" si="80"/>
        <v>1.6703999999999999</v>
      </c>
    </row>
    <row r="1507" spans="1:11">
      <c r="A1507" s="94">
        <v>39372</v>
      </c>
      <c r="B1507" s="73">
        <f t="shared" si="81"/>
        <v>395.88479999999998</v>
      </c>
      <c r="C1507" s="95">
        <v>237</v>
      </c>
      <c r="D1507" s="73">
        <f t="shared" si="79"/>
        <v>1.6703999999999999</v>
      </c>
      <c r="F1507" s="96" t="s">
        <v>214</v>
      </c>
      <c r="G1507" s="73">
        <f t="shared" si="80"/>
        <v>1.6703999999999999</v>
      </c>
    </row>
    <row r="1508" spans="1:11">
      <c r="A1508" s="94">
        <v>39373</v>
      </c>
      <c r="B1508" s="73">
        <f t="shared" si="81"/>
        <v>395.46719999999999</v>
      </c>
      <c r="C1508" s="95">
        <v>236.75</v>
      </c>
      <c r="D1508" s="73">
        <f t="shared" si="79"/>
        <v>1.6703999999999999</v>
      </c>
      <c r="F1508" s="96" t="s">
        <v>214</v>
      </c>
      <c r="G1508" s="73">
        <f t="shared" si="80"/>
        <v>1.6703999999999999</v>
      </c>
    </row>
    <row r="1509" spans="1:11">
      <c r="A1509" s="94">
        <v>39374</v>
      </c>
      <c r="B1509" s="73">
        <f t="shared" si="81"/>
        <v>405.90719999999999</v>
      </c>
      <c r="C1509" s="95">
        <v>243</v>
      </c>
      <c r="D1509" s="73">
        <f t="shared" si="79"/>
        <v>1.6703999999999999</v>
      </c>
      <c r="F1509" s="96" t="s">
        <v>214</v>
      </c>
      <c r="G1509" s="73">
        <f t="shared" si="80"/>
        <v>1.6703999999999999</v>
      </c>
    </row>
    <row r="1510" spans="1:11">
      <c r="A1510" s="94">
        <v>39377</v>
      </c>
      <c r="B1510" s="73">
        <f t="shared" si="81"/>
        <v>404.23679999999996</v>
      </c>
      <c r="C1510" s="95">
        <v>242</v>
      </c>
      <c r="D1510" s="73">
        <f t="shared" si="79"/>
        <v>1.6703999999999999</v>
      </c>
      <c r="F1510" s="96" t="s">
        <v>214</v>
      </c>
      <c r="G1510" s="73">
        <f t="shared" si="80"/>
        <v>1.6703999999999999</v>
      </c>
    </row>
    <row r="1511" spans="1:11">
      <c r="A1511" s="94">
        <v>39378</v>
      </c>
      <c r="B1511" s="73">
        <f t="shared" si="81"/>
        <v>404.23679999999996</v>
      </c>
      <c r="C1511" s="95">
        <v>242</v>
      </c>
      <c r="D1511" s="73">
        <f t="shared" si="79"/>
        <v>1.6703999999999999</v>
      </c>
      <c r="F1511" s="96" t="s">
        <v>214</v>
      </c>
      <c r="G1511" s="73">
        <f t="shared" si="80"/>
        <v>1.6703999999999999</v>
      </c>
    </row>
    <row r="1512" spans="1:11">
      <c r="A1512" s="94">
        <v>39379</v>
      </c>
      <c r="B1512" s="73">
        <f t="shared" si="81"/>
        <v>390.03839999999997</v>
      </c>
      <c r="C1512" s="95">
        <v>233.5</v>
      </c>
      <c r="D1512" s="73">
        <f t="shared" si="79"/>
        <v>1.6703999999999999</v>
      </c>
      <c r="F1512" s="96" t="s">
        <v>214</v>
      </c>
      <c r="G1512" s="73">
        <f t="shared" si="80"/>
        <v>1.6703999999999999</v>
      </c>
    </row>
    <row r="1513" spans="1:11">
      <c r="A1513" s="94">
        <v>39380</v>
      </c>
      <c r="B1513" s="73">
        <f t="shared" si="81"/>
        <v>379.18079999999998</v>
      </c>
      <c r="C1513" s="95">
        <v>227</v>
      </c>
      <c r="D1513" s="73">
        <f t="shared" si="79"/>
        <v>1.6703999999999999</v>
      </c>
      <c r="F1513" s="96" t="s">
        <v>214</v>
      </c>
      <c r="G1513" s="73">
        <f t="shared" si="80"/>
        <v>1.6703999999999999</v>
      </c>
    </row>
    <row r="1514" spans="1:11">
      <c r="A1514" s="94">
        <v>39381</v>
      </c>
      <c r="B1514" s="73">
        <f t="shared" si="81"/>
        <v>385.44479999999999</v>
      </c>
      <c r="C1514" s="95">
        <v>230.75</v>
      </c>
      <c r="D1514" s="73">
        <f t="shared" si="79"/>
        <v>1.6703999999999999</v>
      </c>
      <c r="F1514" s="96" t="s">
        <v>214</v>
      </c>
      <c r="G1514" s="73">
        <f t="shared" si="80"/>
        <v>1.6703999999999999</v>
      </c>
    </row>
    <row r="1515" spans="1:11">
      <c r="A1515" s="94">
        <v>39384</v>
      </c>
      <c r="B1515" s="73">
        <f t="shared" si="81"/>
        <v>395.0496</v>
      </c>
      <c r="C1515" s="95">
        <v>236.5</v>
      </c>
      <c r="D1515" s="73">
        <f t="shared" si="79"/>
        <v>1.6703999999999999</v>
      </c>
      <c r="F1515" s="96" t="s">
        <v>214</v>
      </c>
      <c r="G1515" s="73">
        <f t="shared" si="80"/>
        <v>1.6703999999999999</v>
      </c>
    </row>
    <row r="1516" spans="1:11">
      <c r="A1516" s="94">
        <v>39385</v>
      </c>
      <c r="B1516" s="73">
        <f t="shared" si="81"/>
        <v>388.36799999999999</v>
      </c>
      <c r="C1516" s="95">
        <v>232.5</v>
      </c>
      <c r="D1516" s="73">
        <f t="shared" si="79"/>
        <v>1.6703999999999999</v>
      </c>
      <c r="F1516" s="96" t="s">
        <v>214</v>
      </c>
      <c r="G1516" s="73">
        <f t="shared" si="80"/>
        <v>1.6703999999999999</v>
      </c>
    </row>
    <row r="1517" spans="1:11">
      <c r="A1517" s="94">
        <v>39386</v>
      </c>
      <c r="B1517" s="73">
        <f t="shared" si="81"/>
        <v>387.53279999999995</v>
      </c>
      <c r="C1517" s="95">
        <v>232</v>
      </c>
      <c r="D1517" s="73">
        <f t="shared" si="79"/>
        <v>1.6703999999999999</v>
      </c>
      <c r="F1517" s="96" t="s">
        <v>214</v>
      </c>
      <c r="G1517" s="73">
        <f t="shared" si="80"/>
        <v>1.6703999999999999</v>
      </c>
    </row>
    <row r="1518" spans="1:11">
      <c r="A1518" s="94">
        <v>39387</v>
      </c>
      <c r="B1518" s="73">
        <f t="shared" si="81"/>
        <v>378.33074999999997</v>
      </c>
      <c r="C1518" s="95">
        <v>229.5</v>
      </c>
      <c r="D1518" s="73">
        <f t="shared" si="79"/>
        <v>1.6484999999999999</v>
      </c>
      <c r="E1518" s="73">
        <v>92.5</v>
      </c>
      <c r="F1518" s="96" t="s">
        <v>215</v>
      </c>
      <c r="G1518" s="73">
        <f t="shared" si="80"/>
        <v>1.6484999999999999</v>
      </c>
      <c r="K1518" s="73">
        <v>92.5</v>
      </c>
    </row>
    <row r="1519" spans="1:11">
      <c r="A1519" s="94">
        <v>39388</v>
      </c>
      <c r="B1519" s="73">
        <f t="shared" si="81"/>
        <v>376.27012499999995</v>
      </c>
      <c r="C1519" s="95">
        <v>228.25</v>
      </c>
      <c r="D1519" s="73">
        <f t="shared" si="79"/>
        <v>1.6484999999999999</v>
      </c>
      <c r="F1519" s="96" t="s">
        <v>215</v>
      </c>
      <c r="G1519" s="73">
        <f t="shared" si="80"/>
        <v>1.6484999999999999</v>
      </c>
    </row>
    <row r="1520" spans="1:11">
      <c r="A1520" s="94">
        <v>39391</v>
      </c>
      <c r="B1520" s="73">
        <f t="shared" si="81"/>
        <v>375.03374999999994</v>
      </c>
      <c r="C1520" s="95">
        <v>227.5</v>
      </c>
      <c r="D1520" s="73">
        <f t="shared" si="79"/>
        <v>1.6484999999999999</v>
      </c>
      <c r="F1520" s="96" t="s">
        <v>215</v>
      </c>
      <c r="G1520" s="73">
        <f t="shared" si="80"/>
        <v>1.6484999999999999</v>
      </c>
    </row>
    <row r="1521" spans="1:7">
      <c r="A1521" s="94">
        <v>39392</v>
      </c>
      <c r="B1521" s="73">
        <f t="shared" si="81"/>
        <v>379.97924999999998</v>
      </c>
      <c r="C1521" s="95">
        <v>230.5</v>
      </c>
      <c r="D1521" s="73">
        <f t="shared" si="79"/>
        <v>1.6484999999999999</v>
      </c>
      <c r="F1521" s="96" t="s">
        <v>215</v>
      </c>
      <c r="G1521" s="73">
        <f t="shared" si="80"/>
        <v>1.6484999999999999</v>
      </c>
    </row>
    <row r="1522" spans="1:7">
      <c r="A1522" s="94">
        <v>39393</v>
      </c>
      <c r="B1522" s="73">
        <f t="shared" si="81"/>
        <v>379.15499999999997</v>
      </c>
      <c r="C1522" s="95">
        <v>230</v>
      </c>
      <c r="D1522" s="73">
        <f t="shared" si="79"/>
        <v>1.6484999999999999</v>
      </c>
      <c r="F1522" s="96" t="s">
        <v>215</v>
      </c>
      <c r="G1522" s="73">
        <f t="shared" si="80"/>
        <v>1.6484999999999999</v>
      </c>
    </row>
    <row r="1523" spans="1:7">
      <c r="A1523" s="94">
        <v>39394</v>
      </c>
      <c r="B1523" s="73">
        <f t="shared" si="81"/>
        <v>380.39137499999998</v>
      </c>
      <c r="C1523" s="95">
        <v>230.75</v>
      </c>
      <c r="D1523" s="73">
        <f t="shared" si="79"/>
        <v>1.6484999999999999</v>
      </c>
      <c r="F1523" s="96" t="s">
        <v>215</v>
      </c>
      <c r="G1523" s="73">
        <f t="shared" si="80"/>
        <v>1.6484999999999999</v>
      </c>
    </row>
    <row r="1524" spans="1:7">
      <c r="A1524" s="94">
        <v>39395</v>
      </c>
      <c r="B1524" s="73">
        <f t="shared" si="81"/>
        <v>375.85799999999995</v>
      </c>
      <c r="C1524" s="95">
        <v>228</v>
      </c>
      <c r="D1524" s="73">
        <f t="shared" si="79"/>
        <v>1.6484999999999999</v>
      </c>
      <c r="F1524" s="96" t="s">
        <v>215</v>
      </c>
      <c r="G1524" s="73">
        <f t="shared" si="80"/>
        <v>1.6484999999999999</v>
      </c>
    </row>
    <row r="1525" spans="1:7">
      <c r="A1525" s="94">
        <v>39398</v>
      </c>
      <c r="B1525" s="73">
        <f t="shared" si="81"/>
        <v>361.02149999999995</v>
      </c>
      <c r="C1525" s="95">
        <v>219</v>
      </c>
      <c r="D1525" s="73">
        <f t="shared" si="79"/>
        <v>1.6484999999999999</v>
      </c>
      <c r="F1525" s="96" t="s">
        <v>215</v>
      </c>
      <c r="G1525" s="73">
        <f t="shared" si="80"/>
        <v>1.6484999999999999</v>
      </c>
    </row>
    <row r="1526" spans="1:7">
      <c r="A1526" s="94">
        <v>39399</v>
      </c>
      <c r="B1526" s="73">
        <f t="shared" si="81"/>
        <v>354.01537499999995</v>
      </c>
      <c r="C1526" s="95">
        <v>214.75</v>
      </c>
      <c r="D1526" s="73">
        <f t="shared" si="79"/>
        <v>1.6484999999999999</v>
      </c>
      <c r="F1526" s="96" t="s">
        <v>215</v>
      </c>
      <c r="G1526" s="73">
        <f t="shared" si="80"/>
        <v>1.6484999999999999</v>
      </c>
    </row>
    <row r="1527" spans="1:7">
      <c r="A1527" s="94">
        <v>39400</v>
      </c>
      <c r="B1527" s="73">
        <f t="shared" si="81"/>
        <v>352.36687499999999</v>
      </c>
      <c r="C1527" s="95">
        <v>213.75</v>
      </c>
      <c r="D1527" s="73">
        <f t="shared" si="79"/>
        <v>1.6484999999999999</v>
      </c>
      <c r="F1527" s="96" t="s">
        <v>215</v>
      </c>
      <c r="G1527" s="73">
        <f t="shared" si="80"/>
        <v>1.6484999999999999</v>
      </c>
    </row>
    <row r="1528" spans="1:7">
      <c r="A1528" s="94">
        <v>39401</v>
      </c>
      <c r="B1528" s="73">
        <f t="shared" si="81"/>
        <v>356.90024999999997</v>
      </c>
      <c r="C1528" s="95">
        <v>216.5</v>
      </c>
      <c r="D1528" s="73">
        <f t="shared" si="79"/>
        <v>1.6484999999999999</v>
      </c>
      <c r="F1528" s="96" t="s">
        <v>215</v>
      </c>
      <c r="G1528" s="73">
        <f t="shared" si="80"/>
        <v>1.6484999999999999</v>
      </c>
    </row>
    <row r="1529" spans="1:7">
      <c r="A1529" s="94">
        <v>39402</v>
      </c>
      <c r="B1529" s="73">
        <f t="shared" si="81"/>
        <v>354.83962499999996</v>
      </c>
      <c r="C1529" s="95">
        <v>215.25</v>
      </c>
      <c r="D1529" s="73">
        <f t="shared" si="79"/>
        <v>1.6484999999999999</v>
      </c>
      <c r="F1529" s="96" t="s">
        <v>215</v>
      </c>
      <c r="G1529" s="73">
        <f t="shared" si="80"/>
        <v>1.6484999999999999</v>
      </c>
    </row>
    <row r="1530" spans="1:7">
      <c r="A1530" s="94">
        <v>39405</v>
      </c>
      <c r="B1530" s="73">
        <f t="shared" si="81"/>
        <v>356.07599999999996</v>
      </c>
      <c r="C1530" s="95">
        <v>216</v>
      </c>
      <c r="D1530" s="73">
        <f t="shared" si="79"/>
        <v>1.6484999999999999</v>
      </c>
      <c r="F1530" s="96" t="s">
        <v>215</v>
      </c>
      <c r="G1530" s="73">
        <f t="shared" si="80"/>
        <v>1.6484999999999999</v>
      </c>
    </row>
    <row r="1531" spans="1:7">
      <c r="A1531" s="94">
        <v>39406</v>
      </c>
      <c r="B1531" s="73">
        <f t="shared" si="81"/>
        <v>355.25174999999996</v>
      </c>
      <c r="C1531" s="95">
        <v>215.5</v>
      </c>
      <c r="D1531" s="73">
        <f t="shared" si="79"/>
        <v>1.6484999999999999</v>
      </c>
      <c r="F1531" s="96" t="s">
        <v>215</v>
      </c>
      <c r="G1531" s="73">
        <f t="shared" si="80"/>
        <v>1.6484999999999999</v>
      </c>
    </row>
    <row r="1532" spans="1:7">
      <c r="A1532" s="94">
        <v>39407</v>
      </c>
      <c r="B1532" s="73">
        <f t="shared" si="81"/>
        <v>365.55487499999998</v>
      </c>
      <c r="C1532" s="95">
        <v>221.75</v>
      </c>
      <c r="D1532" s="73">
        <f t="shared" si="79"/>
        <v>1.6484999999999999</v>
      </c>
      <c r="F1532" s="96" t="s">
        <v>215</v>
      </c>
      <c r="G1532" s="73">
        <f t="shared" si="80"/>
        <v>1.6484999999999999</v>
      </c>
    </row>
    <row r="1533" spans="1:7">
      <c r="A1533" s="94">
        <v>39408</v>
      </c>
      <c r="B1533" s="73">
        <f t="shared" si="81"/>
        <v>372.14887499999998</v>
      </c>
      <c r="C1533" s="95">
        <v>225.75</v>
      </c>
      <c r="D1533" s="73">
        <f t="shared" si="79"/>
        <v>1.6484999999999999</v>
      </c>
      <c r="F1533" s="96" t="s">
        <v>215</v>
      </c>
      <c r="G1533" s="73">
        <f t="shared" si="80"/>
        <v>1.6484999999999999</v>
      </c>
    </row>
    <row r="1534" spans="1:7">
      <c r="A1534" s="94">
        <v>39409</v>
      </c>
      <c r="B1534" s="73">
        <f t="shared" si="81"/>
        <v>376.27012499999995</v>
      </c>
      <c r="C1534" s="95">
        <v>228.25</v>
      </c>
      <c r="D1534" s="73">
        <f t="shared" si="79"/>
        <v>1.6484999999999999</v>
      </c>
      <c r="F1534" s="96" t="s">
        <v>215</v>
      </c>
      <c r="G1534" s="73">
        <f t="shared" si="80"/>
        <v>1.6484999999999999</v>
      </c>
    </row>
    <row r="1535" spans="1:7">
      <c r="A1535" s="94">
        <v>39412</v>
      </c>
      <c r="B1535" s="73">
        <f t="shared" si="81"/>
        <v>381.21562499999999</v>
      </c>
      <c r="C1535" s="95">
        <v>231.25</v>
      </c>
      <c r="D1535" s="73">
        <f t="shared" si="79"/>
        <v>1.6484999999999999</v>
      </c>
      <c r="F1535" s="96" t="s">
        <v>215</v>
      </c>
      <c r="G1535" s="73">
        <f t="shared" si="80"/>
        <v>1.6484999999999999</v>
      </c>
    </row>
    <row r="1536" spans="1:7">
      <c r="A1536" s="94">
        <v>39413</v>
      </c>
      <c r="B1536" s="73">
        <f t="shared" si="81"/>
        <v>386.57324999999997</v>
      </c>
      <c r="C1536" s="95">
        <v>234.5</v>
      </c>
      <c r="D1536" s="73">
        <f t="shared" si="79"/>
        <v>1.6484999999999999</v>
      </c>
      <c r="F1536" s="96" t="s">
        <v>215</v>
      </c>
      <c r="G1536" s="73">
        <f t="shared" si="80"/>
        <v>1.6484999999999999</v>
      </c>
    </row>
    <row r="1537" spans="1:11">
      <c r="A1537" s="94">
        <v>39414</v>
      </c>
      <c r="B1537" s="73">
        <f t="shared" si="81"/>
        <v>397.28849999999994</v>
      </c>
      <c r="C1537" s="95">
        <v>241</v>
      </c>
      <c r="D1537" s="73">
        <f t="shared" si="79"/>
        <v>1.6484999999999999</v>
      </c>
      <c r="F1537" s="96" t="s">
        <v>215</v>
      </c>
      <c r="G1537" s="73">
        <f t="shared" si="80"/>
        <v>1.6484999999999999</v>
      </c>
    </row>
    <row r="1538" spans="1:11">
      <c r="A1538" s="94">
        <v>39415</v>
      </c>
      <c r="B1538" s="73">
        <f t="shared" si="81"/>
        <v>412.94924999999995</v>
      </c>
      <c r="C1538" s="95">
        <v>250.5</v>
      </c>
      <c r="D1538" s="73">
        <f t="shared" si="79"/>
        <v>1.6484999999999999</v>
      </c>
      <c r="F1538" s="96" t="s">
        <v>215</v>
      </c>
      <c r="G1538" s="73">
        <f t="shared" si="80"/>
        <v>1.6484999999999999</v>
      </c>
    </row>
    <row r="1539" spans="1:11">
      <c r="A1539" s="94">
        <v>39416</v>
      </c>
      <c r="B1539" s="73">
        <f t="shared" si="81"/>
        <v>412.12499999999994</v>
      </c>
      <c r="C1539" s="95">
        <v>250</v>
      </c>
      <c r="D1539" s="73">
        <f t="shared" si="79"/>
        <v>1.6484999999999999</v>
      </c>
      <c r="F1539" s="96" t="s">
        <v>215</v>
      </c>
      <c r="G1539" s="73">
        <f t="shared" si="80"/>
        <v>1.6484999999999999</v>
      </c>
    </row>
    <row r="1540" spans="1:11">
      <c r="A1540" s="94">
        <v>39419</v>
      </c>
      <c r="B1540" s="73">
        <f t="shared" si="81"/>
        <v>408.84489999999994</v>
      </c>
      <c r="C1540" s="95">
        <v>246.5</v>
      </c>
      <c r="D1540" s="73">
        <f t="shared" ref="D1540:D1603" si="82">+G1540</f>
        <v>1.6585999999999999</v>
      </c>
      <c r="E1540" s="73">
        <v>94.22</v>
      </c>
      <c r="F1540" s="96" t="s">
        <v>216</v>
      </c>
      <c r="G1540" s="73">
        <f t="shared" ref="G1540:G1603" si="83">VLOOKUP(F:F,I:J,2,FALSE)</f>
        <v>1.6585999999999999</v>
      </c>
      <c r="K1540" s="73">
        <v>94.22</v>
      </c>
    </row>
    <row r="1541" spans="1:11">
      <c r="A1541" s="94">
        <v>39420</v>
      </c>
      <c r="B1541" s="73">
        <f t="shared" si="81"/>
        <v>411.33279999999996</v>
      </c>
      <c r="C1541" s="95">
        <v>248</v>
      </c>
      <c r="D1541" s="73">
        <f t="shared" si="82"/>
        <v>1.6585999999999999</v>
      </c>
      <c r="F1541" s="96" t="s">
        <v>216</v>
      </c>
      <c r="G1541" s="73">
        <f t="shared" si="83"/>
        <v>1.6585999999999999</v>
      </c>
    </row>
    <row r="1542" spans="1:11">
      <c r="A1542" s="94">
        <v>39421</v>
      </c>
      <c r="B1542" s="73">
        <f t="shared" si="81"/>
        <v>408.43024999999994</v>
      </c>
      <c r="C1542" s="95">
        <v>246.25</v>
      </c>
      <c r="D1542" s="73">
        <f t="shared" si="82"/>
        <v>1.6585999999999999</v>
      </c>
      <c r="F1542" s="96" t="s">
        <v>216</v>
      </c>
      <c r="G1542" s="73">
        <f t="shared" si="83"/>
        <v>1.6585999999999999</v>
      </c>
    </row>
    <row r="1543" spans="1:11">
      <c r="A1543" s="94">
        <v>39422</v>
      </c>
      <c r="B1543" s="73">
        <f t="shared" si="81"/>
        <v>406.35699999999997</v>
      </c>
      <c r="C1543" s="95">
        <v>245</v>
      </c>
      <c r="D1543" s="73">
        <f t="shared" si="82"/>
        <v>1.6585999999999999</v>
      </c>
      <c r="F1543" s="96" t="s">
        <v>216</v>
      </c>
      <c r="G1543" s="73">
        <f t="shared" si="83"/>
        <v>1.6585999999999999</v>
      </c>
    </row>
    <row r="1544" spans="1:11">
      <c r="A1544" s="94">
        <v>39423</v>
      </c>
      <c r="B1544" s="73">
        <f t="shared" si="81"/>
        <v>417.96719999999993</v>
      </c>
      <c r="C1544" s="95">
        <v>252</v>
      </c>
      <c r="D1544" s="73">
        <f t="shared" si="82"/>
        <v>1.6585999999999999</v>
      </c>
      <c r="F1544" s="96" t="s">
        <v>216</v>
      </c>
      <c r="G1544" s="73">
        <f t="shared" si="83"/>
        <v>1.6585999999999999</v>
      </c>
    </row>
    <row r="1545" spans="1:11">
      <c r="A1545" s="94">
        <v>39426</v>
      </c>
      <c r="B1545" s="73">
        <f t="shared" si="81"/>
        <v>429.99204999999995</v>
      </c>
      <c r="C1545" s="95">
        <v>259.25</v>
      </c>
      <c r="D1545" s="73">
        <f t="shared" si="82"/>
        <v>1.6585999999999999</v>
      </c>
      <c r="F1545" s="96" t="s">
        <v>216</v>
      </c>
      <c r="G1545" s="73">
        <f t="shared" si="83"/>
        <v>1.6585999999999999</v>
      </c>
    </row>
    <row r="1546" spans="1:11">
      <c r="A1546" s="94">
        <v>39427</v>
      </c>
      <c r="B1546" s="73">
        <f t="shared" si="81"/>
        <v>427.50414999999998</v>
      </c>
      <c r="C1546" s="95">
        <v>257.75</v>
      </c>
      <c r="D1546" s="73">
        <f t="shared" si="82"/>
        <v>1.6585999999999999</v>
      </c>
      <c r="F1546" s="96" t="s">
        <v>216</v>
      </c>
      <c r="G1546" s="73">
        <f t="shared" si="83"/>
        <v>1.6585999999999999</v>
      </c>
    </row>
    <row r="1547" spans="1:11">
      <c r="A1547" s="94">
        <v>39428</v>
      </c>
      <c r="B1547" s="73">
        <f t="shared" si="81"/>
        <v>428.74809999999997</v>
      </c>
      <c r="C1547" s="95">
        <v>258.5</v>
      </c>
      <c r="D1547" s="73">
        <f t="shared" si="82"/>
        <v>1.6585999999999999</v>
      </c>
      <c r="F1547" s="96" t="s">
        <v>216</v>
      </c>
      <c r="G1547" s="73">
        <f t="shared" si="83"/>
        <v>1.6585999999999999</v>
      </c>
    </row>
    <row r="1548" spans="1:11">
      <c r="A1548" s="94">
        <v>39429</v>
      </c>
      <c r="B1548" s="73">
        <f t="shared" si="81"/>
        <v>433.72389999999996</v>
      </c>
      <c r="C1548" s="95">
        <v>261.5</v>
      </c>
      <c r="D1548" s="73">
        <f t="shared" si="82"/>
        <v>1.6585999999999999</v>
      </c>
      <c r="F1548" s="96" t="s">
        <v>216</v>
      </c>
      <c r="G1548" s="73">
        <f t="shared" si="83"/>
        <v>1.6585999999999999</v>
      </c>
    </row>
    <row r="1549" spans="1:11">
      <c r="A1549" s="94">
        <v>39430</v>
      </c>
      <c r="B1549" s="73">
        <f t="shared" si="81"/>
        <v>437.45574999999997</v>
      </c>
      <c r="C1549" s="95">
        <v>263.75</v>
      </c>
      <c r="D1549" s="73">
        <f t="shared" si="82"/>
        <v>1.6585999999999999</v>
      </c>
      <c r="F1549" s="96" t="s">
        <v>216</v>
      </c>
      <c r="G1549" s="73">
        <f t="shared" si="83"/>
        <v>1.6585999999999999</v>
      </c>
    </row>
    <row r="1550" spans="1:11">
      <c r="A1550" s="94">
        <v>39433</v>
      </c>
      <c r="B1550" s="73">
        <f t="shared" si="81"/>
        <v>443.26084999999995</v>
      </c>
      <c r="C1550" s="95">
        <v>267.25</v>
      </c>
      <c r="D1550" s="73">
        <f t="shared" si="82"/>
        <v>1.6585999999999999</v>
      </c>
      <c r="F1550" s="96" t="s">
        <v>216</v>
      </c>
      <c r="G1550" s="73">
        <f t="shared" si="83"/>
        <v>1.6585999999999999</v>
      </c>
    </row>
    <row r="1551" spans="1:11">
      <c r="A1551" s="94">
        <v>39434</v>
      </c>
      <c r="B1551" s="73">
        <f t="shared" si="81"/>
        <v>434.13854999999995</v>
      </c>
      <c r="C1551" s="95">
        <v>261.75</v>
      </c>
      <c r="D1551" s="73">
        <f t="shared" si="82"/>
        <v>1.6585999999999999</v>
      </c>
      <c r="F1551" s="96" t="s">
        <v>216</v>
      </c>
      <c r="G1551" s="73">
        <f t="shared" si="83"/>
        <v>1.6585999999999999</v>
      </c>
    </row>
    <row r="1552" spans="1:11">
      <c r="A1552" s="94">
        <v>39435</v>
      </c>
      <c r="B1552" s="73">
        <f t="shared" si="81"/>
        <v>439.52899999999994</v>
      </c>
      <c r="C1552" s="95">
        <v>265</v>
      </c>
      <c r="D1552" s="73">
        <f t="shared" si="82"/>
        <v>1.6585999999999999</v>
      </c>
      <c r="F1552" s="96" t="s">
        <v>216</v>
      </c>
      <c r="G1552" s="73">
        <f t="shared" si="83"/>
        <v>1.6585999999999999</v>
      </c>
    </row>
    <row r="1553" spans="1:11">
      <c r="A1553" s="94">
        <v>39436</v>
      </c>
      <c r="B1553" s="73">
        <f t="shared" si="81"/>
        <v>432.89459999999997</v>
      </c>
      <c r="C1553" s="95">
        <v>261</v>
      </c>
      <c r="D1553" s="73">
        <f t="shared" si="82"/>
        <v>1.6585999999999999</v>
      </c>
      <c r="F1553" s="96" t="s">
        <v>216</v>
      </c>
      <c r="G1553" s="73">
        <f t="shared" si="83"/>
        <v>1.6585999999999999</v>
      </c>
    </row>
    <row r="1554" spans="1:11">
      <c r="A1554" s="94">
        <v>39437</v>
      </c>
      <c r="C1554" s="95"/>
      <c r="D1554" s="73">
        <f t="shared" si="82"/>
        <v>1.6585999999999999</v>
      </c>
      <c r="F1554" s="96" t="s">
        <v>216</v>
      </c>
      <c r="G1554" s="73">
        <f t="shared" si="83"/>
        <v>1.6585999999999999</v>
      </c>
    </row>
    <row r="1555" spans="1:11">
      <c r="A1555" s="94">
        <v>39440</v>
      </c>
      <c r="B1555" s="73">
        <f>+C1555*G1555</f>
        <v>419.62579999999997</v>
      </c>
      <c r="C1555" s="95">
        <v>253</v>
      </c>
      <c r="D1555" s="73">
        <f t="shared" si="82"/>
        <v>1.6585999999999999</v>
      </c>
      <c r="F1555" s="96" t="s">
        <v>216</v>
      </c>
      <c r="G1555" s="73">
        <f t="shared" si="83"/>
        <v>1.6585999999999999</v>
      </c>
    </row>
    <row r="1556" spans="1:11">
      <c r="A1556" s="94">
        <v>39441</v>
      </c>
      <c r="C1556" s="95"/>
      <c r="D1556" s="73">
        <f t="shared" si="82"/>
        <v>1.6585999999999999</v>
      </c>
      <c r="F1556" s="96" t="s">
        <v>216</v>
      </c>
      <c r="G1556" s="73">
        <f t="shared" si="83"/>
        <v>1.6585999999999999</v>
      </c>
    </row>
    <row r="1557" spans="1:11">
      <c r="A1557" s="94">
        <v>39442</v>
      </c>
      <c r="C1557" s="95"/>
      <c r="D1557" s="73">
        <f t="shared" si="82"/>
        <v>1.6585999999999999</v>
      </c>
      <c r="F1557" s="96" t="s">
        <v>216</v>
      </c>
      <c r="G1557" s="73">
        <f t="shared" si="83"/>
        <v>1.6585999999999999</v>
      </c>
    </row>
    <row r="1558" spans="1:11">
      <c r="A1558" s="94">
        <v>39443</v>
      </c>
      <c r="B1558" s="73">
        <f>+C1558*G1558</f>
        <v>420.86974999999995</v>
      </c>
      <c r="C1558" s="95">
        <v>253.75</v>
      </c>
      <c r="D1558" s="73">
        <f t="shared" si="82"/>
        <v>1.6585999999999999</v>
      </c>
      <c r="F1558" s="96" t="s">
        <v>216</v>
      </c>
      <c r="G1558" s="73">
        <f t="shared" si="83"/>
        <v>1.6585999999999999</v>
      </c>
    </row>
    <row r="1559" spans="1:11">
      <c r="A1559" s="94">
        <v>39444</v>
      </c>
      <c r="B1559" s="73">
        <f>+C1559*G1559</f>
        <v>422.11369999999994</v>
      </c>
      <c r="C1559" s="95">
        <v>254.5</v>
      </c>
      <c r="D1559" s="73">
        <f t="shared" si="82"/>
        <v>1.6585999999999999</v>
      </c>
      <c r="F1559" s="96" t="s">
        <v>216</v>
      </c>
      <c r="G1559" s="73">
        <f t="shared" si="83"/>
        <v>1.6585999999999999</v>
      </c>
    </row>
    <row r="1560" spans="1:11">
      <c r="A1560" s="94">
        <v>39447</v>
      </c>
      <c r="B1560" s="73">
        <f>+C1560*G1560</f>
        <v>416.30859999999996</v>
      </c>
      <c r="C1560" s="95">
        <v>251</v>
      </c>
      <c r="D1560" s="73">
        <f t="shared" si="82"/>
        <v>1.6585999999999999</v>
      </c>
      <c r="F1560" s="96" t="s">
        <v>216</v>
      </c>
      <c r="G1560" s="73">
        <f t="shared" si="83"/>
        <v>1.6585999999999999</v>
      </c>
    </row>
    <row r="1561" spans="1:11">
      <c r="A1561" s="94">
        <v>39448</v>
      </c>
      <c r="C1561" s="95"/>
      <c r="D1561" s="73">
        <f t="shared" si="82"/>
        <v>1.6189</v>
      </c>
      <c r="E1561" s="73">
        <v>96.65</v>
      </c>
      <c r="F1561" s="96" t="s">
        <v>217</v>
      </c>
      <c r="G1561" s="73">
        <f t="shared" si="83"/>
        <v>1.6189</v>
      </c>
      <c r="K1561" s="73">
        <v>96.65</v>
      </c>
    </row>
    <row r="1562" spans="1:11">
      <c r="A1562" s="94">
        <v>39449</v>
      </c>
      <c r="B1562" s="73">
        <f t="shared" ref="B1562:B1618" si="84">+C1562*G1562</f>
        <v>420.91399999999999</v>
      </c>
      <c r="C1562" s="95">
        <v>260</v>
      </c>
      <c r="D1562" s="73">
        <f t="shared" si="82"/>
        <v>1.6189</v>
      </c>
      <c r="F1562" s="96" t="s">
        <v>217</v>
      </c>
      <c r="G1562" s="73">
        <f t="shared" si="83"/>
        <v>1.6189</v>
      </c>
    </row>
    <row r="1563" spans="1:11">
      <c r="A1563" s="94">
        <v>39450</v>
      </c>
      <c r="B1563" s="73">
        <f t="shared" si="84"/>
        <v>426.17542500000002</v>
      </c>
      <c r="C1563" s="95">
        <v>263.25</v>
      </c>
      <c r="D1563" s="73">
        <f t="shared" si="82"/>
        <v>1.6189</v>
      </c>
      <c r="F1563" s="96" t="s">
        <v>217</v>
      </c>
      <c r="G1563" s="73">
        <f t="shared" si="83"/>
        <v>1.6189</v>
      </c>
    </row>
    <row r="1564" spans="1:11">
      <c r="A1564" s="94">
        <v>39451</v>
      </c>
      <c r="B1564" s="73">
        <f t="shared" si="84"/>
        <v>419.29509999999999</v>
      </c>
      <c r="C1564" s="95">
        <v>259</v>
      </c>
      <c r="D1564" s="73">
        <f t="shared" si="82"/>
        <v>1.6189</v>
      </c>
      <c r="F1564" s="96" t="s">
        <v>217</v>
      </c>
      <c r="G1564" s="73">
        <f t="shared" si="83"/>
        <v>1.6189</v>
      </c>
    </row>
    <row r="1565" spans="1:11">
      <c r="A1565" s="94">
        <v>39454</v>
      </c>
      <c r="B1565" s="73">
        <f t="shared" si="84"/>
        <v>411.20060000000001</v>
      </c>
      <c r="C1565" s="95">
        <v>254</v>
      </c>
      <c r="D1565" s="73">
        <f t="shared" si="82"/>
        <v>1.6189</v>
      </c>
      <c r="F1565" s="96" t="s">
        <v>217</v>
      </c>
      <c r="G1565" s="73">
        <f t="shared" si="83"/>
        <v>1.6189</v>
      </c>
    </row>
    <row r="1566" spans="1:11">
      <c r="A1566" s="94">
        <v>39455</v>
      </c>
      <c r="B1566" s="73">
        <f t="shared" si="84"/>
        <v>409.58170000000001</v>
      </c>
      <c r="C1566" s="95">
        <v>253</v>
      </c>
      <c r="D1566" s="73">
        <f t="shared" si="82"/>
        <v>1.6189</v>
      </c>
      <c r="F1566" s="96" t="s">
        <v>217</v>
      </c>
      <c r="G1566" s="73">
        <f t="shared" si="83"/>
        <v>1.6189</v>
      </c>
    </row>
    <row r="1567" spans="1:11">
      <c r="A1567" s="94">
        <v>39456</v>
      </c>
      <c r="B1567" s="73">
        <f t="shared" si="84"/>
        <v>399.05885000000001</v>
      </c>
      <c r="C1567" s="95">
        <v>246.5</v>
      </c>
      <c r="D1567" s="73">
        <f t="shared" si="82"/>
        <v>1.6189</v>
      </c>
      <c r="F1567" s="96" t="s">
        <v>217</v>
      </c>
      <c r="G1567" s="73">
        <f t="shared" si="83"/>
        <v>1.6189</v>
      </c>
    </row>
    <row r="1568" spans="1:11">
      <c r="A1568" s="94">
        <v>39457</v>
      </c>
      <c r="B1568" s="73">
        <f t="shared" si="84"/>
        <v>402.29665</v>
      </c>
      <c r="C1568" s="95">
        <v>248.5</v>
      </c>
      <c r="D1568" s="73">
        <f t="shared" si="82"/>
        <v>1.6189</v>
      </c>
      <c r="F1568" s="96" t="s">
        <v>217</v>
      </c>
      <c r="G1568" s="73">
        <f t="shared" si="83"/>
        <v>1.6189</v>
      </c>
    </row>
    <row r="1569" spans="1:11">
      <c r="A1569" s="94">
        <v>39458</v>
      </c>
      <c r="B1569" s="73">
        <f t="shared" si="84"/>
        <v>400.67775</v>
      </c>
      <c r="C1569" s="95">
        <v>247.5</v>
      </c>
      <c r="D1569" s="73">
        <f t="shared" si="82"/>
        <v>1.6189</v>
      </c>
      <c r="F1569" s="96" t="s">
        <v>217</v>
      </c>
      <c r="G1569" s="73">
        <f t="shared" si="83"/>
        <v>1.6189</v>
      </c>
    </row>
    <row r="1570" spans="1:11">
      <c r="A1570" s="94">
        <v>39461</v>
      </c>
      <c r="B1570" s="73">
        <f t="shared" si="84"/>
        <v>407.96280000000002</v>
      </c>
      <c r="C1570" s="95">
        <v>252</v>
      </c>
      <c r="D1570" s="73">
        <f t="shared" si="82"/>
        <v>1.6189</v>
      </c>
      <c r="F1570" s="96" t="s">
        <v>217</v>
      </c>
      <c r="G1570" s="73">
        <f t="shared" si="83"/>
        <v>1.6189</v>
      </c>
    </row>
    <row r="1571" spans="1:11">
      <c r="A1571" s="94">
        <v>39462</v>
      </c>
      <c r="B1571" s="73">
        <f t="shared" si="84"/>
        <v>401.48720000000003</v>
      </c>
      <c r="C1571" s="95">
        <v>248</v>
      </c>
      <c r="D1571" s="73">
        <f t="shared" si="82"/>
        <v>1.6189</v>
      </c>
      <c r="F1571" s="96" t="s">
        <v>217</v>
      </c>
      <c r="G1571" s="73">
        <f t="shared" si="83"/>
        <v>1.6189</v>
      </c>
    </row>
    <row r="1572" spans="1:11">
      <c r="A1572" s="94">
        <v>39463</v>
      </c>
      <c r="B1572" s="73">
        <f t="shared" si="84"/>
        <v>399.86829999999998</v>
      </c>
      <c r="C1572" s="95">
        <v>247</v>
      </c>
      <c r="D1572" s="73">
        <f t="shared" si="82"/>
        <v>1.6189</v>
      </c>
      <c r="F1572" s="96" t="s">
        <v>217</v>
      </c>
      <c r="G1572" s="73">
        <f t="shared" si="83"/>
        <v>1.6189</v>
      </c>
    </row>
    <row r="1573" spans="1:11">
      <c r="A1573" s="94">
        <v>39464</v>
      </c>
      <c r="B1573" s="73">
        <f t="shared" si="84"/>
        <v>409.17697500000003</v>
      </c>
      <c r="C1573" s="95">
        <v>252.75</v>
      </c>
      <c r="D1573" s="73">
        <f t="shared" si="82"/>
        <v>1.6189</v>
      </c>
      <c r="F1573" s="96" t="s">
        <v>217</v>
      </c>
      <c r="G1573" s="73">
        <f t="shared" si="83"/>
        <v>1.6189</v>
      </c>
    </row>
    <row r="1574" spans="1:11">
      <c r="A1574" s="94">
        <v>39465</v>
      </c>
      <c r="B1574" s="73">
        <f t="shared" si="84"/>
        <v>405.12972500000001</v>
      </c>
      <c r="C1574" s="95">
        <v>250.25</v>
      </c>
      <c r="D1574" s="73">
        <f t="shared" si="82"/>
        <v>1.6189</v>
      </c>
      <c r="F1574" s="96" t="s">
        <v>217</v>
      </c>
      <c r="G1574" s="73">
        <f t="shared" si="83"/>
        <v>1.6189</v>
      </c>
    </row>
    <row r="1575" spans="1:11">
      <c r="A1575" s="94">
        <v>39468</v>
      </c>
      <c r="B1575" s="73">
        <f t="shared" si="84"/>
        <v>407.96280000000002</v>
      </c>
      <c r="C1575" s="95">
        <v>252</v>
      </c>
      <c r="D1575" s="73">
        <f t="shared" si="82"/>
        <v>1.6189</v>
      </c>
      <c r="F1575" s="96" t="s">
        <v>217</v>
      </c>
      <c r="G1575" s="73">
        <f t="shared" si="83"/>
        <v>1.6189</v>
      </c>
    </row>
    <row r="1576" spans="1:11">
      <c r="A1576" s="94">
        <v>39469</v>
      </c>
      <c r="B1576" s="73">
        <f t="shared" si="84"/>
        <v>408.367525</v>
      </c>
      <c r="C1576" s="95">
        <v>252.25</v>
      </c>
      <c r="D1576" s="73">
        <f t="shared" si="82"/>
        <v>1.6189</v>
      </c>
      <c r="F1576" s="96" t="s">
        <v>217</v>
      </c>
      <c r="G1576" s="73">
        <f t="shared" si="83"/>
        <v>1.6189</v>
      </c>
    </row>
    <row r="1577" spans="1:11">
      <c r="A1577" s="94">
        <v>39470</v>
      </c>
      <c r="B1577" s="73">
        <f t="shared" si="84"/>
        <v>405.53444999999999</v>
      </c>
      <c r="C1577" s="95">
        <v>250.5</v>
      </c>
      <c r="D1577" s="73">
        <f t="shared" si="82"/>
        <v>1.6189</v>
      </c>
      <c r="F1577" s="96" t="s">
        <v>217</v>
      </c>
      <c r="G1577" s="73">
        <f t="shared" si="83"/>
        <v>1.6189</v>
      </c>
    </row>
    <row r="1578" spans="1:11">
      <c r="A1578" s="94">
        <v>39471</v>
      </c>
      <c r="B1578" s="73">
        <f t="shared" si="84"/>
        <v>401.48720000000003</v>
      </c>
      <c r="C1578" s="95">
        <v>248</v>
      </c>
      <c r="D1578" s="73">
        <f t="shared" si="82"/>
        <v>1.6189</v>
      </c>
      <c r="F1578" s="96" t="s">
        <v>217</v>
      </c>
      <c r="G1578" s="73">
        <f t="shared" si="83"/>
        <v>1.6189</v>
      </c>
    </row>
    <row r="1579" spans="1:11">
      <c r="A1579" s="94">
        <v>39472</v>
      </c>
      <c r="B1579" s="73">
        <f t="shared" si="84"/>
        <v>407.96280000000002</v>
      </c>
      <c r="C1579" s="95">
        <v>252</v>
      </c>
      <c r="D1579" s="73">
        <f t="shared" si="82"/>
        <v>1.6189</v>
      </c>
      <c r="F1579" s="96" t="s">
        <v>217</v>
      </c>
      <c r="G1579" s="73">
        <f t="shared" si="83"/>
        <v>1.6189</v>
      </c>
    </row>
    <row r="1580" spans="1:11">
      <c r="A1580" s="94">
        <v>39475</v>
      </c>
      <c r="B1580" s="73">
        <f t="shared" si="84"/>
        <v>405.93917499999998</v>
      </c>
      <c r="C1580" s="95">
        <v>250.75</v>
      </c>
      <c r="D1580" s="73">
        <f t="shared" si="82"/>
        <v>1.6189</v>
      </c>
      <c r="F1580" s="96" t="s">
        <v>217</v>
      </c>
      <c r="G1580" s="73">
        <f t="shared" si="83"/>
        <v>1.6189</v>
      </c>
    </row>
    <row r="1581" spans="1:11">
      <c r="A1581" s="94">
        <v>39476</v>
      </c>
      <c r="B1581" s="73">
        <f t="shared" si="84"/>
        <v>401.08247499999999</v>
      </c>
      <c r="C1581" s="95">
        <v>247.75</v>
      </c>
      <c r="D1581" s="73">
        <f t="shared" si="82"/>
        <v>1.6189</v>
      </c>
      <c r="F1581" s="96" t="s">
        <v>217</v>
      </c>
      <c r="G1581" s="73">
        <f t="shared" si="83"/>
        <v>1.6189</v>
      </c>
    </row>
    <row r="1582" spans="1:11">
      <c r="A1582" s="94">
        <v>39477</v>
      </c>
      <c r="B1582" s="73">
        <f t="shared" si="84"/>
        <v>398.24939999999998</v>
      </c>
      <c r="C1582" s="95">
        <v>246</v>
      </c>
      <c r="D1582" s="73">
        <f t="shared" si="82"/>
        <v>1.6189</v>
      </c>
      <c r="F1582" s="96" t="s">
        <v>217</v>
      </c>
      <c r="G1582" s="73">
        <f t="shared" si="83"/>
        <v>1.6189</v>
      </c>
    </row>
    <row r="1583" spans="1:11">
      <c r="A1583" s="94">
        <v>39478</v>
      </c>
      <c r="B1583" s="73">
        <f t="shared" si="84"/>
        <v>395.82105000000001</v>
      </c>
      <c r="C1583" s="95">
        <v>244.5</v>
      </c>
      <c r="D1583" s="73">
        <f t="shared" si="82"/>
        <v>1.6189</v>
      </c>
      <c r="F1583" s="96" t="s">
        <v>217</v>
      </c>
      <c r="G1583" s="73">
        <f t="shared" si="83"/>
        <v>1.6189</v>
      </c>
    </row>
    <row r="1584" spans="1:11">
      <c r="A1584" s="94">
        <v>39479</v>
      </c>
      <c r="B1584" s="73">
        <f t="shared" si="84"/>
        <v>397.34890000000001</v>
      </c>
      <c r="C1584" s="95">
        <v>247</v>
      </c>
      <c r="D1584" s="73">
        <f t="shared" si="82"/>
        <v>1.6087</v>
      </c>
      <c r="E1584" s="73">
        <v>94.29</v>
      </c>
      <c r="F1584" s="96" t="s">
        <v>218</v>
      </c>
      <c r="G1584" s="73">
        <f t="shared" si="83"/>
        <v>1.6087</v>
      </c>
      <c r="K1584" s="73">
        <v>94.29</v>
      </c>
    </row>
    <row r="1585" spans="1:7">
      <c r="A1585" s="94">
        <v>39482</v>
      </c>
      <c r="B1585" s="73">
        <f t="shared" si="84"/>
        <v>405.79457500000001</v>
      </c>
      <c r="C1585" s="95">
        <v>252.25</v>
      </c>
      <c r="D1585" s="73">
        <f t="shared" si="82"/>
        <v>1.6087</v>
      </c>
      <c r="F1585" s="96" t="s">
        <v>218</v>
      </c>
      <c r="G1585" s="73">
        <f t="shared" si="83"/>
        <v>1.6087</v>
      </c>
    </row>
    <row r="1586" spans="1:7">
      <c r="A1586" s="94">
        <v>39483</v>
      </c>
      <c r="B1586" s="73">
        <f t="shared" si="84"/>
        <v>419.06635</v>
      </c>
      <c r="C1586" s="95">
        <v>260.5</v>
      </c>
      <c r="D1586" s="73">
        <f t="shared" si="82"/>
        <v>1.6087</v>
      </c>
      <c r="F1586" s="96" t="s">
        <v>218</v>
      </c>
      <c r="G1586" s="73">
        <f t="shared" si="83"/>
        <v>1.6087</v>
      </c>
    </row>
    <row r="1587" spans="1:7">
      <c r="A1587" s="94">
        <v>39484</v>
      </c>
      <c r="B1587" s="73">
        <f t="shared" si="84"/>
        <v>440.38162499999999</v>
      </c>
      <c r="C1587" s="95">
        <v>273.75</v>
      </c>
      <c r="D1587" s="73">
        <f t="shared" si="82"/>
        <v>1.6087</v>
      </c>
      <c r="F1587" s="96" t="s">
        <v>218</v>
      </c>
      <c r="G1587" s="73">
        <f t="shared" si="83"/>
        <v>1.6087</v>
      </c>
    </row>
    <row r="1588" spans="1:7">
      <c r="A1588" s="94">
        <v>39485</v>
      </c>
      <c r="B1588" s="73">
        <f t="shared" si="84"/>
        <v>433.14247499999999</v>
      </c>
      <c r="C1588" s="95">
        <v>269.25</v>
      </c>
      <c r="D1588" s="73">
        <f t="shared" si="82"/>
        <v>1.6087</v>
      </c>
      <c r="F1588" s="96" t="s">
        <v>218</v>
      </c>
      <c r="G1588" s="73">
        <f t="shared" si="83"/>
        <v>1.6087</v>
      </c>
    </row>
    <row r="1589" spans="1:7">
      <c r="A1589" s="94">
        <v>39486</v>
      </c>
      <c r="B1589" s="73">
        <f t="shared" si="84"/>
        <v>451.24034999999998</v>
      </c>
      <c r="C1589" s="95">
        <v>280.5</v>
      </c>
      <c r="D1589" s="73">
        <f t="shared" si="82"/>
        <v>1.6087</v>
      </c>
      <c r="F1589" s="96" t="s">
        <v>218</v>
      </c>
      <c r="G1589" s="73">
        <f t="shared" si="83"/>
        <v>1.6087</v>
      </c>
    </row>
    <row r="1590" spans="1:7">
      <c r="A1590" s="94">
        <v>39489</v>
      </c>
      <c r="B1590" s="73">
        <f t="shared" si="84"/>
        <v>442.39249999999998</v>
      </c>
      <c r="C1590" s="95">
        <v>275</v>
      </c>
      <c r="D1590" s="73">
        <f t="shared" si="82"/>
        <v>1.6087</v>
      </c>
      <c r="F1590" s="96" t="s">
        <v>218</v>
      </c>
      <c r="G1590" s="73">
        <f t="shared" si="83"/>
        <v>1.6087</v>
      </c>
    </row>
    <row r="1591" spans="1:7">
      <c r="A1591" s="94">
        <v>39490</v>
      </c>
      <c r="B1591" s="73">
        <f t="shared" si="84"/>
        <v>425.50115</v>
      </c>
      <c r="C1591" s="95">
        <v>264.5</v>
      </c>
      <c r="D1591" s="73">
        <f t="shared" si="82"/>
        <v>1.6087</v>
      </c>
      <c r="F1591" s="96" t="s">
        <v>218</v>
      </c>
      <c r="G1591" s="73">
        <f t="shared" si="83"/>
        <v>1.6087</v>
      </c>
    </row>
    <row r="1592" spans="1:7">
      <c r="A1592" s="94">
        <v>39491</v>
      </c>
      <c r="B1592" s="73">
        <f t="shared" si="84"/>
        <v>418.664175</v>
      </c>
      <c r="C1592" s="95">
        <v>260.25</v>
      </c>
      <c r="D1592" s="73">
        <f t="shared" si="82"/>
        <v>1.6087</v>
      </c>
      <c r="F1592" s="96" t="s">
        <v>218</v>
      </c>
      <c r="G1592" s="73">
        <f t="shared" si="83"/>
        <v>1.6087</v>
      </c>
    </row>
    <row r="1593" spans="1:7">
      <c r="A1593" s="94">
        <v>39492</v>
      </c>
      <c r="B1593" s="73">
        <f t="shared" si="84"/>
        <v>430.72942499999999</v>
      </c>
      <c r="C1593" s="95">
        <v>267.75</v>
      </c>
      <c r="D1593" s="73">
        <f t="shared" si="82"/>
        <v>1.6087</v>
      </c>
      <c r="F1593" s="96" t="s">
        <v>218</v>
      </c>
      <c r="G1593" s="73">
        <f t="shared" si="83"/>
        <v>1.6087</v>
      </c>
    </row>
    <row r="1594" spans="1:7">
      <c r="A1594" s="94">
        <v>39493</v>
      </c>
      <c r="B1594" s="73">
        <f t="shared" si="84"/>
        <v>426.30549999999999</v>
      </c>
      <c r="C1594" s="95">
        <v>265</v>
      </c>
      <c r="D1594" s="73">
        <f t="shared" si="82"/>
        <v>1.6087</v>
      </c>
      <c r="F1594" s="96" t="s">
        <v>218</v>
      </c>
      <c r="G1594" s="73">
        <f t="shared" si="83"/>
        <v>1.6087</v>
      </c>
    </row>
    <row r="1595" spans="1:7">
      <c r="A1595" s="94">
        <v>39496</v>
      </c>
      <c r="B1595" s="73">
        <f t="shared" si="84"/>
        <v>426.30549999999999</v>
      </c>
      <c r="C1595" s="95">
        <v>265</v>
      </c>
      <c r="D1595" s="73">
        <f t="shared" si="82"/>
        <v>1.6087</v>
      </c>
      <c r="F1595" s="96" t="s">
        <v>218</v>
      </c>
      <c r="G1595" s="73">
        <f t="shared" si="83"/>
        <v>1.6087</v>
      </c>
    </row>
    <row r="1596" spans="1:7">
      <c r="A1596" s="94">
        <v>39497</v>
      </c>
      <c r="B1596" s="73">
        <f t="shared" si="84"/>
        <v>429.12072499999999</v>
      </c>
      <c r="C1596" s="95">
        <v>266.75</v>
      </c>
      <c r="D1596" s="73">
        <f t="shared" si="82"/>
        <v>1.6087</v>
      </c>
      <c r="F1596" s="96" t="s">
        <v>218</v>
      </c>
      <c r="G1596" s="73">
        <f t="shared" si="83"/>
        <v>1.6087</v>
      </c>
    </row>
    <row r="1597" spans="1:7">
      <c r="A1597" s="94">
        <v>39498</v>
      </c>
      <c r="B1597" s="73">
        <f t="shared" si="84"/>
        <v>427.91419999999999</v>
      </c>
      <c r="C1597" s="95">
        <v>266</v>
      </c>
      <c r="D1597" s="73">
        <f t="shared" si="82"/>
        <v>1.6087</v>
      </c>
      <c r="F1597" s="96" t="s">
        <v>218</v>
      </c>
      <c r="G1597" s="73">
        <f t="shared" si="83"/>
        <v>1.6087</v>
      </c>
    </row>
    <row r="1598" spans="1:7">
      <c r="A1598" s="94">
        <v>39499</v>
      </c>
      <c r="B1598" s="73">
        <f t="shared" si="84"/>
        <v>431.13159999999999</v>
      </c>
      <c r="C1598" s="95">
        <v>268</v>
      </c>
      <c r="D1598" s="73">
        <f t="shared" si="82"/>
        <v>1.6087</v>
      </c>
      <c r="F1598" s="96" t="s">
        <v>218</v>
      </c>
      <c r="G1598" s="73">
        <f t="shared" si="83"/>
        <v>1.6087</v>
      </c>
    </row>
    <row r="1599" spans="1:7">
      <c r="A1599" s="94">
        <v>39500</v>
      </c>
      <c r="B1599" s="73">
        <f t="shared" si="84"/>
        <v>439.17509999999999</v>
      </c>
      <c r="C1599" s="95">
        <v>273</v>
      </c>
      <c r="D1599" s="73">
        <f t="shared" si="82"/>
        <v>1.6087</v>
      </c>
      <c r="F1599" s="96" t="s">
        <v>218</v>
      </c>
      <c r="G1599" s="73">
        <f t="shared" si="83"/>
        <v>1.6087</v>
      </c>
    </row>
    <row r="1600" spans="1:7">
      <c r="A1600" s="94">
        <v>39503</v>
      </c>
      <c r="B1600" s="73">
        <f t="shared" si="84"/>
        <v>457.27297500000003</v>
      </c>
      <c r="C1600" s="95">
        <v>284.25</v>
      </c>
      <c r="D1600" s="73">
        <f t="shared" si="82"/>
        <v>1.6087</v>
      </c>
      <c r="F1600" s="96" t="s">
        <v>218</v>
      </c>
      <c r="G1600" s="73">
        <f t="shared" si="83"/>
        <v>1.6087</v>
      </c>
    </row>
    <row r="1601" spans="1:11">
      <c r="A1601" s="94">
        <v>39504</v>
      </c>
      <c r="B1601" s="73">
        <f t="shared" si="84"/>
        <v>456.87080000000003</v>
      </c>
      <c r="C1601" s="95">
        <v>284</v>
      </c>
      <c r="D1601" s="73">
        <f t="shared" si="82"/>
        <v>1.6087</v>
      </c>
      <c r="F1601" s="96" t="s">
        <v>218</v>
      </c>
      <c r="G1601" s="73">
        <f t="shared" si="83"/>
        <v>1.6087</v>
      </c>
    </row>
    <row r="1602" spans="1:11">
      <c r="A1602" s="94">
        <v>39505</v>
      </c>
      <c r="B1602" s="73">
        <f t="shared" si="84"/>
        <v>457.27297500000003</v>
      </c>
      <c r="C1602" s="95">
        <v>284.25</v>
      </c>
      <c r="D1602" s="73">
        <f t="shared" si="82"/>
        <v>1.6087</v>
      </c>
      <c r="F1602" s="96" t="s">
        <v>218</v>
      </c>
      <c r="G1602" s="73">
        <f t="shared" si="83"/>
        <v>1.6087</v>
      </c>
    </row>
    <row r="1603" spans="1:11">
      <c r="A1603" s="94">
        <v>39506</v>
      </c>
      <c r="B1603" s="73">
        <f t="shared" si="84"/>
        <v>457.67515000000003</v>
      </c>
      <c r="C1603" s="95">
        <v>284.5</v>
      </c>
      <c r="D1603" s="73">
        <f t="shared" si="82"/>
        <v>1.6087</v>
      </c>
      <c r="F1603" s="96" t="s">
        <v>218</v>
      </c>
      <c r="G1603" s="73">
        <f t="shared" si="83"/>
        <v>1.6087</v>
      </c>
    </row>
    <row r="1604" spans="1:11">
      <c r="A1604" s="94">
        <v>39507</v>
      </c>
      <c r="B1604" s="73">
        <f t="shared" si="84"/>
        <v>456.87080000000003</v>
      </c>
      <c r="C1604" s="95">
        <v>284</v>
      </c>
      <c r="D1604" s="73">
        <f t="shared" ref="D1604:D1667" si="85">+G1604</f>
        <v>1.6087</v>
      </c>
      <c r="F1604" s="96" t="s">
        <v>218</v>
      </c>
      <c r="G1604" s="73">
        <f t="shared" ref="G1604:G1667" si="86">VLOOKUP(F:F,I:J,2,FALSE)</f>
        <v>1.6087</v>
      </c>
    </row>
    <row r="1605" spans="1:11">
      <c r="A1605" s="94">
        <v>39510</v>
      </c>
      <c r="B1605" s="73">
        <f t="shared" si="84"/>
        <v>459.939525</v>
      </c>
      <c r="C1605" s="95">
        <v>292.75</v>
      </c>
      <c r="D1605" s="73">
        <f t="shared" si="85"/>
        <v>1.5710999999999999</v>
      </c>
      <c r="E1605" s="73">
        <v>100.27</v>
      </c>
      <c r="F1605" s="96" t="s">
        <v>219</v>
      </c>
      <c r="G1605" s="73">
        <f t="shared" si="86"/>
        <v>1.5710999999999999</v>
      </c>
      <c r="K1605" s="73">
        <v>100.27</v>
      </c>
    </row>
    <row r="1606" spans="1:11">
      <c r="A1606" s="94">
        <v>39511</v>
      </c>
      <c r="B1606" s="73">
        <f t="shared" si="84"/>
        <v>455.61899999999997</v>
      </c>
      <c r="C1606" s="95">
        <v>290</v>
      </c>
      <c r="D1606" s="73">
        <f t="shared" si="85"/>
        <v>1.5710999999999999</v>
      </c>
      <c r="F1606" s="96" t="s">
        <v>219</v>
      </c>
      <c r="G1606" s="73">
        <f t="shared" si="86"/>
        <v>1.5710999999999999</v>
      </c>
    </row>
    <row r="1607" spans="1:11">
      <c r="A1607" s="94">
        <v>39512</v>
      </c>
      <c r="B1607" s="73">
        <f t="shared" si="84"/>
        <v>456.40454999999997</v>
      </c>
      <c r="C1607" s="95">
        <v>290.5</v>
      </c>
      <c r="D1607" s="73">
        <f t="shared" si="85"/>
        <v>1.5710999999999999</v>
      </c>
      <c r="F1607" s="96" t="s">
        <v>219</v>
      </c>
      <c r="G1607" s="73">
        <f t="shared" si="86"/>
        <v>1.5710999999999999</v>
      </c>
    </row>
    <row r="1608" spans="1:11">
      <c r="A1608" s="94">
        <v>39513</v>
      </c>
      <c r="B1608" s="73">
        <f t="shared" si="84"/>
        <v>455.61899999999997</v>
      </c>
      <c r="C1608" s="95">
        <v>290</v>
      </c>
      <c r="D1608" s="73">
        <f t="shared" si="85"/>
        <v>1.5710999999999999</v>
      </c>
      <c r="F1608" s="96" t="s">
        <v>219</v>
      </c>
      <c r="G1608" s="73">
        <f t="shared" si="86"/>
        <v>1.5710999999999999</v>
      </c>
    </row>
    <row r="1609" spans="1:11">
      <c r="A1609" s="94">
        <v>39514</v>
      </c>
      <c r="B1609" s="73">
        <f t="shared" si="84"/>
        <v>455.61899999999997</v>
      </c>
      <c r="C1609" s="95">
        <v>290</v>
      </c>
      <c r="D1609" s="73">
        <f t="shared" si="85"/>
        <v>1.5710999999999999</v>
      </c>
      <c r="F1609" s="96" t="s">
        <v>219</v>
      </c>
      <c r="G1609" s="73">
        <f t="shared" si="86"/>
        <v>1.5710999999999999</v>
      </c>
    </row>
    <row r="1610" spans="1:11">
      <c r="A1610" s="94">
        <v>39517</v>
      </c>
      <c r="B1610" s="73">
        <f t="shared" si="84"/>
        <v>435.98024999999996</v>
      </c>
      <c r="C1610" s="95">
        <v>277.5</v>
      </c>
      <c r="D1610" s="73">
        <f t="shared" si="85"/>
        <v>1.5710999999999999</v>
      </c>
      <c r="F1610" s="96" t="s">
        <v>219</v>
      </c>
      <c r="G1610" s="73">
        <f t="shared" si="86"/>
        <v>1.5710999999999999</v>
      </c>
    </row>
    <row r="1611" spans="1:11">
      <c r="A1611" s="94">
        <v>39518</v>
      </c>
      <c r="B1611" s="73">
        <f t="shared" si="84"/>
        <v>446.19239999999996</v>
      </c>
      <c r="C1611" s="95">
        <v>284</v>
      </c>
      <c r="D1611" s="73">
        <f t="shared" si="85"/>
        <v>1.5710999999999999</v>
      </c>
      <c r="F1611" s="96" t="s">
        <v>219</v>
      </c>
      <c r="G1611" s="73">
        <f t="shared" si="86"/>
        <v>1.5710999999999999</v>
      </c>
    </row>
    <row r="1612" spans="1:11">
      <c r="A1612" s="94">
        <v>39519</v>
      </c>
      <c r="B1612" s="73">
        <f t="shared" si="84"/>
        <v>448.54904999999997</v>
      </c>
      <c r="C1612" s="95">
        <v>285.5</v>
      </c>
      <c r="D1612" s="73">
        <f t="shared" si="85"/>
        <v>1.5710999999999999</v>
      </c>
      <c r="F1612" s="96" t="s">
        <v>219</v>
      </c>
      <c r="G1612" s="73">
        <f t="shared" si="86"/>
        <v>1.5710999999999999</v>
      </c>
    </row>
    <row r="1613" spans="1:11">
      <c r="A1613" s="94">
        <v>39520</v>
      </c>
      <c r="B1613" s="73">
        <f t="shared" si="84"/>
        <v>450.512925</v>
      </c>
      <c r="C1613" s="95">
        <v>286.75</v>
      </c>
      <c r="D1613" s="73">
        <f t="shared" si="85"/>
        <v>1.5710999999999999</v>
      </c>
      <c r="F1613" s="96" t="s">
        <v>219</v>
      </c>
      <c r="G1613" s="73">
        <f t="shared" si="86"/>
        <v>1.5710999999999999</v>
      </c>
    </row>
    <row r="1614" spans="1:11">
      <c r="A1614" s="94">
        <v>39521</v>
      </c>
      <c r="B1614" s="73">
        <f t="shared" si="84"/>
        <v>446.19239999999996</v>
      </c>
      <c r="C1614" s="95">
        <v>284</v>
      </c>
      <c r="D1614" s="73">
        <f t="shared" si="85"/>
        <v>1.5710999999999999</v>
      </c>
      <c r="F1614" s="96" t="s">
        <v>219</v>
      </c>
      <c r="G1614" s="73">
        <f t="shared" si="86"/>
        <v>1.5710999999999999</v>
      </c>
    </row>
    <row r="1615" spans="1:11">
      <c r="A1615" s="94">
        <v>39524</v>
      </c>
      <c r="B1615" s="73">
        <f t="shared" si="84"/>
        <v>442.26464999999996</v>
      </c>
      <c r="C1615" s="95">
        <v>281.5</v>
      </c>
      <c r="D1615" s="73">
        <f t="shared" si="85"/>
        <v>1.5710999999999999</v>
      </c>
      <c r="F1615" s="96" t="s">
        <v>219</v>
      </c>
      <c r="G1615" s="73">
        <f t="shared" si="86"/>
        <v>1.5710999999999999</v>
      </c>
    </row>
    <row r="1616" spans="1:11">
      <c r="A1616" s="94">
        <v>39525</v>
      </c>
      <c r="B1616" s="73">
        <f t="shared" si="84"/>
        <v>440.30077499999999</v>
      </c>
      <c r="C1616" s="95">
        <v>280.25</v>
      </c>
      <c r="D1616" s="73">
        <f t="shared" si="85"/>
        <v>1.5710999999999999</v>
      </c>
      <c r="F1616" s="96" t="s">
        <v>219</v>
      </c>
      <c r="G1616" s="73">
        <f t="shared" si="86"/>
        <v>1.5710999999999999</v>
      </c>
    </row>
    <row r="1617" spans="1:11">
      <c r="A1617" s="94">
        <v>39526</v>
      </c>
      <c r="B1617" s="73">
        <f t="shared" si="84"/>
        <v>429.30307499999998</v>
      </c>
      <c r="C1617" s="95">
        <v>273.25</v>
      </c>
      <c r="D1617" s="73">
        <f t="shared" si="85"/>
        <v>1.5710999999999999</v>
      </c>
      <c r="F1617" s="96" t="s">
        <v>219</v>
      </c>
      <c r="G1617" s="73">
        <f t="shared" si="86"/>
        <v>1.5710999999999999</v>
      </c>
    </row>
    <row r="1618" spans="1:11">
      <c r="A1618" s="94">
        <v>39527</v>
      </c>
      <c r="B1618" s="73">
        <f t="shared" si="84"/>
        <v>419.4837</v>
      </c>
      <c r="C1618" s="95">
        <v>267</v>
      </c>
      <c r="D1618" s="73">
        <f t="shared" si="85"/>
        <v>1.5710999999999999</v>
      </c>
      <c r="F1618" s="96" t="s">
        <v>219</v>
      </c>
      <c r="G1618" s="73">
        <f t="shared" si="86"/>
        <v>1.5710999999999999</v>
      </c>
    </row>
    <row r="1619" spans="1:11">
      <c r="A1619" s="94">
        <v>39528</v>
      </c>
      <c r="C1619" s="95"/>
      <c r="D1619" s="73">
        <f t="shared" si="85"/>
        <v>1.5710999999999999</v>
      </c>
      <c r="F1619" s="96" t="s">
        <v>219</v>
      </c>
      <c r="G1619" s="73">
        <f t="shared" si="86"/>
        <v>1.5710999999999999</v>
      </c>
    </row>
    <row r="1620" spans="1:11">
      <c r="A1620" s="94">
        <v>39531</v>
      </c>
      <c r="C1620" s="95"/>
      <c r="D1620" s="73">
        <f t="shared" si="85"/>
        <v>1.5710999999999999</v>
      </c>
      <c r="F1620" s="96" t="s">
        <v>219</v>
      </c>
      <c r="G1620" s="73">
        <f t="shared" si="86"/>
        <v>1.5710999999999999</v>
      </c>
    </row>
    <row r="1621" spans="1:11">
      <c r="A1621" s="94">
        <v>39532</v>
      </c>
      <c r="B1621" s="73">
        <f t="shared" ref="B1621:B1684" si="87">+C1621*G1621</f>
        <v>427.33920000000001</v>
      </c>
      <c r="C1621" s="95">
        <v>272</v>
      </c>
      <c r="D1621" s="73">
        <f t="shared" si="85"/>
        <v>1.5710999999999999</v>
      </c>
      <c r="F1621" s="96" t="s">
        <v>219</v>
      </c>
      <c r="G1621" s="73">
        <f t="shared" si="86"/>
        <v>1.5710999999999999</v>
      </c>
    </row>
    <row r="1622" spans="1:11">
      <c r="A1622" s="94">
        <v>39533</v>
      </c>
      <c r="B1622" s="73">
        <f t="shared" si="87"/>
        <v>424.98255</v>
      </c>
      <c r="C1622" s="95">
        <v>270.5</v>
      </c>
      <c r="D1622" s="73">
        <f t="shared" si="85"/>
        <v>1.5710999999999999</v>
      </c>
      <c r="F1622" s="96" t="s">
        <v>219</v>
      </c>
      <c r="G1622" s="73">
        <f t="shared" si="86"/>
        <v>1.5710999999999999</v>
      </c>
    </row>
    <row r="1623" spans="1:11">
      <c r="A1623" s="94">
        <v>39534</v>
      </c>
      <c r="B1623" s="73">
        <f t="shared" si="87"/>
        <v>408.87877499999996</v>
      </c>
      <c r="C1623" s="95">
        <v>260.25</v>
      </c>
      <c r="D1623" s="73">
        <f t="shared" si="85"/>
        <v>1.5710999999999999</v>
      </c>
      <c r="F1623" s="96" t="s">
        <v>219</v>
      </c>
      <c r="G1623" s="73">
        <f t="shared" si="86"/>
        <v>1.5710999999999999</v>
      </c>
    </row>
    <row r="1624" spans="1:11">
      <c r="A1624" s="94">
        <v>39535</v>
      </c>
      <c r="B1624" s="73">
        <f t="shared" si="87"/>
        <v>391.98944999999998</v>
      </c>
      <c r="C1624" s="95">
        <v>249.5</v>
      </c>
      <c r="D1624" s="73">
        <f t="shared" si="85"/>
        <v>1.5710999999999999</v>
      </c>
      <c r="F1624" s="96" t="s">
        <v>219</v>
      </c>
      <c r="G1624" s="73">
        <f t="shared" si="86"/>
        <v>1.5710999999999999</v>
      </c>
    </row>
    <row r="1625" spans="1:11">
      <c r="A1625" s="94">
        <v>39538</v>
      </c>
      <c r="B1625" s="73">
        <f t="shared" si="87"/>
        <v>366.85185000000001</v>
      </c>
      <c r="C1625" s="95">
        <v>233.5</v>
      </c>
      <c r="D1625" s="73">
        <f t="shared" si="85"/>
        <v>1.5710999999999999</v>
      </c>
      <c r="F1625" s="96" t="s">
        <v>219</v>
      </c>
      <c r="G1625" s="73">
        <f t="shared" si="86"/>
        <v>1.5710999999999999</v>
      </c>
    </row>
    <row r="1626" spans="1:11">
      <c r="A1626" s="94">
        <v>39539</v>
      </c>
      <c r="B1626" s="73">
        <f t="shared" si="87"/>
        <v>377.31210000000004</v>
      </c>
      <c r="C1626" s="95">
        <v>236.5</v>
      </c>
      <c r="D1626" s="73">
        <f t="shared" si="85"/>
        <v>1.5954000000000002</v>
      </c>
      <c r="E1626" s="73">
        <v>100.88999999999999</v>
      </c>
      <c r="F1626" s="96" t="s">
        <v>220</v>
      </c>
      <c r="G1626" s="73">
        <f t="shared" si="86"/>
        <v>1.5954000000000002</v>
      </c>
      <c r="K1626" s="73">
        <v>100.88999999999999</v>
      </c>
    </row>
    <row r="1627" spans="1:11">
      <c r="A1627" s="94">
        <v>39540</v>
      </c>
      <c r="B1627" s="73">
        <f t="shared" si="87"/>
        <v>381.30060000000003</v>
      </c>
      <c r="C1627" s="95">
        <v>239</v>
      </c>
      <c r="D1627" s="73">
        <f t="shared" si="85"/>
        <v>1.5954000000000002</v>
      </c>
      <c r="F1627" s="96" t="s">
        <v>220</v>
      </c>
      <c r="G1627" s="73">
        <f t="shared" si="86"/>
        <v>1.5954000000000002</v>
      </c>
    </row>
    <row r="1628" spans="1:11">
      <c r="A1628" s="94">
        <v>39541</v>
      </c>
      <c r="B1628" s="73">
        <f t="shared" si="87"/>
        <v>384.09255000000002</v>
      </c>
      <c r="C1628" s="95">
        <v>240.75</v>
      </c>
      <c r="D1628" s="73">
        <f t="shared" si="85"/>
        <v>1.5954000000000002</v>
      </c>
      <c r="F1628" s="96" t="s">
        <v>220</v>
      </c>
      <c r="G1628" s="73">
        <f t="shared" si="86"/>
        <v>1.5954000000000002</v>
      </c>
    </row>
    <row r="1629" spans="1:11">
      <c r="A1629" s="94">
        <v>39542</v>
      </c>
      <c r="B1629" s="73">
        <f t="shared" si="87"/>
        <v>390.07530000000003</v>
      </c>
      <c r="C1629" s="95">
        <v>244.5</v>
      </c>
      <c r="D1629" s="73">
        <f t="shared" si="85"/>
        <v>1.5954000000000002</v>
      </c>
      <c r="F1629" s="96" t="s">
        <v>220</v>
      </c>
      <c r="G1629" s="73">
        <f t="shared" si="86"/>
        <v>1.5954000000000002</v>
      </c>
    </row>
    <row r="1630" spans="1:11">
      <c r="A1630" s="94">
        <v>39545</v>
      </c>
      <c r="B1630" s="73">
        <f t="shared" si="87"/>
        <v>383.29485000000005</v>
      </c>
      <c r="C1630" s="95">
        <v>240.25</v>
      </c>
      <c r="D1630" s="73">
        <f t="shared" si="85"/>
        <v>1.5954000000000002</v>
      </c>
      <c r="F1630" s="96" t="s">
        <v>220</v>
      </c>
      <c r="G1630" s="73">
        <f t="shared" si="86"/>
        <v>1.5954000000000002</v>
      </c>
    </row>
    <row r="1631" spans="1:11">
      <c r="A1631" s="94">
        <v>39546</v>
      </c>
      <c r="B1631" s="73">
        <f t="shared" si="87"/>
        <v>378.10980000000006</v>
      </c>
      <c r="C1631" s="95">
        <v>237</v>
      </c>
      <c r="D1631" s="73">
        <f t="shared" si="85"/>
        <v>1.5954000000000002</v>
      </c>
      <c r="F1631" s="96" t="s">
        <v>220</v>
      </c>
      <c r="G1631" s="73">
        <f t="shared" si="86"/>
        <v>1.5954000000000002</v>
      </c>
    </row>
    <row r="1632" spans="1:11">
      <c r="A1632" s="94">
        <v>39547</v>
      </c>
      <c r="B1632" s="73">
        <f t="shared" si="87"/>
        <v>374.91900000000004</v>
      </c>
      <c r="C1632" s="95">
        <v>235</v>
      </c>
      <c r="D1632" s="73">
        <f t="shared" si="85"/>
        <v>1.5954000000000002</v>
      </c>
      <c r="F1632" s="96" t="s">
        <v>220</v>
      </c>
      <c r="G1632" s="73">
        <f t="shared" si="86"/>
        <v>1.5954000000000002</v>
      </c>
    </row>
    <row r="1633" spans="1:11">
      <c r="A1633" s="94">
        <v>39548</v>
      </c>
      <c r="B1633" s="73">
        <f t="shared" si="87"/>
        <v>375.71670000000006</v>
      </c>
      <c r="C1633" s="95">
        <v>235.5</v>
      </c>
      <c r="D1633" s="73">
        <f t="shared" si="85"/>
        <v>1.5954000000000002</v>
      </c>
      <c r="F1633" s="96" t="s">
        <v>220</v>
      </c>
      <c r="G1633" s="73">
        <f t="shared" si="86"/>
        <v>1.5954000000000002</v>
      </c>
    </row>
    <row r="1634" spans="1:11">
      <c r="A1634" s="94">
        <v>39549</v>
      </c>
      <c r="B1634" s="73">
        <f t="shared" si="87"/>
        <v>376.11555000000004</v>
      </c>
      <c r="C1634" s="95">
        <v>235.75</v>
      </c>
      <c r="D1634" s="73">
        <f t="shared" si="85"/>
        <v>1.5954000000000002</v>
      </c>
      <c r="F1634" s="96" t="s">
        <v>220</v>
      </c>
      <c r="G1634" s="73">
        <f t="shared" si="86"/>
        <v>1.5954000000000002</v>
      </c>
    </row>
    <row r="1635" spans="1:11">
      <c r="A1635" s="94">
        <v>39552</v>
      </c>
      <c r="B1635" s="73">
        <f t="shared" si="87"/>
        <v>374.52015000000006</v>
      </c>
      <c r="C1635" s="95">
        <v>234.75</v>
      </c>
      <c r="D1635" s="73">
        <f t="shared" si="85"/>
        <v>1.5954000000000002</v>
      </c>
      <c r="F1635" s="96" t="s">
        <v>220</v>
      </c>
      <c r="G1635" s="73">
        <f t="shared" si="86"/>
        <v>1.5954000000000002</v>
      </c>
    </row>
    <row r="1636" spans="1:11">
      <c r="A1636" s="94">
        <v>39553</v>
      </c>
      <c r="B1636" s="73">
        <f t="shared" si="87"/>
        <v>367.73970000000003</v>
      </c>
      <c r="C1636" s="95">
        <v>230.5</v>
      </c>
      <c r="D1636" s="73">
        <f t="shared" si="85"/>
        <v>1.5954000000000002</v>
      </c>
      <c r="F1636" s="96" t="s">
        <v>220</v>
      </c>
      <c r="G1636" s="73">
        <f t="shared" si="86"/>
        <v>1.5954000000000002</v>
      </c>
    </row>
    <row r="1637" spans="1:11">
      <c r="A1637" s="94">
        <v>39554</v>
      </c>
      <c r="B1637" s="73">
        <f t="shared" si="87"/>
        <v>360.56040000000002</v>
      </c>
      <c r="C1637" s="95">
        <v>226</v>
      </c>
      <c r="D1637" s="73">
        <f t="shared" si="85"/>
        <v>1.5954000000000002</v>
      </c>
      <c r="F1637" s="96" t="s">
        <v>220</v>
      </c>
      <c r="G1637" s="73">
        <f t="shared" si="86"/>
        <v>1.5954000000000002</v>
      </c>
    </row>
    <row r="1638" spans="1:11">
      <c r="A1638" s="94">
        <v>39555</v>
      </c>
      <c r="B1638" s="73">
        <f t="shared" si="87"/>
        <v>353.38110000000006</v>
      </c>
      <c r="C1638" s="95">
        <v>221.5</v>
      </c>
      <c r="D1638" s="73">
        <f t="shared" si="85"/>
        <v>1.5954000000000002</v>
      </c>
      <c r="F1638" s="96" t="s">
        <v>220</v>
      </c>
      <c r="G1638" s="73">
        <f t="shared" si="86"/>
        <v>1.5954000000000002</v>
      </c>
    </row>
    <row r="1639" spans="1:11">
      <c r="A1639" s="94">
        <v>39556</v>
      </c>
      <c r="B1639" s="73">
        <f t="shared" si="87"/>
        <v>338.22480000000002</v>
      </c>
      <c r="C1639" s="95">
        <v>212</v>
      </c>
      <c r="D1639" s="73">
        <f t="shared" si="85"/>
        <v>1.5954000000000002</v>
      </c>
      <c r="F1639" s="96" t="s">
        <v>220</v>
      </c>
      <c r="G1639" s="73">
        <f t="shared" si="86"/>
        <v>1.5954000000000002</v>
      </c>
    </row>
    <row r="1640" spans="1:11">
      <c r="A1640" s="94">
        <v>39559</v>
      </c>
      <c r="B1640" s="73">
        <f t="shared" si="87"/>
        <v>319.47885000000002</v>
      </c>
      <c r="C1640" s="95">
        <v>200.25</v>
      </c>
      <c r="D1640" s="73">
        <f t="shared" si="85"/>
        <v>1.5954000000000002</v>
      </c>
      <c r="F1640" s="96" t="s">
        <v>220</v>
      </c>
      <c r="G1640" s="73">
        <f t="shared" si="86"/>
        <v>1.5954000000000002</v>
      </c>
    </row>
    <row r="1641" spans="1:11">
      <c r="A1641" s="94">
        <v>39560</v>
      </c>
      <c r="B1641" s="73">
        <f t="shared" si="87"/>
        <v>326.65815000000003</v>
      </c>
      <c r="C1641" s="95">
        <v>204.75</v>
      </c>
      <c r="D1641" s="73">
        <f t="shared" si="85"/>
        <v>1.5954000000000002</v>
      </c>
      <c r="F1641" s="96" t="s">
        <v>220</v>
      </c>
      <c r="G1641" s="73">
        <f t="shared" si="86"/>
        <v>1.5954000000000002</v>
      </c>
    </row>
    <row r="1642" spans="1:11">
      <c r="A1642" s="94">
        <v>39561</v>
      </c>
      <c r="B1642" s="73">
        <f t="shared" si="87"/>
        <v>320.27655000000004</v>
      </c>
      <c r="C1642" s="95">
        <v>200.75</v>
      </c>
      <c r="D1642" s="73">
        <f t="shared" si="85"/>
        <v>1.5954000000000002</v>
      </c>
      <c r="F1642" s="96" t="s">
        <v>220</v>
      </c>
      <c r="G1642" s="73">
        <f t="shared" si="86"/>
        <v>1.5954000000000002</v>
      </c>
    </row>
    <row r="1643" spans="1:11">
      <c r="A1643" s="94">
        <v>39562</v>
      </c>
      <c r="B1643" s="73">
        <f t="shared" si="87"/>
        <v>314.69265000000001</v>
      </c>
      <c r="C1643" s="95">
        <v>197.25</v>
      </c>
      <c r="D1643" s="73">
        <f t="shared" si="85"/>
        <v>1.5954000000000002</v>
      </c>
      <c r="F1643" s="96" t="s">
        <v>220</v>
      </c>
      <c r="G1643" s="73">
        <f t="shared" si="86"/>
        <v>1.5954000000000002</v>
      </c>
    </row>
    <row r="1644" spans="1:11">
      <c r="A1644" s="94">
        <v>39563</v>
      </c>
      <c r="B1644" s="73">
        <f t="shared" si="87"/>
        <v>325.46160000000003</v>
      </c>
      <c r="C1644" s="95">
        <v>204</v>
      </c>
      <c r="D1644" s="73">
        <f t="shared" si="85"/>
        <v>1.5954000000000002</v>
      </c>
      <c r="F1644" s="96" t="s">
        <v>220</v>
      </c>
      <c r="G1644" s="73">
        <f t="shared" si="86"/>
        <v>1.5954000000000002</v>
      </c>
    </row>
    <row r="1645" spans="1:11">
      <c r="A1645" s="94">
        <v>39566</v>
      </c>
      <c r="B1645" s="73">
        <f t="shared" si="87"/>
        <v>329.45010000000002</v>
      </c>
      <c r="C1645" s="95">
        <v>206.5</v>
      </c>
      <c r="D1645" s="73">
        <f t="shared" si="85"/>
        <v>1.5954000000000002</v>
      </c>
      <c r="F1645" s="96" t="s">
        <v>220</v>
      </c>
      <c r="G1645" s="73">
        <f t="shared" si="86"/>
        <v>1.5954000000000002</v>
      </c>
    </row>
    <row r="1646" spans="1:11">
      <c r="A1646" s="94">
        <v>39567</v>
      </c>
      <c r="B1646" s="73">
        <f t="shared" si="87"/>
        <v>334.23630000000003</v>
      </c>
      <c r="C1646" s="95">
        <v>209.5</v>
      </c>
      <c r="D1646" s="73">
        <f t="shared" si="85"/>
        <v>1.5954000000000002</v>
      </c>
      <c r="F1646" s="96" t="s">
        <v>220</v>
      </c>
      <c r="G1646" s="73">
        <f t="shared" si="86"/>
        <v>1.5954000000000002</v>
      </c>
    </row>
    <row r="1647" spans="1:11">
      <c r="A1647" s="94">
        <v>39568</v>
      </c>
      <c r="B1647" s="73">
        <f t="shared" si="87"/>
        <v>337.42710000000005</v>
      </c>
      <c r="C1647" s="95">
        <v>211.5</v>
      </c>
      <c r="D1647" s="73">
        <f t="shared" si="85"/>
        <v>1.5954000000000002</v>
      </c>
      <c r="F1647" s="96" t="s">
        <v>220</v>
      </c>
      <c r="G1647" s="73">
        <f t="shared" si="86"/>
        <v>1.5954000000000002</v>
      </c>
    </row>
    <row r="1648" spans="1:11">
      <c r="A1648" s="94">
        <v>39569</v>
      </c>
      <c r="B1648" s="73">
        <f t="shared" si="87"/>
        <v>343.58175</v>
      </c>
      <c r="C1648" s="95">
        <v>211.5</v>
      </c>
      <c r="D1648" s="73">
        <f t="shared" si="85"/>
        <v>1.6245000000000001</v>
      </c>
      <c r="E1648" s="73">
        <v>118.43</v>
      </c>
      <c r="F1648" s="96" t="s">
        <v>221</v>
      </c>
      <c r="G1648" s="73">
        <f t="shared" si="86"/>
        <v>1.6245000000000001</v>
      </c>
      <c r="K1648" s="73">
        <v>118.43</v>
      </c>
    </row>
    <row r="1649" spans="1:7">
      <c r="A1649" s="94">
        <v>39570</v>
      </c>
      <c r="B1649" s="73">
        <f t="shared" si="87"/>
        <v>354.14100000000002</v>
      </c>
      <c r="C1649" s="95">
        <v>218</v>
      </c>
      <c r="D1649" s="73">
        <f t="shared" si="85"/>
        <v>1.6245000000000001</v>
      </c>
      <c r="F1649" s="96" t="s">
        <v>221</v>
      </c>
      <c r="G1649" s="73">
        <f t="shared" si="86"/>
        <v>1.6245000000000001</v>
      </c>
    </row>
    <row r="1650" spans="1:7">
      <c r="A1650" s="94">
        <v>39573</v>
      </c>
      <c r="B1650" s="73">
        <f t="shared" si="87"/>
        <v>348.45525000000004</v>
      </c>
      <c r="C1650" s="95">
        <v>214.5</v>
      </c>
      <c r="D1650" s="73">
        <f t="shared" si="85"/>
        <v>1.6245000000000001</v>
      </c>
      <c r="F1650" s="96" t="s">
        <v>221</v>
      </c>
      <c r="G1650" s="73">
        <f t="shared" si="86"/>
        <v>1.6245000000000001</v>
      </c>
    </row>
    <row r="1651" spans="1:7">
      <c r="A1651" s="94">
        <v>39574</v>
      </c>
      <c r="B1651" s="73">
        <f t="shared" si="87"/>
        <v>352.11037500000003</v>
      </c>
      <c r="C1651" s="95">
        <v>216.75</v>
      </c>
      <c r="D1651" s="73">
        <f t="shared" si="85"/>
        <v>1.6245000000000001</v>
      </c>
      <c r="F1651" s="96" t="s">
        <v>221</v>
      </c>
      <c r="G1651" s="73">
        <f t="shared" si="86"/>
        <v>1.6245000000000001</v>
      </c>
    </row>
    <row r="1652" spans="1:7">
      <c r="A1652" s="94">
        <v>39575</v>
      </c>
      <c r="B1652" s="73">
        <f t="shared" si="87"/>
        <v>354.95325000000003</v>
      </c>
      <c r="C1652" s="95">
        <v>218.5</v>
      </c>
      <c r="D1652" s="73">
        <f t="shared" si="85"/>
        <v>1.6245000000000001</v>
      </c>
      <c r="F1652" s="96" t="s">
        <v>221</v>
      </c>
      <c r="G1652" s="73">
        <f t="shared" si="86"/>
        <v>1.6245000000000001</v>
      </c>
    </row>
    <row r="1653" spans="1:7">
      <c r="A1653" s="94">
        <v>39576</v>
      </c>
      <c r="B1653" s="73">
        <f t="shared" si="87"/>
        <v>353.32875000000001</v>
      </c>
      <c r="C1653" s="95">
        <v>217.5</v>
      </c>
      <c r="D1653" s="73">
        <f t="shared" si="85"/>
        <v>1.6245000000000001</v>
      </c>
      <c r="F1653" s="96" t="s">
        <v>221</v>
      </c>
      <c r="G1653" s="73">
        <f t="shared" si="86"/>
        <v>1.6245000000000001</v>
      </c>
    </row>
    <row r="1654" spans="1:7">
      <c r="A1654" s="94">
        <v>39577</v>
      </c>
      <c r="B1654" s="73">
        <f t="shared" si="87"/>
        <v>351.29812500000003</v>
      </c>
      <c r="C1654" s="95">
        <v>216.25</v>
      </c>
      <c r="D1654" s="73">
        <f t="shared" si="85"/>
        <v>1.6245000000000001</v>
      </c>
      <c r="F1654" s="96" t="s">
        <v>221</v>
      </c>
      <c r="G1654" s="73">
        <f t="shared" si="86"/>
        <v>1.6245000000000001</v>
      </c>
    </row>
    <row r="1655" spans="1:7">
      <c r="A1655" s="94">
        <v>39580</v>
      </c>
      <c r="B1655" s="73">
        <f t="shared" si="87"/>
        <v>316.77750000000003</v>
      </c>
      <c r="C1655" s="95">
        <v>195</v>
      </c>
      <c r="D1655" s="73">
        <f t="shared" si="85"/>
        <v>1.6245000000000001</v>
      </c>
      <c r="F1655" s="96" t="s">
        <v>221</v>
      </c>
      <c r="G1655" s="73">
        <f t="shared" si="86"/>
        <v>1.6245000000000001</v>
      </c>
    </row>
    <row r="1656" spans="1:7">
      <c r="A1656" s="94">
        <v>39581</v>
      </c>
      <c r="B1656" s="73">
        <f t="shared" si="87"/>
        <v>321.65100000000001</v>
      </c>
      <c r="C1656" s="95">
        <v>198</v>
      </c>
      <c r="D1656" s="73">
        <f t="shared" si="85"/>
        <v>1.6245000000000001</v>
      </c>
      <c r="F1656" s="96" t="s">
        <v>221</v>
      </c>
      <c r="G1656" s="73">
        <f t="shared" si="86"/>
        <v>1.6245000000000001</v>
      </c>
    </row>
    <row r="1657" spans="1:7">
      <c r="A1657" s="94">
        <v>39582</v>
      </c>
      <c r="B1657" s="73">
        <f t="shared" si="87"/>
        <v>316.371375</v>
      </c>
      <c r="C1657" s="95">
        <v>194.75</v>
      </c>
      <c r="D1657" s="73">
        <f t="shared" si="85"/>
        <v>1.6245000000000001</v>
      </c>
      <c r="F1657" s="96" t="s">
        <v>221</v>
      </c>
      <c r="G1657" s="73">
        <f t="shared" si="86"/>
        <v>1.6245000000000001</v>
      </c>
    </row>
    <row r="1658" spans="1:7">
      <c r="A1658" s="94">
        <v>39583</v>
      </c>
      <c r="B1658" s="73">
        <f t="shared" si="87"/>
        <v>311.09174999999999</v>
      </c>
      <c r="C1658" s="95">
        <v>191.5</v>
      </c>
      <c r="D1658" s="73">
        <f t="shared" si="85"/>
        <v>1.6245000000000001</v>
      </c>
      <c r="F1658" s="96" t="s">
        <v>221</v>
      </c>
      <c r="G1658" s="73">
        <f t="shared" si="86"/>
        <v>1.6245000000000001</v>
      </c>
    </row>
    <row r="1659" spans="1:7">
      <c r="A1659" s="94">
        <v>39584</v>
      </c>
      <c r="B1659" s="73">
        <f t="shared" si="87"/>
        <v>310.68562500000002</v>
      </c>
      <c r="C1659" s="95">
        <v>191.25</v>
      </c>
      <c r="D1659" s="73">
        <f t="shared" si="85"/>
        <v>1.6245000000000001</v>
      </c>
      <c r="F1659" s="96" t="s">
        <v>221</v>
      </c>
      <c r="G1659" s="73">
        <f t="shared" si="86"/>
        <v>1.6245000000000001</v>
      </c>
    </row>
    <row r="1660" spans="1:7">
      <c r="A1660" s="94">
        <v>39587</v>
      </c>
      <c r="B1660" s="73">
        <f t="shared" si="87"/>
        <v>308.65500000000003</v>
      </c>
      <c r="C1660" s="95">
        <v>190</v>
      </c>
      <c r="D1660" s="73">
        <f t="shared" si="85"/>
        <v>1.6245000000000001</v>
      </c>
      <c r="F1660" s="96" t="s">
        <v>221</v>
      </c>
      <c r="G1660" s="73">
        <f t="shared" si="86"/>
        <v>1.6245000000000001</v>
      </c>
    </row>
    <row r="1661" spans="1:7">
      <c r="A1661" s="94">
        <v>39588</v>
      </c>
      <c r="B1661" s="73">
        <f t="shared" si="87"/>
        <v>310.68562500000002</v>
      </c>
      <c r="C1661" s="95">
        <v>191.25</v>
      </c>
      <c r="D1661" s="73">
        <f t="shared" si="85"/>
        <v>1.6245000000000001</v>
      </c>
      <c r="F1661" s="96" t="s">
        <v>221</v>
      </c>
      <c r="G1661" s="73">
        <f t="shared" si="86"/>
        <v>1.6245000000000001</v>
      </c>
    </row>
    <row r="1662" spans="1:7">
      <c r="A1662" s="94">
        <v>39589</v>
      </c>
      <c r="B1662" s="73">
        <f t="shared" si="87"/>
        <v>309.061125</v>
      </c>
      <c r="C1662" s="95">
        <v>190.25</v>
      </c>
      <c r="D1662" s="73">
        <f t="shared" si="85"/>
        <v>1.6245000000000001</v>
      </c>
      <c r="F1662" s="96" t="s">
        <v>221</v>
      </c>
      <c r="G1662" s="73">
        <f t="shared" si="86"/>
        <v>1.6245000000000001</v>
      </c>
    </row>
    <row r="1663" spans="1:7">
      <c r="A1663" s="94">
        <v>39590</v>
      </c>
      <c r="B1663" s="73">
        <f t="shared" si="87"/>
        <v>305.40600000000001</v>
      </c>
      <c r="C1663" s="95">
        <v>188</v>
      </c>
      <c r="D1663" s="73">
        <f t="shared" si="85"/>
        <v>1.6245000000000001</v>
      </c>
      <c r="F1663" s="96" t="s">
        <v>221</v>
      </c>
      <c r="G1663" s="73">
        <f t="shared" si="86"/>
        <v>1.6245000000000001</v>
      </c>
    </row>
    <row r="1664" spans="1:7">
      <c r="A1664" s="94">
        <v>39591</v>
      </c>
      <c r="B1664" s="73">
        <f t="shared" si="87"/>
        <v>301.75087500000001</v>
      </c>
      <c r="C1664" s="95">
        <v>185.75</v>
      </c>
      <c r="D1664" s="73">
        <f t="shared" si="85"/>
        <v>1.6245000000000001</v>
      </c>
      <c r="F1664" s="96" t="s">
        <v>221</v>
      </c>
      <c r="G1664" s="73">
        <f t="shared" si="86"/>
        <v>1.6245000000000001</v>
      </c>
    </row>
    <row r="1665" spans="1:11">
      <c r="A1665" s="94">
        <v>39594</v>
      </c>
      <c r="B1665" s="73">
        <f t="shared" si="87"/>
        <v>298.09575000000001</v>
      </c>
      <c r="C1665" s="95">
        <v>183.5</v>
      </c>
      <c r="D1665" s="73">
        <f t="shared" si="85"/>
        <v>1.6245000000000001</v>
      </c>
      <c r="F1665" s="96" t="s">
        <v>221</v>
      </c>
      <c r="G1665" s="73">
        <f t="shared" si="86"/>
        <v>1.6245000000000001</v>
      </c>
    </row>
    <row r="1666" spans="1:11">
      <c r="A1666" s="94">
        <v>39595</v>
      </c>
      <c r="B1666" s="73">
        <f t="shared" si="87"/>
        <v>299.72025000000002</v>
      </c>
      <c r="C1666" s="95">
        <v>184.5</v>
      </c>
      <c r="D1666" s="73">
        <f t="shared" si="85"/>
        <v>1.6245000000000001</v>
      </c>
      <c r="F1666" s="96" t="s">
        <v>221</v>
      </c>
      <c r="G1666" s="73">
        <f t="shared" si="86"/>
        <v>1.6245000000000001</v>
      </c>
    </row>
    <row r="1667" spans="1:11">
      <c r="A1667" s="94">
        <v>39596</v>
      </c>
      <c r="B1667" s="73">
        <f t="shared" si="87"/>
        <v>297.2835</v>
      </c>
      <c r="C1667" s="95">
        <v>183</v>
      </c>
      <c r="D1667" s="73">
        <f t="shared" si="85"/>
        <v>1.6245000000000001</v>
      </c>
      <c r="F1667" s="96" t="s">
        <v>221</v>
      </c>
      <c r="G1667" s="73">
        <f t="shared" si="86"/>
        <v>1.6245000000000001</v>
      </c>
    </row>
    <row r="1668" spans="1:11">
      <c r="A1668" s="94">
        <v>39597</v>
      </c>
      <c r="B1668" s="73">
        <f t="shared" si="87"/>
        <v>293.22225000000003</v>
      </c>
      <c r="C1668" s="95">
        <v>180.5</v>
      </c>
      <c r="D1668" s="73">
        <f t="shared" ref="D1668:D1731" si="88">+G1668</f>
        <v>1.6245000000000001</v>
      </c>
      <c r="F1668" s="96" t="s">
        <v>221</v>
      </c>
      <c r="G1668" s="73">
        <f t="shared" ref="G1668:G1731" si="89">VLOOKUP(F:F,I:J,2,FALSE)</f>
        <v>1.6245000000000001</v>
      </c>
    </row>
    <row r="1669" spans="1:11">
      <c r="A1669" s="94">
        <v>39598</v>
      </c>
      <c r="B1669" s="73">
        <f t="shared" si="87"/>
        <v>295.65899999999999</v>
      </c>
      <c r="C1669" s="95">
        <v>182</v>
      </c>
      <c r="D1669" s="73">
        <f t="shared" si="88"/>
        <v>1.6245000000000001</v>
      </c>
      <c r="F1669" s="96" t="s">
        <v>221</v>
      </c>
      <c r="G1669" s="73">
        <f t="shared" si="89"/>
        <v>1.6245000000000001</v>
      </c>
    </row>
    <row r="1670" spans="1:11">
      <c r="A1670" s="94">
        <v>39601</v>
      </c>
      <c r="B1670" s="73">
        <f t="shared" si="87"/>
        <v>299.76335</v>
      </c>
      <c r="C1670" s="95">
        <v>185.75</v>
      </c>
      <c r="D1670" s="73">
        <f t="shared" si="88"/>
        <v>1.6137999999999999</v>
      </c>
      <c r="E1670" s="73">
        <v>127.45</v>
      </c>
      <c r="F1670" s="96" t="s">
        <v>222</v>
      </c>
      <c r="G1670" s="73">
        <f t="shared" si="89"/>
        <v>1.6137999999999999</v>
      </c>
      <c r="K1670" s="73">
        <v>127.45</v>
      </c>
    </row>
    <row r="1671" spans="1:11">
      <c r="A1671" s="94">
        <v>39602</v>
      </c>
      <c r="B1671" s="73">
        <f t="shared" si="87"/>
        <v>296.53575000000001</v>
      </c>
      <c r="C1671" s="95">
        <v>183.75</v>
      </c>
      <c r="D1671" s="73">
        <f t="shared" si="88"/>
        <v>1.6137999999999999</v>
      </c>
      <c r="F1671" s="96" t="s">
        <v>222</v>
      </c>
      <c r="G1671" s="73">
        <f t="shared" si="89"/>
        <v>1.6137999999999999</v>
      </c>
    </row>
    <row r="1672" spans="1:11">
      <c r="A1672" s="94">
        <v>39603</v>
      </c>
      <c r="B1672" s="73">
        <f t="shared" si="87"/>
        <v>296.53575000000001</v>
      </c>
      <c r="C1672" s="95">
        <v>183.75</v>
      </c>
      <c r="D1672" s="73">
        <f t="shared" si="88"/>
        <v>1.6137999999999999</v>
      </c>
      <c r="F1672" s="96" t="s">
        <v>222</v>
      </c>
      <c r="G1672" s="73">
        <f t="shared" si="89"/>
        <v>1.6137999999999999</v>
      </c>
    </row>
    <row r="1673" spans="1:11">
      <c r="A1673" s="94">
        <v>39604</v>
      </c>
      <c r="B1673" s="73">
        <f t="shared" si="87"/>
        <v>295.3254</v>
      </c>
      <c r="C1673" s="95">
        <v>183</v>
      </c>
      <c r="D1673" s="73">
        <f t="shared" si="88"/>
        <v>1.6137999999999999</v>
      </c>
      <c r="F1673" s="96" t="s">
        <v>222</v>
      </c>
      <c r="G1673" s="73">
        <f t="shared" si="89"/>
        <v>1.6137999999999999</v>
      </c>
    </row>
    <row r="1674" spans="1:11">
      <c r="A1674" s="94">
        <v>39605</v>
      </c>
      <c r="B1674" s="73">
        <f t="shared" si="87"/>
        <v>301.78059999999999</v>
      </c>
      <c r="C1674" s="95">
        <v>187</v>
      </c>
      <c r="D1674" s="73">
        <f t="shared" si="88"/>
        <v>1.6137999999999999</v>
      </c>
      <c r="F1674" s="96" t="s">
        <v>222</v>
      </c>
      <c r="G1674" s="73">
        <f t="shared" si="89"/>
        <v>1.6137999999999999</v>
      </c>
    </row>
    <row r="1675" spans="1:11">
      <c r="A1675" s="94">
        <v>39608</v>
      </c>
      <c r="B1675" s="73">
        <f t="shared" si="87"/>
        <v>311.46339999999998</v>
      </c>
      <c r="C1675" s="95">
        <v>193</v>
      </c>
      <c r="D1675" s="73">
        <f t="shared" si="88"/>
        <v>1.6137999999999999</v>
      </c>
      <c r="F1675" s="96" t="s">
        <v>222</v>
      </c>
      <c r="G1675" s="73">
        <f t="shared" si="89"/>
        <v>1.6137999999999999</v>
      </c>
    </row>
    <row r="1676" spans="1:11">
      <c r="A1676" s="94">
        <v>39609</v>
      </c>
      <c r="B1676" s="73">
        <f t="shared" si="87"/>
        <v>310.25304999999997</v>
      </c>
      <c r="C1676" s="95">
        <v>192.25</v>
      </c>
      <c r="D1676" s="73">
        <f t="shared" si="88"/>
        <v>1.6137999999999999</v>
      </c>
      <c r="F1676" s="96" t="s">
        <v>222</v>
      </c>
      <c r="G1676" s="73">
        <f t="shared" si="89"/>
        <v>1.6137999999999999</v>
      </c>
    </row>
    <row r="1677" spans="1:11">
      <c r="A1677" s="94">
        <v>39610</v>
      </c>
      <c r="B1677" s="73">
        <f t="shared" si="87"/>
        <v>326.79449999999997</v>
      </c>
      <c r="C1677" s="95">
        <v>202.5</v>
      </c>
      <c r="D1677" s="73">
        <f t="shared" si="88"/>
        <v>1.6137999999999999</v>
      </c>
      <c r="F1677" s="96" t="s">
        <v>222</v>
      </c>
      <c r="G1677" s="73">
        <f t="shared" si="89"/>
        <v>1.6137999999999999</v>
      </c>
    </row>
    <row r="1678" spans="1:11">
      <c r="A1678" s="94">
        <v>39611</v>
      </c>
      <c r="B1678" s="73">
        <f t="shared" si="87"/>
        <v>331.63589999999999</v>
      </c>
      <c r="C1678" s="95">
        <v>205.5</v>
      </c>
      <c r="D1678" s="73">
        <f t="shared" si="88"/>
        <v>1.6137999999999999</v>
      </c>
      <c r="F1678" s="96" t="s">
        <v>222</v>
      </c>
      <c r="G1678" s="73">
        <f t="shared" si="89"/>
        <v>1.6137999999999999</v>
      </c>
    </row>
    <row r="1679" spans="1:11">
      <c r="A1679" s="94">
        <v>39612</v>
      </c>
      <c r="B1679" s="73">
        <f t="shared" si="87"/>
        <v>334.86349999999999</v>
      </c>
      <c r="C1679" s="95">
        <v>207.5</v>
      </c>
      <c r="D1679" s="73">
        <f t="shared" si="88"/>
        <v>1.6137999999999999</v>
      </c>
      <c r="F1679" s="96" t="s">
        <v>222</v>
      </c>
      <c r="G1679" s="73">
        <f t="shared" si="89"/>
        <v>1.6137999999999999</v>
      </c>
    </row>
    <row r="1680" spans="1:11">
      <c r="A1680" s="94">
        <v>39615</v>
      </c>
      <c r="B1680" s="73">
        <f t="shared" si="87"/>
        <v>342.12559999999996</v>
      </c>
      <c r="C1680" s="95">
        <v>212</v>
      </c>
      <c r="D1680" s="73">
        <f t="shared" si="88"/>
        <v>1.6137999999999999</v>
      </c>
      <c r="F1680" s="96" t="s">
        <v>222</v>
      </c>
      <c r="G1680" s="73">
        <f t="shared" si="89"/>
        <v>1.6137999999999999</v>
      </c>
    </row>
    <row r="1681" spans="1:11">
      <c r="A1681" s="94">
        <v>39616</v>
      </c>
      <c r="B1681" s="73">
        <f t="shared" si="87"/>
        <v>338.89799999999997</v>
      </c>
      <c r="C1681" s="95">
        <v>210</v>
      </c>
      <c r="D1681" s="73">
        <f t="shared" si="88"/>
        <v>1.6137999999999999</v>
      </c>
      <c r="F1681" s="96" t="s">
        <v>222</v>
      </c>
      <c r="G1681" s="73">
        <f t="shared" si="89"/>
        <v>1.6137999999999999</v>
      </c>
    </row>
    <row r="1682" spans="1:11">
      <c r="A1682" s="94">
        <v>39617</v>
      </c>
      <c r="B1682" s="73">
        <f t="shared" si="87"/>
        <v>338.89799999999997</v>
      </c>
      <c r="C1682" s="95">
        <v>210</v>
      </c>
      <c r="D1682" s="73">
        <f t="shared" si="88"/>
        <v>1.6137999999999999</v>
      </c>
      <c r="F1682" s="96" t="s">
        <v>222</v>
      </c>
      <c r="G1682" s="73">
        <f t="shared" si="89"/>
        <v>1.6137999999999999</v>
      </c>
    </row>
    <row r="1683" spans="1:11">
      <c r="A1683" s="94">
        <v>39618</v>
      </c>
      <c r="B1683" s="73">
        <f t="shared" si="87"/>
        <v>334.0566</v>
      </c>
      <c r="C1683" s="95">
        <v>207</v>
      </c>
      <c r="D1683" s="73">
        <f t="shared" si="88"/>
        <v>1.6137999999999999</v>
      </c>
      <c r="F1683" s="96" t="s">
        <v>222</v>
      </c>
      <c r="G1683" s="73">
        <f t="shared" si="89"/>
        <v>1.6137999999999999</v>
      </c>
    </row>
    <row r="1684" spans="1:11">
      <c r="A1684" s="94">
        <v>39619</v>
      </c>
      <c r="B1684" s="73">
        <f t="shared" si="87"/>
        <v>330.02209999999997</v>
      </c>
      <c r="C1684" s="95">
        <v>204.5</v>
      </c>
      <c r="D1684" s="73">
        <f t="shared" si="88"/>
        <v>1.6137999999999999</v>
      </c>
      <c r="F1684" s="96" t="s">
        <v>222</v>
      </c>
      <c r="G1684" s="73">
        <f t="shared" si="89"/>
        <v>1.6137999999999999</v>
      </c>
    </row>
    <row r="1685" spans="1:11">
      <c r="A1685" s="94">
        <v>39622</v>
      </c>
      <c r="B1685" s="73">
        <f t="shared" ref="B1685:B1748" si="90">+C1685*G1685</f>
        <v>322.35654999999997</v>
      </c>
      <c r="C1685" s="95">
        <v>199.75</v>
      </c>
      <c r="D1685" s="73">
        <f t="shared" si="88"/>
        <v>1.6137999999999999</v>
      </c>
      <c r="F1685" s="96" t="s">
        <v>222</v>
      </c>
      <c r="G1685" s="73">
        <f t="shared" si="89"/>
        <v>1.6137999999999999</v>
      </c>
    </row>
    <row r="1686" spans="1:11">
      <c r="A1686" s="94">
        <v>39623</v>
      </c>
      <c r="B1686" s="73">
        <f t="shared" si="90"/>
        <v>321.54964999999999</v>
      </c>
      <c r="C1686" s="95">
        <v>199.25</v>
      </c>
      <c r="D1686" s="73">
        <f t="shared" si="88"/>
        <v>1.6137999999999999</v>
      </c>
      <c r="F1686" s="96" t="s">
        <v>222</v>
      </c>
      <c r="G1686" s="73">
        <f t="shared" si="89"/>
        <v>1.6137999999999999</v>
      </c>
    </row>
    <row r="1687" spans="1:11">
      <c r="A1687" s="94">
        <v>39624</v>
      </c>
      <c r="B1687" s="73">
        <f t="shared" si="90"/>
        <v>323.56689999999998</v>
      </c>
      <c r="C1687" s="95">
        <v>200.5</v>
      </c>
      <c r="D1687" s="73">
        <f t="shared" si="88"/>
        <v>1.6137999999999999</v>
      </c>
      <c r="F1687" s="96" t="s">
        <v>222</v>
      </c>
      <c r="G1687" s="73">
        <f t="shared" si="89"/>
        <v>1.6137999999999999</v>
      </c>
    </row>
    <row r="1688" spans="1:11">
      <c r="A1688" s="94">
        <v>39625</v>
      </c>
      <c r="B1688" s="73">
        <f t="shared" si="90"/>
        <v>323.56689999999998</v>
      </c>
      <c r="C1688" s="95">
        <v>200.5</v>
      </c>
      <c r="D1688" s="73">
        <f t="shared" si="88"/>
        <v>1.6137999999999999</v>
      </c>
      <c r="F1688" s="96" t="s">
        <v>222</v>
      </c>
      <c r="G1688" s="73">
        <f t="shared" si="89"/>
        <v>1.6137999999999999</v>
      </c>
    </row>
    <row r="1689" spans="1:11">
      <c r="A1689" s="94">
        <v>39626</v>
      </c>
      <c r="B1689" s="73">
        <f t="shared" si="90"/>
        <v>334.0566</v>
      </c>
      <c r="C1689" s="95">
        <v>207</v>
      </c>
      <c r="D1689" s="73">
        <f t="shared" si="88"/>
        <v>1.6137999999999999</v>
      </c>
      <c r="F1689" s="96" t="s">
        <v>222</v>
      </c>
      <c r="G1689" s="73">
        <f t="shared" si="89"/>
        <v>1.6137999999999999</v>
      </c>
    </row>
    <row r="1690" spans="1:11">
      <c r="A1690" s="94">
        <v>39629</v>
      </c>
      <c r="B1690" s="73">
        <f t="shared" si="90"/>
        <v>318.72549999999995</v>
      </c>
      <c r="C1690" s="95">
        <v>197.5</v>
      </c>
      <c r="D1690" s="73">
        <f t="shared" si="88"/>
        <v>1.6137999999999999</v>
      </c>
      <c r="F1690" s="96" t="s">
        <v>222</v>
      </c>
      <c r="G1690" s="73">
        <f t="shared" si="89"/>
        <v>1.6137999999999999</v>
      </c>
    </row>
    <row r="1691" spans="1:11">
      <c r="A1691" s="94">
        <v>39630</v>
      </c>
      <c r="B1691" s="73">
        <f t="shared" si="90"/>
        <v>321.2921</v>
      </c>
      <c r="C1691" s="95">
        <v>198.5</v>
      </c>
      <c r="D1691" s="73">
        <f t="shared" si="88"/>
        <v>1.6186</v>
      </c>
      <c r="E1691" s="73">
        <v>131.15</v>
      </c>
      <c r="F1691" s="96" t="s">
        <v>223</v>
      </c>
      <c r="G1691" s="73">
        <f t="shared" si="89"/>
        <v>1.6186</v>
      </c>
      <c r="K1691" s="73">
        <v>131.15</v>
      </c>
    </row>
    <row r="1692" spans="1:11">
      <c r="A1692" s="94">
        <v>39631</v>
      </c>
      <c r="B1692" s="73">
        <f t="shared" si="90"/>
        <v>324.52930000000003</v>
      </c>
      <c r="C1692" s="95">
        <v>200.5</v>
      </c>
      <c r="D1692" s="73">
        <f t="shared" si="88"/>
        <v>1.6186</v>
      </c>
      <c r="F1692" s="96" t="s">
        <v>223</v>
      </c>
      <c r="G1692" s="73">
        <f t="shared" si="89"/>
        <v>1.6186</v>
      </c>
    </row>
    <row r="1693" spans="1:11">
      <c r="A1693" s="94">
        <v>39632</v>
      </c>
      <c r="B1693" s="73">
        <f t="shared" si="90"/>
        <v>324.52930000000003</v>
      </c>
      <c r="C1693" s="95">
        <v>200.5</v>
      </c>
      <c r="D1693" s="73">
        <f t="shared" si="88"/>
        <v>1.6186</v>
      </c>
      <c r="F1693" s="96" t="s">
        <v>223</v>
      </c>
      <c r="G1693" s="73">
        <f t="shared" si="89"/>
        <v>1.6186</v>
      </c>
    </row>
    <row r="1694" spans="1:11">
      <c r="A1694" s="94">
        <v>39633</v>
      </c>
      <c r="B1694" s="73">
        <f t="shared" si="90"/>
        <v>323.72000000000003</v>
      </c>
      <c r="C1694" s="95">
        <v>200</v>
      </c>
      <c r="D1694" s="73">
        <f t="shared" si="88"/>
        <v>1.6186</v>
      </c>
      <c r="F1694" s="96" t="s">
        <v>223</v>
      </c>
      <c r="G1694" s="73">
        <f t="shared" si="89"/>
        <v>1.6186</v>
      </c>
    </row>
    <row r="1695" spans="1:11">
      <c r="A1695" s="94">
        <v>39636</v>
      </c>
      <c r="B1695" s="73">
        <f t="shared" si="90"/>
        <v>312.38979999999998</v>
      </c>
      <c r="C1695" s="95">
        <v>193</v>
      </c>
      <c r="D1695" s="73">
        <f t="shared" si="88"/>
        <v>1.6186</v>
      </c>
      <c r="F1695" s="96" t="s">
        <v>223</v>
      </c>
      <c r="G1695" s="73">
        <f t="shared" si="89"/>
        <v>1.6186</v>
      </c>
    </row>
    <row r="1696" spans="1:11">
      <c r="A1696" s="94">
        <v>39637</v>
      </c>
      <c r="B1696" s="73">
        <f t="shared" si="90"/>
        <v>314.8177</v>
      </c>
      <c r="C1696" s="95">
        <v>194.5</v>
      </c>
      <c r="D1696" s="73">
        <f t="shared" si="88"/>
        <v>1.6186</v>
      </c>
      <c r="F1696" s="96" t="s">
        <v>223</v>
      </c>
      <c r="G1696" s="73">
        <f t="shared" si="89"/>
        <v>1.6186</v>
      </c>
    </row>
    <row r="1697" spans="1:7">
      <c r="A1697" s="94">
        <v>39638</v>
      </c>
      <c r="B1697" s="73">
        <f t="shared" si="90"/>
        <v>314.41305</v>
      </c>
      <c r="C1697" s="95">
        <v>194.25</v>
      </c>
      <c r="D1697" s="73">
        <f t="shared" si="88"/>
        <v>1.6186</v>
      </c>
      <c r="F1697" s="96" t="s">
        <v>223</v>
      </c>
      <c r="G1697" s="73">
        <f t="shared" si="89"/>
        <v>1.6186</v>
      </c>
    </row>
    <row r="1698" spans="1:7">
      <c r="A1698" s="94">
        <v>39639</v>
      </c>
      <c r="B1698" s="73">
        <f t="shared" si="90"/>
        <v>314.00839999999999</v>
      </c>
      <c r="C1698" s="95">
        <v>194</v>
      </c>
      <c r="D1698" s="73">
        <f t="shared" si="88"/>
        <v>1.6186</v>
      </c>
      <c r="F1698" s="96" t="s">
        <v>223</v>
      </c>
      <c r="G1698" s="73">
        <f t="shared" si="89"/>
        <v>1.6186</v>
      </c>
    </row>
    <row r="1699" spans="1:7">
      <c r="A1699" s="94">
        <v>39640</v>
      </c>
      <c r="B1699" s="73">
        <f t="shared" si="90"/>
        <v>311.17585000000003</v>
      </c>
      <c r="C1699" s="95">
        <v>192.25</v>
      </c>
      <c r="D1699" s="73">
        <f t="shared" si="88"/>
        <v>1.6186</v>
      </c>
      <c r="F1699" s="96" t="s">
        <v>223</v>
      </c>
      <c r="G1699" s="73">
        <f t="shared" si="89"/>
        <v>1.6186</v>
      </c>
    </row>
    <row r="1700" spans="1:7">
      <c r="A1700" s="94">
        <v>39643</v>
      </c>
      <c r="B1700" s="73">
        <f t="shared" si="90"/>
        <v>309.15260000000001</v>
      </c>
      <c r="C1700" s="95">
        <v>191</v>
      </c>
      <c r="D1700" s="73">
        <f t="shared" si="88"/>
        <v>1.6186</v>
      </c>
      <c r="F1700" s="96" t="s">
        <v>223</v>
      </c>
      <c r="G1700" s="73">
        <f t="shared" si="89"/>
        <v>1.6186</v>
      </c>
    </row>
    <row r="1701" spans="1:7">
      <c r="A1701" s="94">
        <v>39644</v>
      </c>
      <c r="B1701" s="73">
        <f t="shared" si="90"/>
        <v>307.53399999999999</v>
      </c>
      <c r="C1701" s="95">
        <v>190</v>
      </c>
      <c r="D1701" s="73">
        <f t="shared" si="88"/>
        <v>1.6186</v>
      </c>
      <c r="F1701" s="96" t="s">
        <v>223</v>
      </c>
      <c r="G1701" s="73">
        <f t="shared" si="89"/>
        <v>1.6186</v>
      </c>
    </row>
    <row r="1702" spans="1:7">
      <c r="A1702" s="94">
        <v>39645</v>
      </c>
      <c r="B1702" s="73">
        <f t="shared" si="90"/>
        <v>306.72469999999998</v>
      </c>
      <c r="C1702" s="95">
        <v>189.5</v>
      </c>
      <c r="D1702" s="73">
        <f t="shared" si="88"/>
        <v>1.6186</v>
      </c>
      <c r="F1702" s="96" t="s">
        <v>223</v>
      </c>
      <c r="G1702" s="73">
        <f t="shared" si="89"/>
        <v>1.6186</v>
      </c>
    </row>
    <row r="1703" spans="1:7">
      <c r="A1703" s="94">
        <v>39646</v>
      </c>
      <c r="B1703" s="73">
        <f t="shared" si="90"/>
        <v>306.72469999999998</v>
      </c>
      <c r="C1703" s="95">
        <v>189.5</v>
      </c>
      <c r="D1703" s="73">
        <f t="shared" si="88"/>
        <v>1.6186</v>
      </c>
      <c r="F1703" s="96" t="s">
        <v>223</v>
      </c>
      <c r="G1703" s="73">
        <f t="shared" si="89"/>
        <v>1.6186</v>
      </c>
    </row>
    <row r="1704" spans="1:7">
      <c r="A1704" s="94">
        <v>39647</v>
      </c>
      <c r="B1704" s="73">
        <f t="shared" si="90"/>
        <v>306.72469999999998</v>
      </c>
      <c r="C1704" s="95">
        <v>189.5</v>
      </c>
      <c r="D1704" s="73">
        <f t="shared" si="88"/>
        <v>1.6186</v>
      </c>
      <c r="F1704" s="96" t="s">
        <v>223</v>
      </c>
      <c r="G1704" s="73">
        <f t="shared" si="89"/>
        <v>1.6186</v>
      </c>
    </row>
    <row r="1705" spans="1:7">
      <c r="A1705" s="94">
        <v>39650</v>
      </c>
      <c r="B1705" s="73">
        <f t="shared" si="90"/>
        <v>300.65494999999999</v>
      </c>
      <c r="C1705" s="95">
        <v>185.75</v>
      </c>
      <c r="D1705" s="73">
        <f t="shared" si="88"/>
        <v>1.6186</v>
      </c>
      <c r="F1705" s="96" t="s">
        <v>223</v>
      </c>
      <c r="G1705" s="73">
        <f t="shared" si="89"/>
        <v>1.6186</v>
      </c>
    </row>
    <row r="1706" spans="1:7">
      <c r="A1706" s="94">
        <v>39651</v>
      </c>
      <c r="B1706" s="73">
        <f t="shared" si="90"/>
        <v>299.44100000000003</v>
      </c>
      <c r="C1706" s="95">
        <v>185</v>
      </c>
      <c r="D1706" s="73">
        <f t="shared" si="88"/>
        <v>1.6186</v>
      </c>
      <c r="F1706" s="96" t="s">
        <v>223</v>
      </c>
      <c r="G1706" s="73">
        <f t="shared" si="89"/>
        <v>1.6186</v>
      </c>
    </row>
    <row r="1707" spans="1:7">
      <c r="A1707" s="94">
        <v>39652</v>
      </c>
      <c r="B1707" s="73">
        <f t="shared" si="90"/>
        <v>298.22705000000002</v>
      </c>
      <c r="C1707" s="95">
        <v>184.25</v>
      </c>
      <c r="D1707" s="73">
        <f t="shared" si="88"/>
        <v>1.6186</v>
      </c>
      <c r="F1707" s="96" t="s">
        <v>223</v>
      </c>
      <c r="G1707" s="73">
        <f t="shared" si="89"/>
        <v>1.6186</v>
      </c>
    </row>
    <row r="1708" spans="1:7">
      <c r="A1708" s="94">
        <v>39653</v>
      </c>
      <c r="B1708" s="73">
        <f t="shared" si="90"/>
        <v>299.44100000000003</v>
      </c>
      <c r="C1708" s="95">
        <v>185</v>
      </c>
      <c r="D1708" s="73">
        <f t="shared" si="88"/>
        <v>1.6186</v>
      </c>
      <c r="F1708" s="96" t="s">
        <v>223</v>
      </c>
      <c r="G1708" s="73">
        <f t="shared" si="89"/>
        <v>1.6186</v>
      </c>
    </row>
    <row r="1709" spans="1:7">
      <c r="A1709" s="94">
        <v>39654</v>
      </c>
      <c r="B1709" s="73">
        <f t="shared" si="90"/>
        <v>307.53399999999999</v>
      </c>
      <c r="C1709" s="95">
        <v>190</v>
      </c>
      <c r="D1709" s="73">
        <f t="shared" si="88"/>
        <v>1.6186</v>
      </c>
      <c r="F1709" s="96" t="s">
        <v>223</v>
      </c>
      <c r="G1709" s="73">
        <f t="shared" si="89"/>
        <v>1.6186</v>
      </c>
    </row>
    <row r="1710" spans="1:7">
      <c r="A1710" s="94">
        <v>39657</v>
      </c>
      <c r="B1710" s="73">
        <f t="shared" si="90"/>
        <v>311.58050000000003</v>
      </c>
      <c r="C1710" s="95">
        <v>192.5</v>
      </c>
      <c r="D1710" s="73">
        <f t="shared" si="88"/>
        <v>1.6186</v>
      </c>
      <c r="F1710" s="96" t="s">
        <v>223</v>
      </c>
      <c r="G1710" s="73">
        <f t="shared" si="89"/>
        <v>1.6186</v>
      </c>
    </row>
    <row r="1711" spans="1:7">
      <c r="A1711" s="94">
        <v>39658</v>
      </c>
      <c r="B1711" s="73">
        <f t="shared" si="90"/>
        <v>310.36655000000002</v>
      </c>
      <c r="C1711" s="95">
        <v>191.75</v>
      </c>
      <c r="D1711" s="73">
        <f t="shared" si="88"/>
        <v>1.6186</v>
      </c>
      <c r="F1711" s="96" t="s">
        <v>223</v>
      </c>
      <c r="G1711" s="73">
        <f t="shared" si="89"/>
        <v>1.6186</v>
      </c>
    </row>
    <row r="1712" spans="1:7">
      <c r="A1712" s="94">
        <v>39659</v>
      </c>
      <c r="B1712" s="73">
        <f t="shared" si="90"/>
        <v>309.96190000000001</v>
      </c>
      <c r="C1712" s="95">
        <v>191.5</v>
      </c>
      <c r="D1712" s="73">
        <f t="shared" si="88"/>
        <v>1.6186</v>
      </c>
      <c r="F1712" s="96" t="s">
        <v>223</v>
      </c>
      <c r="G1712" s="73">
        <f t="shared" si="89"/>
        <v>1.6186</v>
      </c>
    </row>
    <row r="1713" spans="1:11">
      <c r="A1713" s="94">
        <v>39660</v>
      </c>
      <c r="B1713" s="73">
        <f t="shared" si="90"/>
        <v>311.17585000000003</v>
      </c>
      <c r="C1713" s="95">
        <v>192.25</v>
      </c>
      <c r="D1713" s="73">
        <f t="shared" si="88"/>
        <v>1.6186</v>
      </c>
      <c r="F1713" s="96" t="s">
        <v>223</v>
      </c>
      <c r="G1713" s="73">
        <f t="shared" si="89"/>
        <v>1.6186</v>
      </c>
    </row>
    <row r="1714" spans="1:11">
      <c r="A1714" s="94">
        <v>39661</v>
      </c>
      <c r="B1714" s="73">
        <f t="shared" si="90"/>
        <v>307.06580000000002</v>
      </c>
      <c r="C1714" s="95">
        <v>189.5</v>
      </c>
      <c r="D1714" s="73">
        <f t="shared" si="88"/>
        <v>1.6204000000000001</v>
      </c>
      <c r="E1714" s="73">
        <v>116.99</v>
      </c>
      <c r="F1714" s="96" t="s">
        <v>224</v>
      </c>
      <c r="G1714" s="73">
        <f t="shared" si="89"/>
        <v>1.6204000000000001</v>
      </c>
      <c r="K1714" s="73">
        <v>116.99</v>
      </c>
    </row>
    <row r="1715" spans="1:11">
      <c r="A1715" s="94">
        <v>39664</v>
      </c>
      <c r="B1715" s="73">
        <f t="shared" si="90"/>
        <v>303.01480000000004</v>
      </c>
      <c r="C1715" s="95">
        <v>187</v>
      </c>
      <c r="D1715" s="73">
        <f t="shared" si="88"/>
        <v>1.6204000000000001</v>
      </c>
      <c r="F1715" s="96" t="s">
        <v>224</v>
      </c>
      <c r="G1715" s="73">
        <f t="shared" si="89"/>
        <v>1.6204000000000001</v>
      </c>
    </row>
    <row r="1716" spans="1:11">
      <c r="A1716" s="94">
        <v>39665</v>
      </c>
      <c r="B1716" s="73">
        <f t="shared" si="90"/>
        <v>301.79950000000002</v>
      </c>
      <c r="C1716" s="95">
        <v>186.25</v>
      </c>
      <c r="D1716" s="73">
        <f t="shared" si="88"/>
        <v>1.6204000000000001</v>
      </c>
      <c r="F1716" s="96" t="s">
        <v>224</v>
      </c>
      <c r="G1716" s="73">
        <f t="shared" si="89"/>
        <v>1.6204000000000001</v>
      </c>
    </row>
    <row r="1717" spans="1:11">
      <c r="A1717" s="94">
        <v>39666</v>
      </c>
      <c r="B1717" s="73">
        <f t="shared" si="90"/>
        <v>299.774</v>
      </c>
      <c r="C1717" s="95">
        <v>185</v>
      </c>
      <c r="D1717" s="73">
        <f t="shared" si="88"/>
        <v>1.6204000000000001</v>
      </c>
      <c r="F1717" s="96" t="s">
        <v>224</v>
      </c>
      <c r="G1717" s="73">
        <f t="shared" si="89"/>
        <v>1.6204000000000001</v>
      </c>
    </row>
    <row r="1718" spans="1:11">
      <c r="A1718" s="94">
        <v>39667</v>
      </c>
      <c r="B1718" s="73">
        <f t="shared" si="90"/>
        <v>300.17910000000001</v>
      </c>
      <c r="C1718" s="95">
        <v>185.25</v>
      </c>
      <c r="D1718" s="73">
        <f t="shared" si="88"/>
        <v>1.6204000000000001</v>
      </c>
      <c r="F1718" s="96" t="s">
        <v>224</v>
      </c>
      <c r="G1718" s="73">
        <f t="shared" si="89"/>
        <v>1.6204000000000001</v>
      </c>
    </row>
    <row r="1719" spans="1:11">
      <c r="A1719" s="94">
        <v>39668</v>
      </c>
      <c r="B1719" s="73">
        <f t="shared" si="90"/>
        <v>300.58420000000001</v>
      </c>
      <c r="C1719" s="95">
        <v>185.5</v>
      </c>
      <c r="D1719" s="73">
        <f t="shared" si="88"/>
        <v>1.6204000000000001</v>
      </c>
      <c r="F1719" s="96" t="s">
        <v>224</v>
      </c>
      <c r="G1719" s="73">
        <f t="shared" si="89"/>
        <v>1.6204000000000001</v>
      </c>
    </row>
    <row r="1720" spans="1:11">
      <c r="A1720" s="94">
        <v>39671</v>
      </c>
      <c r="B1720" s="73">
        <f t="shared" si="90"/>
        <v>305.85050000000001</v>
      </c>
      <c r="C1720" s="95">
        <v>188.75</v>
      </c>
      <c r="D1720" s="73">
        <f t="shared" si="88"/>
        <v>1.6204000000000001</v>
      </c>
      <c r="F1720" s="96" t="s">
        <v>224</v>
      </c>
      <c r="G1720" s="73">
        <f t="shared" si="89"/>
        <v>1.6204000000000001</v>
      </c>
    </row>
    <row r="1721" spans="1:11">
      <c r="A1721" s="94">
        <v>39672</v>
      </c>
      <c r="B1721" s="73">
        <f t="shared" si="90"/>
        <v>304.6352</v>
      </c>
      <c r="C1721" s="95">
        <v>188</v>
      </c>
      <c r="D1721" s="73">
        <f t="shared" si="88"/>
        <v>1.6204000000000001</v>
      </c>
      <c r="F1721" s="96" t="s">
        <v>224</v>
      </c>
      <c r="G1721" s="73">
        <f t="shared" si="89"/>
        <v>1.6204000000000001</v>
      </c>
    </row>
    <row r="1722" spans="1:11">
      <c r="A1722" s="94">
        <v>39673</v>
      </c>
      <c r="B1722" s="73">
        <f t="shared" si="90"/>
        <v>318.40860000000004</v>
      </c>
      <c r="C1722" s="95">
        <v>196.5</v>
      </c>
      <c r="D1722" s="73">
        <f t="shared" si="88"/>
        <v>1.6204000000000001</v>
      </c>
      <c r="F1722" s="96" t="s">
        <v>224</v>
      </c>
      <c r="G1722" s="73">
        <f t="shared" si="89"/>
        <v>1.6204000000000001</v>
      </c>
    </row>
    <row r="1723" spans="1:11">
      <c r="A1723" s="94">
        <v>39674</v>
      </c>
      <c r="B1723" s="73">
        <f t="shared" si="90"/>
        <v>318.81370000000004</v>
      </c>
      <c r="C1723" s="95">
        <v>196.75</v>
      </c>
      <c r="D1723" s="73">
        <f t="shared" si="88"/>
        <v>1.6204000000000001</v>
      </c>
      <c r="F1723" s="96" t="s">
        <v>224</v>
      </c>
      <c r="G1723" s="73">
        <f t="shared" si="89"/>
        <v>1.6204000000000001</v>
      </c>
    </row>
    <row r="1724" spans="1:11">
      <c r="A1724" s="94">
        <v>39675</v>
      </c>
      <c r="B1724" s="73">
        <f t="shared" si="90"/>
        <v>315.1678</v>
      </c>
      <c r="C1724" s="95">
        <v>194.5</v>
      </c>
      <c r="D1724" s="73">
        <f t="shared" si="88"/>
        <v>1.6204000000000001</v>
      </c>
      <c r="F1724" s="96" t="s">
        <v>224</v>
      </c>
      <c r="G1724" s="73">
        <f t="shared" si="89"/>
        <v>1.6204000000000001</v>
      </c>
    </row>
    <row r="1725" spans="1:11">
      <c r="A1725" s="94">
        <v>39678</v>
      </c>
      <c r="B1725" s="73">
        <f t="shared" si="90"/>
        <v>319.21879999999999</v>
      </c>
      <c r="C1725" s="95">
        <v>197</v>
      </c>
      <c r="D1725" s="73">
        <f t="shared" si="88"/>
        <v>1.6204000000000001</v>
      </c>
      <c r="F1725" s="96" t="s">
        <v>224</v>
      </c>
      <c r="G1725" s="73">
        <f t="shared" si="89"/>
        <v>1.6204000000000001</v>
      </c>
    </row>
    <row r="1726" spans="1:11">
      <c r="A1726" s="94">
        <v>39679</v>
      </c>
      <c r="B1726" s="73">
        <f t="shared" si="90"/>
        <v>320.83920000000001</v>
      </c>
      <c r="C1726" s="95">
        <v>198</v>
      </c>
      <c r="D1726" s="73">
        <f t="shared" si="88"/>
        <v>1.6204000000000001</v>
      </c>
      <c r="F1726" s="96" t="s">
        <v>224</v>
      </c>
      <c r="G1726" s="73">
        <f t="shared" si="89"/>
        <v>1.6204000000000001</v>
      </c>
    </row>
    <row r="1727" spans="1:11">
      <c r="A1727" s="94">
        <v>39680</v>
      </c>
      <c r="B1727" s="73">
        <f t="shared" si="90"/>
        <v>319.21879999999999</v>
      </c>
      <c r="C1727" s="95">
        <v>197</v>
      </c>
      <c r="D1727" s="73">
        <f t="shared" si="88"/>
        <v>1.6204000000000001</v>
      </c>
      <c r="F1727" s="96" t="s">
        <v>224</v>
      </c>
      <c r="G1727" s="73">
        <f t="shared" si="89"/>
        <v>1.6204000000000001</v>
      </c>
    </row>
    <row r="1728" spans="1:11">
      <c r="A1728" s="94">
        <v>39681</v>
      </c>
      <c r="B1728" s="73">
        <f t="shared" si="90"/>
        <v>321.64940000000001</v>
      </c>
      <c r="C1728" s="95">
        <v>198.5</v>
      </c>
      <c r="D1728" s="73">
        <f t="shared" si="88"/>
        <v>1.6204000000000001</v>
      </c>
      <c r="F1728" s="96" t="s">
        <v>224</v>
      </c>
      <c r="G1728" s="73">
        <f t="shared" si="89"/>
        <v>1.6204000000000001</v>
      </c>
    </row>
    <row r="1729" spans="1:11">
      <c r="A1729" s="94">
        <v>39682</v>
      </c>
      <c r="B1729" s="73">
        <f t="shared" si="90"/>
        <v>315.5729</v>
      </c>
      <c r="C1729" s="95">
        <v>194.75</v>
      </c>
      <c r="D1729" s="73">
        <f t="shared" si="88"/>
        <v>1.6204000000000001</v>
      </c>
      <c r="F1729" s="96" t="s">
        <v>224</v>
      </c>
      <c r="G1729" s="73">
        <f t="shared" si="89"/>
        <v>1.6204000000000001</v>
      </c>
    </row>
    <row r="1730" spans="1:11">
      <c r="A1730" s="94">
        <v>39685</v>
      </c>
      <c r="B1730" s="73">
        <f t="shared" si="90"/>
        <v>313.54740000000004</v>
      </c>
      <c r="C1730" s="95">
        <v>193.5</v>
      </c>
      <c r="D1730" s="73">
        <f t="shared" si="88"/>
        <v>1.6204000000000001</v>
      </c>
      <c r="F1730" s="96" t="s">
        <v>224</v>
      </c>
      <c r="G1730" s="73">
        <f t="shared" si="89"/>
        <v>1.6204000000000001</v>
      </c>
    </row>
    <row r="1731" spans="1:11">
      <c r="A1731" s="94">
        <v>39686</v>
      </c>
      <c r="B1731" s="73">
        <f t="shared" si="90"/>
        <v>310.71170000000001</v>
      </c>
      <c r="C1731" s="95">
        <v>191.75</v>
      </c>
      <c r="D1731" s="73">
        <f t="shared" si="88"/>
        <v>1.6204000000000001</v>
      </c>
      <c r="F1731" s="96" t="s">
        <v>224</v>
      </c>
      <c r="G1731" s="73">
        <f t="shared" si="89"/>
        <v>1.6204000000000001</v>
      </c>
    </row>
    <row r="1732" spans="1:11">
      <c r="A1732" s="94">
        <v>39687</v>
      </c>
      <c r="B1732" s="73">
        <f t="shared" si="90"/>
        <v>305.85050000000001</v>
      </c>
      <c r="C1732" s="95">
        <v>188.75</v>
      </c>
      <c r="D1732" s="73">
        <f t="shared" ref="D1732:D1795" si="91">+G1732</f>
        <v>1.6204000000000001</v>
      </c>
      <c r="F1732" s="96" t="s">
        <v>224</v>
      </c>
      <c r="G1732" s="73">
        <f t="shared" ref="G1732:G1795" si="92">VLOOKUP(F:F,I:J,2,FALSE)</f>
        <v>1.6204000000000001</v>
      </c>
    </row>
    <row r="1733" spans="1:11">
      <c r="A1733" s="94">
        <v>39688</v>
      </c>
      <c r="B1733" s="73">
        <f t="shared" si="90"/>
        <v>303.41989999999998</v>
      </c>
      <c r="C1733" s="95">
        <v>187.25</v>
      </c>
      <c r="D1733" s="73">
        <f t="shared" si="91"/>
        <v>1.6204000000000001</v>
      </c>
      <c r="F1733" s="96" t="s">
        <v>224</v>
      </c>
      <c r="G1733" s="73">
        <f t="shared" si="92"/>
        <v>1.6204000000000001</v>
      </c>
    </row>
    <row r="1734" spans="1:11">
      <c r="A1734" s="94">
        <v>39689</v>
      </c>
      <c r="B1734" s="73">
        <f t="shared" si="90"/>
        <v>301.39440000000002</v>
      </c>
      <c r="C1734" s="95">
        <v>186</v>
      </c>
      <c r="D1734" s="73">
        <f t="shared" si="91"/>
        <v>1.6204000000000001</v>
      </c>
      <c r="F1734" s="96" t="s">
        <v>224</v>
      </c>
      <c r="G1734" s="73">
        <f t="shared" si="92"/>
        <v>1.6204000000000001</v>
      </c>
    </row>
    <row r="1735" spans="1:11">
      <c r="A1735" s="94">
        <v>39692</v>
      </c>
      <c r="B1735" s="73">
        <f t="shared" si="90"/>
        <v>290.19900000000001</v>
      </c>
      <c r="C1735" s="95">
        <v>182</v>
      </c>
      <c r="D1735" s="73">
        <f t="shared" si="91"/>
        <v>1.5945</v>
      </c>
      <c r="E1735" s="73">
        <v>111.77</v>
      </c>
      <c r="F1735" s="96" t="s">
        <v>225</v>
      </c>
      <c r="G1735" s="73">
        <f t="shared" si="92"/>
        <v>1.5945</v>
      </c>
      <c r="K1735" s="73">
        <v>111.77</v>
      </c>
    </row>
    <row r="1736" spans="1:11">
      <c r="A1736" s="94">
        <v>39693</v>
      </c>
      <c r="B1736" s="73">
        <f t="shared" si="90"/>
        <v>284.21962500000001</v>
      </c>
      <c r="C1736" s="95">
        <v>178.25</v>
      </c>
      <c r="D1736" s="73">
        <f t="shared" si="91"/>
        <v>1.5945</v>
      </c>
      <c r="F1736" s="96" t="s">
        <v>225</v>
      </c>
      <c r="G1736" s="73">
        <f t="shared" si="92"/>
        <v>1.5945</v>
      </c>
    </row>
    <row r="1737" spans="1:11">
      <c r="A1737" s="94">
        <v>39694</v>
      </c>
      <c r="B1737" s="73">
        <f t="shared" si="90"/>
        <v>283.02375000000001</v>
      </c>
      <c r="C1737" s="95">
        <v>177.5</v>
      </c>
      <c r="D1737" s="73">
        <f t="shared" si="91"/>
        <v>1.5945</v>
      </c>
      <c r="F1737" s="96" t="s">
        <v>225</v>
      </c>
      <c r="G1737" s="73">
        <f t="shared" si="92"/>
        <v>1.5945</v>
      </c>
    </row>
    <row r="1738" spans="1:11">
      <c r="A1738" s="94">
        <v>39695</v>
      </c>
      <c r="B1738" s="73">
        <f t="shared" si="90"/>
        <v>282.22649999999999</v>
      </c>
      <c r="C1738" s="95">
        <v>177</v>
      </c>
      <c r="D1738" s="73">
        <f t="shared" si="91"/>
        <v>1.5945</v>
      </c>
      <c r="F1738" s="96" t="s">
        <v>225</v>
      </c>
      <c r="G1738" s="73">
        <f t="shared" si="92"/>
        <v>1.5945</v>
      </c>
    </row>
    <row r="1739" spans="1:11">
      <c r="A1739" s="94">
        <v>39696</v>
      </c>
      <c r="B1739" s="73">
        <f t="shared" si="90"/>
        <v>275.05124999999998</v>
      </c>
      <c r="C1739" s="95">
        <v>172.5</v>
      </c>
      <c r="D1739" s="73">
        <f t="shared" si="91"/>
        <v>1.5945</v>
      </c>
      <c r="F1739" s="96" t="s">
        <v>225</v>
      </c>
      <c r="G1739" s="73">
        <f t="shared" si="92"/>
        <v>1.5945</v>
      </c>
    </row>
    <row r="1740" spans="1:11">
      <c r="A1740" s="94">
        <v>39699</v>
      </c>
      <c r="B1740" s="73">
        <f t="shared" si="90"/>
        <v>272.65949999999998</v>
      </c>
      <c r="C1740" s="95">
        <v>171</v>
      </c>
      <c r="D1740" s="73">
        <f t="shared" si="91"/>
        <v>1.5945</v>
      </c>
      <c r="F1740" s="96" t="s">
        <v>225</v>
      </c>
      <c r="G1740" s="73">
        <f t="shared" si="92"/>
        <v>1.5945</v>
      </c>
    </row>
    <row r="1741" spans="1:11">
      <c r="A1741" s="94">
        <v>39700</v>
      </c>
      <c r="B1741" s="73">
        <f t="shared" si="90"/>
        <v>269.07187499999998</v>
      </c>
      <c r="C1741" s="95">
        <v>168.75</v>
      </c>
      <c r="D1741" s="73">
        <f t="shared" si="91"/>
        <v>1.5945</v>
      </c>
      <c r="F1741" s="96" t="s">
        <v>225</v>
      </c>
      <c r="G1741" s="73">
        <f t="shared" si="92"/>
        <v>1.5945</v>
      </c>
    </row>
    <row r="1742" spans="1:11">
      <c r="A1742" s="94">
        <v>39701</v>
      </c>
      <c r="B1742" s="73">
        <f t="shared" si="90"/>
        <v>271.46362499999998</v>
      </c>
      <c r="C1742" s="95">
        <v>170.25</v>
      </c>
      <c r="D1742" s="73">
        <f t="shared" si="91"/>
        <v>1.5945</v>
      </c>
      <c r="F1742" s="96" t="s">
        <v>225</v>
      </c>
      <c r="G1742" s="73">
        <f t="shared" si="92"/>
        <v>1.5945</v>
      </c>
    </row>
    <row r="1743" spans="1:11">
      <c r="A1743" s="94">
        <v>39702</v>
      </c>
      <c r="B1743" s="73">
        <f t="shared" si="90"/>
        <v>275.8485</v>
      </c>
      <c r="C1743" s="95">
        <v>173</v>
      </c>
      <c r="D1743" s="73">
        <f t="shared" si="91"/>
        <v>1.5945</v>
      </c>
      <c r="F1743" s="96" t="s">
        <v>225</v>
      </c>
      <c r="G1743" s="73">
        <f t="shared" si="92"/>
        <v>1.5945</v>
      </c>
    </row>
    <row r="1744" spans="1:11">
      <c r="A1744" s="94">
        <v>39703</v>
      </c>
      <c r="B1744" s="73">
        <f t="shared" si="90"/>
        <v>276.24712499999998</v>
      </c>
      <c r="C1744" s="95">
        <v>173.25</v>
      </c>
      <c r="D1744" s="73">
        <f t="shared" si="91"/>
        <v>1.5945</v>
      </c>
      <c r="F1744" s="96" t="s">
        <v>225</v>
      </c>
      <c r="G1744" s="73">
        <f t="shared" si="92"/>
        <v>1.5945</v>
      </c>
    </row>
    <row r="1745" spans="1:11">
      <c r="A1745" s="94">
        <v>39706</v>
      </c>
      <c r="B1745" s="73">
        <f t="shared" si="90"/>
        <v>274.25400000000002</v>
      </c>
      <c r="C1745" s="95">
        <v>172</v>
      </c>
      <c r="D1745" s="73">
        <f t="shared" si="91"/>
        <v>1.5945</v>
      </c>
      <c r="F1745" s="96" t="s">
        <v>225</v>
      </c>
      <c r="G1745" s="73">
        <f t="shared" si="92"/>
        <v>1.5945</v>
      </c>
    </row>
    <row r="1746" spans="1:11">
      <c r="A1746" s="94">
        <v>39707</v>
      </c>
      <c r="B1746" s="73">
        <f t="shared" si="90"/>
        <v>270.66637500000002</v>
      </c>
      <c r="C1746" s="95">
        <v>169.75</v>
      </c>
      <c r="D1746" s="73">
        <f t="shared" si="91"/>
        <v>1.5945</v>
      </c>
      <c r="F1746" s="96" t="s">
        <v>225</v>
      </c>
      <c r="G1746" s="73">
        <f t="shared" si="92"/>
        <v>1.5945</v>
      </c>
    </row>
    <row r="1747" spans="1:11">
      <c r="A1747" s="94">
        <v>39708</v>
      </c>
      <c r="B1747" s="73">
        <f t="shared" si="90"/>
        <v>270.66637500000002</v>
      </c>
      <c r="C1747" s="95">
        <v>169.75</v>
      </c>
      <c r="D1747" s="73">
        <f t="shared" si="91"/>
        <v>1.5945</v>
      </c>
      <c r="F1747" s="96" t="s">
        <v>225</v>
      </c>
      <c r="G1747" s="73">
        <f t="shared" si="92"/>
        <v>1.5945</v>
      </c>
    </row>
    <row r="1748" spans="1:11">
      <c r="A1748" s="94">
        <v>39709</v>
      </c>
      <c r="B1748" s="73">
        <f t="shared" si="90"/>
        <v>267.87599999999998</v>
      </c>
      <c r="C1748" s="95">
        <v>168</v>
      </c>
      <c r="D1748" s="73">
        <f t="shared" si="91"/>
        <v>1.5945</v>
      </c>
      <c r="F1748" s="96" t="s">
        <v>225</v>
      </c>
      <c r="G1748" s="73">
        <f t="shared" si="92"/>
        <v>1.5945</v>
      </c>
    </row>
    <row r="1749" spans="1:11">
      <c r="A1749" s="94">
        <v>39710</v>
      </c>
      <c r="B1749" s="73">
        <f t="shared" ref="B1749:B1812" si="93">+C1749*G1749</f>
        <v>271.065</v>
      </c>
      <c r="C1749" s="95">
        <v>170</v>
      </c>
      <c r="D1749" s="73">
        <f t="shared" si="91"/>
        <v>1.5945</v>
      </c>
      <c r="F1749" s="96" t="s">
        <v>225</v>
      </c>
      <c r="G1749" s="73">
        <f t="shared" si="92"/>
        <v>1.5945</v>
      </c>
    </row>
    <row r="1750" spans="1:11">
      <c r="A1750" s="94">
        <v>39713</v>
      </c>
      <c r="B1750" s="73">
        <f t="shared" si="93"/>
        <v>274.25400000000002</v>
      </c>
      <c r="C1750" s="95">
        <v>172</v>
      </c>
      <c r="D1750" s="73">
        <f t="shared" si="91"/>
        <v>1.5945</v>
      </c>
      <c r="F1750" s="96" t="s">
        <v>225</v>
      </c>
      <c r="G1750" s="73">
        <f t="shared" si="92"/>
        <v>1.5945</v>
      </c>
    </row>
    <row r="1751" spans="1:11">
      <c r="A1751" s="94">
        <v>39714</v>
      </c>
      <c r="B1751" s="73">
        <f t="shared" si="93"/>
        <v>273.45675</v>
      </c>
      <c r="C1751" s="95">
        <v>171.5</v>
      </c>
      <c r="D1751" s="73">
        <f t="shared" si="91"/>
        <v>1.5945</v>
      </c>
      <c r="F1751" s="96" t="s">
        <v>225</v>
      </c>
      <c r="G1751" s="73">
        <f t="shared" si="92"/>
        <v>1.5945</v>
      </c>
    </row>
    <row r="1752" spans="1:11">
      <c r="A1752" s="94">
        <v>39715</v>
      </c>
      <c r="B1752" s="73">
        <f t="shared" si="93"/>
        <v>273.45675</v>
      </c>
      <c r="C1752" s="95">
        <v>171.5</v>
      </c>
      <c r="D1752" s="73">
        <f t="shared" si="91"/>
        <v>1.5945</v>
      </c>
      <c r="F1752" s="96" t="s">
        <v>225</v>
      </c>
      <c r="G1752" s="73">
        <f t="shared" si="92"/>
        <v>1.5945</v>
      </c>
    </row>
    <row r="1753" spans="1:11">
      <c r="A1753" s="94">
        <v>39716</v>
      </c>
      <c r="B1753" s="73">
        <f t="shared" si="93"/>
        <v>269.07187499999998</v>
      </c>
      <c r="C1753" s="95">
        <v>168.75</v>
      </c>
      <c r="D1753" s="73">
        <f t="shared" si="91"/>
        <v>1.5945</v>
      </c>
      <c r="F1753" s="96" t="s">
        <v>225</v>
      </c>
      <c r="G1753" s="73">
        <f t="shared" si="92"/>
        <v>1.5945</v>
      </c>
    </row>
    <row r="1754" spans="1:11">
      <c r="A1754" s="94">
        <v>39717</v>
      </c>
      <c r="B1754" s="73">
        <f t="shared" si="93"/>
        <v>264.28837500000003</v>
      </c>
      <c r="C1754" s="95">
        <v>165.75</v>
      </c>
      <c r="D1754" s="73">
        <f t="shared" si="91"/>
        <v>1.5945</v>
      </c>
      <c r="F1754" s="96" t="s">
        <v>225</v>
      </c>
      <c r="G1754" s="73">
        <f t="shared" si="92"/>
        <v>1.5945</v>
      </c>
    </row>
    <row r="1755" spans="1:11">
      <c r="A1755" s="94">
        <v>39720</v>
      </c>
      <c r="B1755" s="73">
        <f t="shared" si="93"/>
        <v>254.72137499999999</v>
      </c>
      <c r="C1755" s="95">
        <v>159.75</v>
      </c>
      <c r="D1755" s="73">
        <f t="shared" si="91"/>
        <v>1.5945</v>
      </c>
      <c r="F1755" s="96" t="s">
        <v>225</v>
      </c>
      <c r="G1755" s="73">
        <f t="shared" si="92"/>
        <v>1.5945</v>
      </c>
    </row>
    <row r="1756" spans="1:11">
      <c r="A1756" s="94">
        <v>39721</v>
      </c>
      <c r="B1756" s="73">
        <f t="shared" si="93"/>
        <v>257.11312500000003</v>
      </c>
      <c r="C1756" s="95">
        <v>161.25</v>
      </c>
      <c r="D1756" s="73">
        <f t="shared" si="91"/>
        <v>1.5945</v>
      </c>
      <c r="F1756" s="96" t="s">
        <v>225</v>
      </c>
      <c r="G1756" s="73">
        <f t="shared" si="92"/>
        <v>1.5945</v>
      </c>
    </row>
    <row r="1757" spans="1:11">
      <c r="A1757" s="94">
        <v>39722</v>
      </c>
      <c r="B1757" s="73">
        <f t="shared" si="93"/>
        <v>247.41255000000001</v>
      </c>
      <c r="C1757" s="95">
        <v>162.75</v>
      </c>
      <c r="D1757" s="73">
        <f t="shared" si="91"/>
        <v>1.5202</v>
      </c>
      <c r="E1757" s="73">
        <v>105.85</v>
      </c>
      <c r="F1757" s="96" t="s">
        <v>226</v>
      </c>
      <c r="G1757" s="73">
        <f t="shared" si="92"/>
        <v>1.5202</v>
      </c>
      <c r="K1757" s="73">
        <v>105.85</v>
      </c>
    </row>
    <row r="1758" spans="1:11">
      <c r="A1758" s="94">
        <v>39723</v>
      </c>
      <c r="B1758" s="73">
        <f t="shared" si="93"/>
        <v>243.99209999999999</v>
      </c>
      <c r="C1758" s="95">
        <v>160.5</v>
      </c>
      <c r="D1758" s="73">
        <f t="shared" si="91"/>
        <v>1.5202</v>
      </c>
      <c r="F1758" s="96" t="s">
        <v>226</v>
      </c>
      <c r="G1758" s="73">
        <f t="shared" si="92"/>
        <v>1.5202</v>
      </c>
    </row>
    <row r="1759" spans="1:11">
      <c r="A1759" s="94">
        <v>39724</v>
      </c>
      <c r="B1759" s="73">
        <f t="shared" si="93"/>
        <v>243.232</v>
      </c>
      <c r="C1759" s="95">
        <v>160</v>
      </c>
      <c r="D1759" s="73">
        <f t="shared" si="91"/>
        <v>1.5202</v>
      </c>
      <c r="F1759" s="96" t="s">
        <v>226</v>
      </c>
      <c r="G1759" s="73">
        <f t="shared" si="92"/>
        <v>1.5202</v>
      </c>
    </row>
    <row r="1760" spans="1:11">
      <c r="A1760" s="94">
        <v>39727</v>
      </c>
      <c r="B1760" s="73">
        <f t="shared" si="93"/>
        <v>235.631</v>
      </c>
      <c r="C1760" s="95">
        <v>155</v>
      </c>
      <c r="D1760" s="73">
        <f t="shared" si="91"/>
        <v>1.5202</v>
      </c>
      <c r="F1760" s="96" t="s">
        <v>226</v>
      </c>
      <c r="G1760" s="73">
        <f t="shared" si="92"/>
        <v>1.5202</v>
      </c>
    </row>
    <row r="1761" spans="1:7">
      <c r="A1761" s="94">
        <v>39728</v>
      </c>
      <c r="B1761" s="73">
        <f t="shared" si="93"/>
        <v>235.25094999999999</v>
      </c>
      <c r="C1761" s="95">
        <v>154.75</v>
      </c>
      <c r="D1761" s="73">
        <f t="shared" si="91"/>
        <v>1.5202</v>
      </c>
      <c r="F1761" s="96" t="s">
        <v>226</v>
      </c>
      <c r="G1761" s="73">
        <f t="shared" si="92"/>
        <v>1.5202</v>
      </c>
    </row>
    <row r="1762" spans="1:7">
      <c r="A1762" s="94">
        <v>39729</v>
      </c>
      <c r="B1762" s="73">
        <f t="shared" si="93"/>
        <v>227.26990000000001</v>
      </c>
      <c r="C1762" s="95">
        <v>149.5</v>
      </c>
      <c r="D1762" s="73">
        <f t="shared" si="91"/>
        <v>1.5202</v>
      </c>
      <c r="F1762" s="96" t="s">
        <v>226</v>
      </c>
      <c r="G1762" s="73">
        <f t="shared" si="92"/>
        <v>1.5202</v>
      </c>
    </row>
    <row r="1763" spans="1:7">
      <c r="A1763" s="94">
        <v>39730</v>
      </c>
      <c r="B1763" s="73">
        <f t="shared" si="93"/>
        <v>228.03</v>
      </c>
      <c r="C1763" s="95">
        <v>150</v>
      </c>
      <c r="D1763" s="73">
        <f t="shared" si="91"/>
        <v>1.5202</v>
      </c>
      <c r="F1763" s="96" t="s">
        <v>226</v>
      </c>
      <c r="G1763" s="73">
        <f t="shared" si="92"/>
        <v>1.5202</v>
      </c>
    </row>
    <row r="1764" spans="1:7">
      <c r="A1764" s="94">
        <v>39731</v>
      </c>
      <c r="B1764" s="73">
        <f t="shared" si="93"/>
        <v>217.00854999999999</v>
      </c>
      <c r="C1764" s="95">
        <v>142.75</v>
      </c>
      <c r="D1764" s="73">
        <f t="shared" si="91"/>
        <v>1.5202</v>
      </c>
      <c r="F1764" s="96" t="s">
        <v>226</v>
      </c>
      <c r="G1764" s="73">
        <f t="shared" si="92"/>
        <v>1.5202</v>
      </c>
    </row>
    <row r="1765" spans="1:7">
      <c r="A1765" s="94">
        <v>39734</v>
      </c>
      <c r="B1765" s="73">
        <f t="shared" si="93"/>
        <v>221.1891</v>
      </c>
      <c r="C1765" s="95">
        <v>145.5</v>
      </c>
      <c r="D1765" s="73">
        <f t="shared" si="91"/>
        <v>1.5202</v>
      </c>
      <c r="F1765" s="96" t="s">
        <v>226</v>
      </c>
      <c r="G1765" s="73">
        <f t="shared" si="92"/>
        <v>1.5202</v>
      </c>
    </row>
    <row r="1766" spans="1:7">
      <c r="A1766" s="94">
        <v>39735</v>
      </c>
      <c r="B1766" s="73">
        <f t="shared" si="93"/>
        <v>223.46940000000001</v>
      </c>
      <c r="C1766" s="95">
        <v>147</v>
      </c>
      <c r="D1766" s="73">
        <f t="shared" si="91"/>
        <v>1.5202</v>
      </c>
      <c r="F1766" s="96" t="s">
        <v>226</v>
      </c>
      <c r="G1766" s="73">
        <f t="shared" si="92"/>
        <v>1.5202</v>
      </c>
    </row>
    <row r="1767" spans="1:7">
      <c r="A1767" s="94">
        <v>39736</v>
      </c>
      <c r="B1767" s="73">
        <f t="shared" si="93"/>
        <v>216.24844999999999</v>
      </c>
      <c r="C1767" s="95">
        <v>142.25</v>
      </c>
      <c r="D1767" s="73">
        <f t="shared" si="91"/>
        <v>1.5202</v>
      </c>
      <c r="F1767" s="96" t="s">
        <v>226</v>
      </c>
      <c r="G1767" s="73">
        <f t="shared" si="92"/>
        <v>1.5202</v>
      </c>
    </row>
    <row r="1768" spans="1:7">
      <c r="A1768" s="94">
        <v>39737</v>
      </c>
      <c r="B1768" s="73">
        <f t="shared" si="93"/>
        <v>209.7876</v>
      </c>
      <c r="C1768" s="95">
        <v>138</v>
      </c>
      <c r="D1768" s="73">
        <f t="shared" si="91"/>
        <v>1.5202</v>
      </c>
      <c r="F1768" s="96" t="s">
        <v>226</v>
      </c>
      <c r="G1768" s="73">
        <f t="shared" si="92"/>
        <v>1.5202</v>
      </c>
    </row>
    <row r="1769" spans="1:7">
      <c r="A1769" s="94">
        <v>39738</v>
      </c>
      <c r="B1769" s="73">
        <f t="shared" si="93"/>
        <v>214.34819999999999</v>
      </c>
      <c r="C1769" s="95">
        <v>141</v>
      </c>
      <c r="D1769" s="73">
        <f t="shared" si="91"/>
        <v>1.5202</v>
      </c>
      <c r="F1769" s="96" t="s">
        <v>226</v>
      </c>
      <c r="G1769" s="73">
        <f t="shared" si="92"/>
        <v>1.5202</v>
      </c>
    </row>
    <row r="1770" spans="1:7">
      <c r="A1770" s="94">
        <v>39741</v>
      </c>
      <c r="B1770" s="73">
        <f t="shared" si="93"/>
        <v>216.24844999999999</v>
      </c>
      <c r="C1770" s="95">
        <v>142.25</v>
      </c>
      <c r="D1770" s="73">
        <f t="shared" si="91"/>
        <v>1.5202</v>
      </c>
      <c r="F1770" s="96" t="s">
        <v>226</v>
      </c>
      <c r="G1770" s="73">
        <f t="shared" si="92"/>
        <v>1.5202</v>
      </c>
    </row>
    <row r="1771" spans="1:7">
      <c r="A1771" s="94">
        <v>39742</v>
      </c>
      <c r="B1771" s="73">
        <f t="shared" si="93"/>
        <v>218.14869999999999</v>
      </c>
      <c r="C1771" s="95">
        <v>143.5</v>
      </c>
      <c r="D1771" s="73">
        <f t="shared" si="91"/>
        <v>1.5202</v>
      </c>
      <c r="F1771" s="96" t="s">
        <v>226</v>
      </c>
      <c r="G1771" s="73">
        <f t="shared" si="92"/>
        <v>1.5202</v>
      </c>
    </row>
    <row r="1772" spans="1:7">
      <c r="A1772" s="94">
        <v>39743</v>
      </c>
      <c r="B1772" s="73">
        <f t="shared" si="93"/>
        <v>220.04894999999999</v>
      </c>
      <c r="C1772" s="95">
        <v>144.75</v>
      </c>
      <c r="D1772" s="73">
        <f t="shared" si="91"/>
        <v>1.5202</v>
      </c>
      <c r="F1772" s="96" t="s">
        <v>226</v>
      </c>
      <c r="G1772" s="73">
        <f t="shared" si="92"/>
        <v>1.5202</v>
      </c>
    </row>
    <row r="1773" spans="1:7">
      <c r="A1773" s="94">
        <v>39744</v>
      </c>
      <c r="B1773" s="73">
        <f t="shared" si="93"/>
        <v>218.90879999999999</v>
      </c>
      <c r="C1773" s="95">
        <v>144</v>
      </c>
      <c r="D1773" s="73">
        <f t="shared" si="91"/>
        <v>1.5202</v>
      </c>
      <c r="F1773" s="96" t="s">
        <v>226</v>
      </c>
      <c r="G1773" s="73">
        <f t="shared" si="92"/>
        <v>1.5202</v>
      </c>
    </row>
    <row r="1774" spans="1:7">
      <c r="A1774" s="94">
        <v>39745</v>
      </c>
      <c r="B1774" s="73">
        <f t="shared" si="93"/>
        <v>215.48835</v>
      </c>
      <c r="C1774" s="95">
        <v>141.75</v>
      </c>
      <c r="D1774" s="73">
        <f t="shared" si="91"/>
        <v>1.5202</v>
      </c>
      <c r="F1774" s="96" t="s">
        <v>226</v>
      </c>
      <c r="G1774" s="73">
        <f t="shared" si="92"/>
        <v>1.5202</v>
      </c>
    </row>
    <row r="1775" spans="1:7">
      <c r="A1775" s="94">
        <v>39748</v>
      </c>
      <c r="B1775" s="73">
        <f t="shared" si="93"/>
        <v>217.00854999999999</v>
      </c>
      <c r="C1775" s="95">
        <v>142.75</v>
      </c>
      <c r="D1775" s="73">
        <f t="shared" si="91"/>
        <v>1.5202</v>
      </c>
      <c r="F1775" s="96" t="s">
        <v>226</v>
      </c>
      <c r="G1775" s="73">
        <f t="shared" si="92"/>
        <v>1.5202</v>
      </c>
    </row>
    <row r="1776" spans="1:7">
      <c r="A1776" s="94">
        <v>39749</v>
      </c>
      <c r="B1776" s="73">
        <f t="shared" si="93"/>
        <v>217.00854999999999</v>
      </c>
      <c r="C1776" s="95">
        <v>142.75</v>
      </c>
      <c r="D1776" s="73">
        <f t="shared" si="91"/>
        <v>1.5202</v>
      </c>
      <c r="F1776" s="96" t="s">
        <v>226</v>
      </c>
      <c r="G1776" s="73">
        <f t="shared" si="92"/>
        <v>1.5202</v>
      </c>
    </row>
    <row r="1777" spans="1:11">
      <c r="A1777" s="94">
        <v>39750</v>
      </c>
      <c r="B1777" s="73">
        <f t="shared" si="93"/>
        <v>221.1891</v>
      </c>
      <c r="C1777" s="95">
        <v>145.5</v>
      </c>
      <c r="D1777" s="73">
        <f t="shared" si="91"/>
        <v>1.5202</v>
      </c>
      <c r="F1777" s="96" t="s">
        <v>226</v>
      </c>
      <c r="G1777" s="73">
        <f t="shared" si="92"/>
        <v>1.5202</v>
      </c>
    </row>
    <row r="1778" spans="1:11">
      <c r="A1778" s="94">
        <v>39751</v>
      </c>
      <c r="B1778" s="73">
        <f t="shared" si="93"/>
        <v>220.04894999999999</v>
      </c>
      <c r="C1778" s="95">
        <v>144.75</v>
      </c>
      <c r="D1778" s="73">
        <f t="shared" si="91"/>
        <v>1.5202</v>
      </c>
      <c r="F1778" s="96" t="s">
        <v>226</v>
      </c>
      <c r="G1778" s="73">
        <f t="shared" si="92"/>
        <v>1.5202</v>
      </c>
    </row>
    <row r="1779" spans="1:11">
      <c r="A1779" s="94">
        <v>39752</v>
      </c>
      <c r="B1779" s="73">
        <f t="shared" si="93"/>
        <v>218.90879999999999</v>
      </c>
      <c r="C1779" s="95">
        <v>144</v>
      </c>
      <c r="D1779" s="73">
        <f t="shared" si="91"/>
        <v>1.5202</v>
      </c>
      <c r="F1779" s="96" t="s">
        <v>226</v>
      </c>
      <c r="G1779" s="73">
        <f t="shared" si="92"/>
        <v>1.5202</v>
      </c>
    </row>
    <row r="1780" spans="1:11">
      <c r="A1780" s="94">
        <v>39755</v>
      </c>
      <c r="B1780" s="73">
        <f t="shared" si="93"/>
        <v>219.70400000000001</v>
      </c>
      <c r="C1780" s="95">
        <v>145</v>
      </c>
      <c r="D1780" s="73">
        <f t="shared" si="91"/>
        <v>1.5152000000000001</v>
      </c>
      <c r="E1780" s="73">
        <v>90.29</v>
      </c>
      <c r="F1780" s="96" t="s">
        <v>227</v>
      </c>
      <c r="G1780" s="73">
        <f t="shared" si="92"/>
        <v>1.5152000000000001</v>
      </c>
      <c r="K1780" s="73">
        <v>90.29</v>
      </c>
    </row>
    <row r="1781" spans="1:11">
      <c r="A1781" s="94">
        <v>39756</v>
      </c>
      <c r="B1781" s="73">
        <f t="shared" si="93"/>
        <v>224.24960000000002</v>
      </c>
      <c r="C1781" s="95">
        <v>148</v>
      </c>
      <c r="D1781" s="73">
        <f t="shared" si="91"/>
        <v>1.5152000000000001</v>
      </c>
      <c r="F1781" s="96" t="s">
        <v>227</v>
      </c>
      <c r="G1781" s="73">
        <f t="shared" si="92"/>
        <v>1.5152000000000001</v>
      </c>
    </row>
    <row r="1782" spans="1:11">
      <c r="A1782" s="94">
        <v>39757</v>
      </c>
      <c r="B1782" s="73">
        <f t="shared" si="93"/>
        <v>221.2192</v>
      </c>
      <c r="C1782" s="95">
        <v>146</v>
      </c>
      <c r="D1782" s="73">
        <f t="shared" si="91"/>
        <v>1.5152000000000001</v>
      </c>
      <c r="F1782" s="96" t="s">
        <v>227</v>
      </c>
      <c r="G1782" s="73">
        <f t="shared" si="92"/>
        <v>1.5152000000000001</v>
      </c>
    </row>
    <row r="1783" spans="1:11">
      <c r="A1783" s="94">
        <v>39758</v>
      </c>
      <c r="B1783" s="73">
        <f t="shared" si="93"/>
        <v>213.64320000000001</v>
      </c>
      <c r="C1783" s="95">
        <v>141</v>
      </c>
      <c r="D1783" s="73">
        <f t="shared" si="91"/>
        <v>1.5152000000000001</v>
      </c>
      <c r="F1783" s="96" t="s">
        <v>227</v>
      </c>
      <c r="G1783" s="73">
        <f t="shared" si="92"/>
        <v>1.5152000000000001</v>
      </c>
    </row>
    <row r="1784" spans="1:11">
      <c r="A1784" s="94">
        <v>39759</v>
      </c>
      <c r="B1784" s="73">
        <f t="shared" si="93"/>
        <v>212.12800000000001</v>
      </c>
      <c r="C1784" s="95">
        <v>140</v>
      </c>
      <c r="D1784" s="73">
        <f t="shared" si="91"/>
        <v>1.5152000000000001</v>
      </c>
      <c r="F1784" s="96" t="s">
        <v>227</v>
      </c>
      <c r="G1784" s="73">
        <f t="shared" si="92"/>
        <v>1.5152000000000001</v>
      </c>
    </row>
    <row r="1785" spans="1:11">
      <c r="A1785" s="94">
        <v>39762</v>
      </c>
      <c r="B1785" s="73">
        <f t="shared" si="93"/>
        <v>211.37040000000002</v>
      </c>
      <c r="C1785" s="95">
        <v>139.5</v>
      </c>
      <c r="D1785" s="73">
        <f t="shared" si="91"/>
        <v>1.5152000000000001</v>
      </c>
      <c r="F1785" s="96" t="s">
        <v>227</v>
      </c>
      <c r="G1785" s="73">
        <f t="shared" si="92"/>
        <v>1.5152000000000001</v>
      </c>
    </row>
    <row r="1786" spans="1:11">
      <c r="A1786" s="94">
        <v>39763</v>
      </c>
      <c r="B1786" s="73">
        <f t="shared" si="93"/>
        <v>211.7492</v>
      </c>
      <c r="C1786" s="95">
        <v>139.75</v>
      </c>
      <c r="D1786" s="73">
        <f t="shared" si="91"/>
        <v>1.5152000000000001</v>
      </c>
      <c r="F1786" s="96" t="s">
        <v>227</v>
      </c>
      <c r="G1786" s="73">
        <f t="shared" si="92"/>
        <v>1.5152000000000001</v>
      </c>
    </row>
    <row r="1787" spans="1:11">
      <c r="A1787" s="94">
        <v>39764</v>
      </c>
      <c r="B1787" s="73">
        <f t="shared" si="93"/>
        <v>211.7492</v>
      </c>
      <c r="C1787" s="95">
        <v>139.75</v>
      </c>
      <c r="D1787" s="73">
        <f t="shared" si="91"/>
        <v>1.5152000000000001</v>
      </c>
      <c r="F1787" s="96" t="s">
        <v>227</v>
      </c>
      <c r="G1787" s="73">
        <f t="shared" si="92"/>
        <v>1.5152000000000001</v>
      </c>
    </row>
    <row r="1788" spans="1:11">
      <c r="A1788" s="94">
        <v>39765</v>
      </c>
      <c r="B1788" s="73">
        <f t="shared" si="93"/>
        <v>212.88560000000001</v>
      </c>
      <c r="C1788" s="95">
        <v>140.5</v>
      </c>
      <c r="D1788" s="73">
        <f t="shared" si="91"/>
        <v>1.5152000000000001</v>
      </c>
      <c r="F1788" s="96" t="s">
        <v>227</v>
      </c>
      <c r="G1788" s="73">
        <f t="shared" si="92"/>
        <v>1.5152000000000001</v>
      </c>
    </row>
    <row r="1789" spans="1:11">
      <c r="A1789" s="94">
        <v>39766</v>
      </c>
      <c r="B1789" s="73">
        <f t="shared" si="93"/>
        <v>212.88560000000001</v>
      </c>
      <c r="C1789" s="95">
        <v>140.5</v>
      </c>
      <c r="D1789" s="73">
        <f t="shared" si="91"/>
        <v>1.5152000000000001</v>
      </c>
      <c r="F1789" s="96" t="s">
        <v>227</v>
      </c>
      <c r="G1789" s="73">
        <f t="shared" si="92"/>
        <v>1.5152000000000001</v>
      </c>
    </row>
    <row r="1790" spans="1:11">
      <c r="A1790" s="94">
        <v>39769</v>
      </c>
      <c r="B1790" s="73">
        <f t="shared" si="93"/>
        <v>211.7492</v>
      </c>
      <c r="C1790" s="95">
        <v>139.75</v>
      </c>
      <c r="D1790" s="73">
        <f t="shared" si="91"/>
        <v>1.5152000000000001</v>
      </c>
      <c r="F1790" s="96" t="s">
        <v>227</v>
      </c>
      <c r="G1790" s="73">
        <f t="shared" si="92"/>
        <v>1.5152000000000001</v>
      </c>
    </row>
    <row r="1791" spans="1:11">
      <c r="A1791" s="94">
        <v>39770</v>
      </c>
      <c r="B1791" s="73">
        <f t="shared" si="93"/>
        <v>211.7492</v>
      </c>
      <c r="C1791" s="95">
        <v>139.75</v>
      </c>
      <c r="D1791" s="73">
        <f t="shared" si="91"/>
        <v>1.5152000000000001</v>
      </c>
      <c r="F1791" s="96" t="s">
        <v>227</v>
      </c>
      <c r="G1791" s="73">
        <f t="shared" si="92"/>
        <v>1.5152000000000001</v>
      </c>
    </row>
    <row r="1792" spans="1:11">
      <c r="A1792" s="94">
        <v>39771</v>
      </c>
      <c r="B1792" s="73">
        <f t="shared" si="93"/>
        <v>211.37040000000002</v>
      </c>
      <c r="C1792" s="95">
        <v>139.5</v>
      </c>
      <c r="D1792" s="73">
        <f t="shared" si="91"/>
        <v>1.5152000000000001</v>
      </c>
      <c r="F1792" s="96" t="s">
        <v>227</v>
      </c>
      <c r="G1792" s="73">
        <f t="shared" si="92"/>
        <v>1.5152000000000001</v>
      </c>
    </row>
    <row r="1793" spans="1:11">
      <c r="A1793" s="94">
        <v>39772</v>
      </c>
      <c r="B1793" s="73">
        <f t="shared" si="93"/>
        <v>205.6884</v>
      </c>
      <c r="C1793" s="95">
        <v>135.75</v>
      </c>
      <c r="D1793" s="73">
        <f t="shared" si="91"/>
        <v>1.5152000000000001</v>
      </c>
      <c r="F1793" s="96" t="s">
        <v>227</v>
      </c>
      <c r="G1793" s="73">
        <f t="shared" si="92"/>
        <v>1.5152000000000001</v>
      </c>
    </row>
    <row r="1794" spans="1:11">
      <c r="A1794" s="94">
        <v>39773</v>
      </c>
      <c r="B1794" s="73">
        <f t="shared" si="93"/>
        <v>202.2792</v>
      </c>
      <c r="C1794" s="95">
        <v>133.5</v>
      </c>
      <c r="D1794" s="73">
        <f t="shared" si="91"/>
        <v>1.5152000000000001</v>
      </c>
      <c r="F1794" s="96" t="s">
        <v>227</v>
      </c>
      <c r="G1794" s="73">
        <f t="shared" si="92"/>
        <v>1.5152000000000001</v>
      </c>
    </row>
    <row r="1795" spans="1:11">
      <c r="A1795" s="94">
        <v>39776</v>
      </c>
      <c r="B1795" s="73">
        <f t="shared" si="93"/>
        <v>206.06720000000001</v>
      </c>
      <c r="C1795" s="95">
        <v>136</v>
      </c>
      <c r="D1795" s="73">
        <f t="shared" si="91"/>
        <v>1.5152000000000001</v>
      </c>
      <c r="F1795" s="96" t="s">
        <v>227</v>
      </c>
      <c r="G1795" s="73">
        <f t="shared" si="92"/>
        <v>1.5152000000000001</v>
      </c>
    </row>
    <row r="1796" spans="1:11">
      <c r="A1796" s="94">
        <v>39777</v>
      </c>
      <c r="B1796" s="73">
        <f t="shared" si="93"/>
        <v>205.30960000000002</v>
      </c>
      <c r="C1796" s="95">
        <v>135.5</v>
      </c>
      <c r="D1796" s="73">
        <f t="shared" ref="D1796:D1859" si="94">+G1796</f>
        <v>1.5152000000000001</v>
      </c>
      <c r="F1796" s="96" t="s">
        <v>227</v>
      </c>
      <c r="G1796" s="73">
        <f t="shared" ref="G1796:G1859" si="95">VLOOKUP(F:F,I:J,2,FALSE)</f>
        <v>1.5152000000000001</v>
      </c>
    </row>
    <row r="1797" spans="1:11">
      <c r="A1797" s="94">
        <v>39778</v>
      </c>
      <c r="B1797" s="73">
        <f t="shared" si="93"/>
        <v>206.44600000000003</v>
      </c>
      <c r="C1797" s="95">
        <v>136.25</v>
      </c>
      <c r="D1797" s="73">
        <f t="shared" si="94"/>
        <v>1.5152000000000001</v>
      </c>
      <c r="F1797" s="96" t="s">
        <v>227</v>
      </c>
      <c r="G1797" s="73">
        <f t="shared" si="95"/>
        <v>1.5152000000000001</v>
      </c>
    </row>
    <row r="1798" spans="1:11">
      <c r="A1798" s="94">
        <v>39779</v>
      </c>
      <c r="B1798" s="73">
        <f t="shared" si="93"/>
        <v>205.30960000000002</v>
      </c>
      <c r="C1798" s="95">
        <v>135.5</v>
      </c>
      <c r="D1798" s="73">
        <f t="shared" si="94"/>
        <v>1.5152000000000001</v>
      </c>
      <c r="F1798" s="96" t="s">
        <v>227</v>
      </c>
      <c r="G1798" s="73">
        <f t="shared" si="95"/>
        <v>1.5152000000000001</v>
      </c>
    </row>
    <row r="1799" spans="1:11">
      <c r="A1799" s="94">
        <v>39780</v>
      </c>
      <c r="B1799" s="73">
        <f t="shared" si="93"/>
        <v>203.41560000000001</v>
      </c>
      <c r="C1799" s="95">
        <v>134.25</v>
      </c>
      <c r="D1799" s="73">
        <f t="shared" si="94"/>
        <v>1.5152000000000001</v>
      </c>
      <c r="F1799" s="96" t="s">
        <v>227</v>
      </c>
      <c r="G1799" s="73">
        <f t="shared" si="95"/>
        <v>1.5152000000000001</v>
      </c>
    </row>
    <row r="1800" spans="1:11">
      <c r="A1800" s="94">
        <v>39783</v>
      </c>
      <c r="B1800" s="73">
        <f t="shared" si="93"/>
        <v>200.93084999999999</v>
      </c>
      <c r="C1800" s="95">
        <v>130.5</v>
      </c>
      <c r="D1800" s="73">
        <f t="shared" si="94"/>
        <v>1.5396999999999998</v>
      </c>
      <c r="E1800" s="73">
        <v>70.06</v>
      </c>
      <c r="F1800" s="96" t="s">
        <v>228</v>
      </c>
      <c r="G1800" s="73">
        <f t="shared" si="95"/>
        <v>1.5396999999999998</v>
      </c>
      <c r="K1800" s="73">
        <v>70.06</v>
      </c>
    </row>
    <row r="1801" spans="1:11">
      <c r="A1801" s="94">
        <v>39784</v>
      </c>
      <c r="B1801" s="73">
        <f t="shared" si="93"/>
        <v>201.70069999999998</v>
      </c>
      <c r="C1801" s="95">
        <v>131</v>
      </c>
      <c r="D1801" s="73">
        <f t="shared" si="94"/>
        <v>1.5396999999999998</v>
      </c>
      <c r="F1801" s="96" t="s">
        <v>228</v>
      </c>
      <c r="G1801" s="73">
        <f t="shared" si="95"/>
        <v>1.5396999999999998</v>
      </c>
    </row>
    <row r="1802" spans="1:11">
      <c r="A1802" s="94">
        <v>39785</v>
      </c>
      <c r="B1802" s="73">
        <f t="shared" si="93"/>
        <v>201.31577499999997</v>
      </c>
      <c r="C1802" s="95">
        <v>130.75</v>
      </c>
      <c r="D1802" s="73">
        <f t="shared" si="94"/>
        <v>1.5396999999999998</v>
      </c>
      <c r="F1802" s="96" t="s">
        <v>228</v>
      </c>
      <c r="G1802" s="73">
        <f t="shared" si="95"/>
        <v>1.5396999999999998</v>
      </c>
    </row>
    <row r="1803" spans="1:11">
      <c r="A1803" s="94">
        <v>39786</v>
      </c>
      <c r="B1803" s="73">
        <f t="shared" si="93"/>
        <v>192.07757499999997</v>
      </c>
      <c r="C1803" s="95">
        <v>124.75</v>
      </c>
      <c r="D1803" s="73">
        <f t="shared" si="94"/>
        <v>1.5396999999999998</v>
      </c>
      <c r="F1803" s="96" t="s">
        <v>228</v>
      </c>
      <c r="G1803" s="73">
        <f t="shared" si="95"/>
        <v>1.5396999999999998</v>
      </c>
    </row>
    <row r="1804" spans="1:11">
      <c r="A1804" s="94">
        <v>39787</v>
      </c>
      <c r="B1804" s="73">
        <f t="shared" si="93"/>
        <v>190.15294999999998</v>
      </c>
      <c r="C1804" s="95">
        <v>123.5</v>
      </c>
      <c r="D1804" s="73">
        <f t="shared" si="94"/>
        <v>1.5396999999999998</v>
      </c>
      <c r="F1804" s="96" t="s">
        <v>228</v>
      </c>
      <c r="G1804" s="73">
        <f t="shared" si="95"/>
        <v>1.5396999999999998</v>
      </c>
    </row>
    <row r="1805" spans="1:11">
      <c r="A1805" s="94">
        <v>39790</v>
      </c>
      <c r="B1805" s="73">
        <f t="shared" si="93"/>
        <v>194.38712499999997</v>
      </c>
      <c r="C1805" s="95">
        <v>126.25</v>
      </c>
      <c r="D1805" s="73">
        <f t="shared" si="94"/>
        <v>1.5396999999999998</v>
      </c>
      <c r="F1805" s="96" t="s">
        <v>228</v>
      </c>
      <c r="G1805" s="73">
        <f t="shared" si="95"/>
        <v>1.5396999999999998</v>
      </c>
    </row>
    <row r="1806" spans="1:11">
      <c r="A1806" s="94">
        <v>39791</v>
      </c>
      <c r="B1806" s="73">
        <f t="shared" si="93"/>
        <v>194.00219999999999</v>
      </c>
      <c r="C1806" s="95">
        <v>126</v>
      </c>
      <c r="D1806" s="73">
        <f t="shared" si="94"/>
        <v>1.5396999999999998</v>
      </c>
      <c r="F1806" s="96" t="s">
        <v>228</v>
      </c>
      <c r="G1806" s="73">
        <f t="shared" si="95"/>
        <v>1.5396999999999998</v>
      </c>
    </row>
    <row r="1807" spans="1:11">
      <c r="A1807" s="94">
        <v>39792</v>
      </c>
      <c r="B1807" s="73">
        <f t="shared" si="93"/>
        <v>198.23637499999998</v>
      </c>
      <c r="C1807" s="95">
        <v>128.75</v>
      </c>
      <c r="D1807" s="73">
        <f t="shared" si="94"/>
        <v>1.5396999999999998</v>
      </c>
      <c r="F1807" s="96" t="s">
        <v>228</v>
      </c>
      <c r="G1807" s="73">
        <f t="shared" si="95"/>
        <v>1.5396999999999998</v>
      </c>
    </row>
    <row r="1808" spans="1:11">
      <c r="A1808" s="94">
        <v>39793</v>
      </c>
      <c r="B1808" s="73">
        <f t="shared" si="93"/>
        <v>196.69667499999997</v>
      </c>
      <c r="C1808" s="95">
        <v>127.75</v>
      </c>
      <c r="D1808" s="73">
        <f t="shared" si="94"/>
        <v>1.5396999999999998</v>
      </c>
      <c r="F1808" s="96" t="s">
        <v>228</v>
      </c>
      <c r="G1808" s="73">
        <f t="shared" si="95"/>
        <v>1.5396999999999998</v>
      </c>
    </row>
    <row r="1809" spans="1:11">
      <c r="A1809" s="94">
        <v>39794</v>
      </c>
      <c r="B1809" s="73">
        <f t="shared" si="93"/>
        <v>195.54189999999997</v>
      </c>
      <c r="C1809" s="95">
        <v>127</v>
      </c>
      <c r="D1809" s="73">
        <f t="shared" si="94"/>
        <v>1.5396999999999998</v>
      </c>
      <c r="F1809" s="96" t="s">
        <v>228</v>
      </c>
      <c r="G1809" s="73">
        <f t="shared" si="95"/>
        <v>1.5396999999999998</v>
      </c>
    </row>
    <row r="1810" spans="1:11">
      <c r="A1810" s="94">
        <v>39797</v>
      </c>
      <c r="B1810" s="73">
        <f t="shared" si="93"/>
        <v>197.46652499999999</v>
      </c>
      <c r="C1810" s="95">
        <v>128.25</v>
      </c>
      <c r="D1810" s="73">
        <f t="shared" si="94"/>
        <v>1.5396999999999998</v>
      </c>
      <c r="F1810" s="96" t="s">
        <v>228</v>
      </c>
      <c r="G1810" s="73">
        <f t="shared" si="95"/>
        <v>1.5396999999999998</v>
      </c>
    </row>
    <row r="1811" spans="1:11">
      <c r="A1811" s="94">
        <v>39798</v>
      </c>
      <c r="B1811" s="73">
        <f t="shared" si="93"/>
        <v>201.70069999999998</v>
      </c>
      <c r="C1811" s="95">
        <v>131</v>
      </c>
      <c r="D1811" s="73">
        <f t="shared" si="94"/>
        <v>1.5396999999999998</v>
      </c>
      <c r="F1811" s="96" t="s">
        <v>228</v>
      </c>
      <c r="G1811" s="73">
        <f t="shared" si="95"/>
        <v>1.5396999999999998</v>
      </c>
    </row>
    <row r="1812" spans="1:11">
      <c r="A1812" s="94">
        <v>39799</v>
      </c>
      <c r="B1812" s="73">
        <f t="shared" si="93"/>
        <v>199.39114999999998</v>
      </c>
      <c r="C1812" s="95">
        <v>129.5</v>
      </c>
      <c r="D1812" s="73">
        <f t="shared" si="94"/>
        <v>1.5396999999999998</v>
      </c>
      <c r="F1812" s="96" t="s">
        <v>228</v>
      </c>
      <c r="G1812" s="73">
        <f t="shared" si="95"/>
        <v>1.5396999999999998</v>
      </c>
    </row>
    <row r="1813" spans="1:11">
      <c r="A1813" s="94">
        <v>39800</v>
      </c>
      <c r="B1813" s="73">
        <f t="shared" ref="B1813:B1816" si="96">+C1813*G1813</f>
        <v>199.39114999999998</v>
      </c>
      <c r="C1813" s="95">
        <v>129.5</v>
      </c>
      <c r="D1813" s="73">
        <f t="shared" si="94"/>
        <v>1.5396999999999998</v>
      </c>
      <c r="F1813" s="96" t="s">
        <v>228</v>
      </c>
      <c r="G1813" s="73">
        <f t="shared" si="95"/>
        <v>1.5396999999999998</v>
      </c>
    </row>
    <row r="1814" spans="1:11">
      <c r="A1814" s="94">
        <v>39801</v>
      </c>
      <c r="B1814" s="73">
        <f t="shared" si="96"/>
        <v>201.70069999999998</v>
      </c>
      <c r="C1814" s="95">
        <v>131</v>
      </c>
      <c r="D1814" s="73">
        <f t="shared" si="94"/>
        <v>1.5396999999999998</v>
      </c>
      <c r="F1814" s="96" t="s">
        <v>228</v>
      </c>
      <c r="G1814" s="73">
        <f t="shared" si="95"/>
        <v>1.5396999999999998</v>
      </c>
    </row>
    <row r="1815" spans="1:11">
      <c r="A1815" s="94">
        <v>39804</v>
      </c>
      <c r="B1815" s="73">
        <f t="shared" si="96"/>
        <v>201.31577499999997</v>
      </c>
      <c r="C1815" s="95">
        <v>130.75</v>
      </c>
      <c r="D1815" s="73">
        <f t="shared" si="94"/>
        <v>1.5396999999999998</v>
      </c>
      <c r="F1815" s="96" t="s">
        <v>228</v>
      </c>
      <c r="G1815" s="73">
        <f t="shared" si="95"/>
        <v>1.5396999999999998</v>
      </c>
    </row>
    <row r="1816" spans="1:11">
      <c r="A1816" s="94">
        <v>39805</v>
      </c>
      <c r="B1816" s="73">
        <f t="shared" si="96"/>
        <v>202.85547499999998</v>
      </c>
      <c r="C1816" s="95">
        <v>131.75</v>
      </c>
      <c r="D1816" s="73">
        <f t="shared" si="94"/>
        <v>1.5396999999999998</v>
      </c>
      <c r="F1816" s="96" t="s">
        <v>228</v>
      </c>
      <c r="G1816" s="73">
        <f t="shared" si="95"/>
        <v>1.5396999999999998</v>
      </c>
    </row>
    <row r="1817" spans="1:11">
      <c r="A1817" s="94">
        <v>39806</v>
      </c>
      <c r="C1817" s="95"/>
      <c r="D1817" s="73">
        <f t="shared" si="94"/>
        <v>1.5396999999999998</v>
      </c>
      <c r="F1817" s="96" t="s">
        <v>228</v>
      </c>
      <c r="G1817" s="73">
        <f t="shared" si="95"/>
        <v>1.5396999999999998</v>
      </c>
    </row>
    <row r="1818" spans="1:11">
      <c r="A1818" s="94">
        <v>39807</v>
      </c>
      <c r="C1818" s="95"/>
      <c r="D1818" s="73">
        <f t="shared" si="94"/>
        <v>1.5396999999999998</v>
      </c>
      <c r="F1818" s="96" t="s">
        <v>228</v>
      </c>
      <c r="G1818" s="73">
        <f t="shared" si="95"/>
        <v>1.5396999999999998</v>
      </c>
    </row>
    <row r="1819" spans="1:11">
      <c r="A1819" s="94">
        <v>39808</v>
      </c>
      <c r="C1819" s="95"/>
      <c r="D1819" s="73">
        <f t="shared" si="94"/>
        <v>1.5396999999999998</v>
      </c>
      <c r="F1819" s="96" t="s">
        <v>228</v>
      </c>
      <c r="G1819" s="73">
        <f t="shared" si="95"/>
        <v>1.5396999999999998</v>
      </c>
    </row>
    <row r="1820" spans="1:11">
      <c r="A1820" s="94">
        <v>39811</v>
      </c>
      <c r="B1820" s="73">
        <f>+C1820*G1820</f>
        <v>210.93889999999999</v>
      </c>
      <c r="C1820" s="95">
        <v>137</v>
      </c>
      <c r="D1820" s="73">
        <f t="shared" si="94"/>
        <v>1.5396999999999998</v>
      </c>
      <c r="F1820" s="96" t="s">
        <v>228</v>
      </c>
      <c r="G1820" s="73">
        <f t="shared" si="95"/>
        <v>1.5396999999999998</v>
      </c>
    </row>
    <row r="1821" spans="1:11">
      <c r="A1821" s="94">
        <v>39812</v>
      </c>
      <c r="B1821" s="73">
        <f>+C1821*G1821</f>
        <v>211.70874999999998</v>
      </c>
      <c r="C1821" s="95">
        <v>137.5</v>
      </c>
      <c r="D1821" s="73">
        <f t="shared" si="94"/>
        <v>1.5396999999999998</v>
      </c>
      <c r="F1821" s="96" t="s">
        <v>228</v>
      </c>
      <c r="G1821" s="73">
        <f t="shared" si="95"/>
        <v>1.5396999999999998</v>
      </c>
    </row>
    <row r="1822" spans="1:11">
      <c r="A1822" s="94">
        <v>39813</v>
      </c>
      <c r="B1822" s="73">
        <f>+C1822*G1822</f>
        <v>211.32382499999997</v>
      </c>
      <c r="C1822" s="95">
        <v>137.25</v>
      </c>
      <c r="D1822" s="73">
        <f t="shared" si="94"/>
        <v>1.5396999999999998</v>
      </c>
      <c r="F1822" s="96" t="s">
        <v>228</v>
      </c>
      <c r="G1822" s="73">
        <f t="shared" si="95"/>
        <v>1.5396999999999998</v>
      </c>
    </row>
    <row r="1823" spans="1:11">
      <c r="A1823" s="94">
        <v>39814</v>
      </c>
      <c r="C1823" s="95"/>
      <c r="D1823" s="73">
        <f t="shared" si="94"/>
        <v>1.494</v>
      </c>
      <c r="E1823" s="73">
        <v>66.89</v>
      </c>
      <c r="F1823" s="96" t="s">
        <v>229</v>
      </c>
      <c r="G1823" s="73">
        <f t="shared" si="95"/>
        <v>1.494</v>
      </c>
      <c r="K1823" s="73">
        <v>66.89</v>
      </c>
    </row>
    <row r="1824" spans="1:11">
      <c r="A1824" s="94">
        <v>39815</v>
      </c>
      <c r="B1824" s="73">
        <f t="shared" ref="B1824:B1887" si="97">+C1824*G1824</f>
        <v>204.678</v>
      </c>
      <c r="C1824" s="95">
        <v>137</v>
      </c>
      <c r="D1824" s="73">
        <f t="shared" si="94"/>
        <v>1.494</v>
      </c>
      <c r="F1824" s="96" t="s">
        <v>229</v>
      </c>
      <c r="G1824" s="73">
        <f t="shared" si="95"/>
        <v>1.494</v>
      </c>
    </row>
    <row r="1825" spans="1:7">
      <c r="A1825" s="94">
        <v>39818</v>
      </c>
      <c r="B1825" s="73">
        <f t="shared" si="97"/>
        <v>210.654</v>
      </c>
      <c r="C1825" s="95">
        <v>141</v>
      </c>
      <c r="D1825" s="73">
        <f t="shared" si="94"/>
        <v>1.494</v>
      </c>
      <c r="F1825" s="96" t="s">
        <v>229</v>
      </c>
      <c r="G1825" s="73">
        <f t="shared" si="95"/>
        <v>1.494</v>
      </c>
    </row>
    <row r="1826" spans="1:7">
      <c r="A1826" s="94">
        <v>39819</v>
      </c>
      <c r="B1826" s="73">
        <f t="shared" si="97"/>
        <v>223.72649999999999</v>
      </c>
      <c r="C1826" s="95">
        <v>149.75</v>
      </c>
      <c r="D1826" s="73">
        <f t="shared" si="94"/>
        <v>1.494</v>
      </c>
      <c r="F1826" s="96" t="s">
        <v>229</v>
      </c>
      <c r="G1826" s="73">
        <f t="shared" si="95"/>
        <v>1.494</v>
      </c>
    </row>
    <row r="1827" spans="1:7">
      <c r="A1827" s="94">
        <v>39820</v>
      </c>
      <c r="B1827" s="73">
        <f t="shared" si="97"/>
        <v>217.75049999999999</v>
      </c>
      <c r="C1827" s="95">
        <v>145.75</v>
      </c>
      <c r="D1827" s="73">
        <f t="shared" si="94"/>
        <v>1.494</v>
      </c>
      <c r="F1827" s="96" t="s">
        <v>229</v>
      </c>
      <c r="G1827" s="73">
        <f t="shared" si="95"/>
        <v>1.494</v>
      </c>
    </row>
    <row r="1828" spans="1:7">
      <c r="A1828" s="94">
        <v>39821</v>
      </c>
      <c r="B1828" s="73">
        <f t="shared" si="97"/>
        <v>214.38900000000001</v>
      </c>
      <c r="C1828" s="95">
        <v>143.5</v>
      </c>
      <c r="D1828" s="73">
        <f t="shared" si="94"/>
        <v>1.494</v>
      </c>
      <c r="F1828" s="96" t="s">
        <v>229</v>
      </c>
      <c r="G1828" s="73">
        <f t="shared" si="95"/>
        <v>1.494</v>
      </c>
    </row>
    <row r="1829" spans="1:7">
      <c r="A1829" s="94">
        <v>39822</v>
      </c>
      <c r="B1829" s="73">
        <f t="shared" si="97"/>
        <v>220.36500000000001</v>
      </c>
      <c r="C1829" s="95">
        <v>147.5</v>
      </c>
      <c r="D1829" s="73">
        <f t="shared" si="94"/>
        <v>1.494</v>
      </c>
      <c r="F1829" s="96" t="s">
        <v>229</v>
      </c>
      <c r="G1829" s="73">
        <f t="shared" si="95"/>
        <v>1.494</v>
      </c>
    </row>
    <row r="1830" spans="1:7">
      <c r="A1830" s="94">
        <v>39825</v>
      </c>
      <c r="B1830" s="73">
        <f t="shared" si="97"/>
        <v>213.26849999999999</v>
      </c>
      <c r="C1830" s="95">
        <v>142.75</v>
      </c>
      <c r="D1830" s="73">
        <f t="shared" si="94"/>
        <v>1.494</v>
      </c>
      <c r="F1830" s="96" t="s">
        <v>229</v>
      </c>
      <c r="G1830" s="73">
        <f t="shared" si="95"/>
        <v>1.494</v>
      </c>
    </row>
    <row r="1831" spans="1:7">
      <c r="A1831" s="94">
        <v>39826</v>
      </c>
      <c r="B1831" s="73">
        <f t="shared" si="97"/>
        <v>217.37700000000001</v>
      </c>
      <c r="C1831" s="95">
        <v>145.5</v>
      </c>
      <c r="D1831" s="73">
        <f t="shared" si="94"/>
        <v>1.494</v>
      </c>
      <c r="F1831" s="96" t="s">
        <v>229</v>
      </c>
      <c r="G1831" s="73">
        <f t="shared" si="95"/>
        <v>1.494</v>
      </c>
    </row>
    <row r="1832" spans="1:7">
      <c r="A1832" s="94">
        <v>39827</v>
      </c>
      <c r="B1832" s="73">
        <f t="shared" si="97"/>
        <v>218.87100000000001</v>
      </c>
      <c r="C1832" s="95">
        <v>146.5</v>
      </c>
      <c r="D1832" s="73">
        <f t="shared" si="94"/>
        <v>1.494</v>
      </c>
      <c r="F1832" s="96" t="s">
        <v>229</v>
      </c>
      <c r="G1832" s="73">
        <f t="shared" si="95"/>
        <v>1.494</v>
      </c>
    </row>
    <row r="1833" spans="1:7">
      <c r="A1833" s="94">
        <v>39828</v>
      </c>
      <c r="B1833" s="73">
        <f t="shared" si="97"/>
        <v>218.4975</v>
      </c>
      <c r="C1833" s="95">
        <v>146.25</v>
      </c>
      <c r="D1833" s="73">
        <f t="shared" si="94"/>
        <v>1.494</v>
      </c>
      <c r="F1833" s="96" t="s">
        <v>229</v>
      </c>
      <c r="G1833" s="73">
        <f t="shared" si="95"/>
        <v>1.494</v>
      </c>
    </row>
    <row r="1834" spans="1:7">
      <c r="A1834" s="94">
        <v>39829</v>
      </c>
      <c r="B1834" s="73">
        <f t="shared" si="97"/>
        <v>221.85900000000001</v>
      </c>
      <c r="C1834" s="95">
        <v>148.5</v>
      </c>
      <c r="D1834" s="73">
        <f t="shared" si="94"/>
        <v>1.494</v>
      </c>
      <c r="F1834" s="96" t="s">
        <v>229</v>
      </c>
      <c r="G1834" s="73">
        <f t="shared" si="95"/>
        <v>1.494</v>
      </c>
    </row>
    <row r="1835" spans="1:7">
      <c r="A1835" s="94">
        <v>39832</v>
      </c>
      <c r="B1835" s="73">
        <f t="shared" si="97"/>
        <v>225.59399999999999</v>
      </c>
      <c r="C1835" s="95">
        <v>151</v>
      </c>
      <c r="D1835" s="73">
        <f t="shared" si="94"/>
        <v>1.494</v>
      </c>
      <c r="F1835" s="96" t="s">
        <v>229</v>
      </c>
      <c r="G1835" s="73">
        <f t="shared" si="95"/>
        <v>1.494</v>
      </c>
    </row>
    <row r="1836" spans="1:7">
      <c r="A1836" s="94">
        <v>39833</v>
      </c>
      <c r="B1836" s="73">
        <f t="shared" si="97"/>
        <v>221.85900000000001</v>
      </c>
      <c r="C1836" s="95">
        <v>148.5</v>
      </c>
      <c r="D1836" s="73">
        <f t="shared" si="94"/>
        <v>1.494</v>
      </c>
      <c r="F1836" s="96" t="s">
        <v>229</v>
      </c>
      <c r="G1836" s="73">
        <f t="shared" si="95"/>
        <v>1.494</v>
      </c>
    </row>
    <row r="1837" spans="1:7">
      <c r="A1837" s="94">
        <v>39834</v>
      </c>
      <c r="B1837" s="73">
        <f t="shared" si="97"/>
        <v>220.36500000000001</v>
      </c>
      <c r="C1837" s="95">
        <v>147.5</v>
      </c>
      <c r="D1837" s="73">
        <f t="shared" si="94"/>
        <v>1.494</v>
      </c>
      <c r="F1837" s="96" t="s">
        <v>229</v>
      </c>
      <c r="G1837" s="73">
        <f t="shared" si="95"/>
        <v>1.494</v>
      </c>
    </row>
    <row r="1838" spans="1:7">
      <c r="A1838" s="94">
        <v>39835</v>
      </c>
      <c r="B1838" s="73">
        <f t="shared" si="97"/>
        <v>222.9795</v>
      </c>
      <c r="C1838" s="95">
        <v>149.25</v>
      </c>
      <c r="D1838" s="73">
        <f t="shared" si="94"/>
        <v>1.494</v>
      </c>
      <c r="F1838" s="96" t="s">
        <v>229</v>
      </c>
      <c r="G1838" s="73">
        <f t="shared" si="95"/>
        <v>1.494</v>
      </c>
    </row>
    <row r="1839" spans="1:7">
      <c r="A1839" s="94">
        <v>39836</v>
      </c>
      <c r="B1839" s="73">
        <f t="shared" si="97"/>
        <v>227.08799999999999</v>
      </c>
      <c r="C1839" s="95">
        <v>152</v>
      </c>
      <c r="D1839" s="73">
        <f t="shared" si="94"/>
        <v>1.494</v>
      </c>
      <c r="F1839" s="96" t="s">
        <v>229</v>
      </c>
      <c r="G1839" s="73">
        <f t="shared" si="95"/>
        <v>1.494</v>
      </c>
    </row>
    <row r="1840" spans="1:7">
      <c r="A1840" s="94">
        <v>39839</v>
      </c>
      <c r="B1840" s="73">
        <f t="shared" si="97"/>
        <v>230.07599999999999</v>
      </c>
      <c r="C1840" s="95">
        <v>154</v>
      </c>
      <c r="D1840" s="73">
        <f t="shared" si="94"/>
        <v>1.494</v>
      </c>
      <c r="F1840" s="96" t="s">
        <v>229</v>
      </c>
      <c r="G1840" s="73">
        <f t="shared" si="95"/>
        <v>1.494</v>
      </c>
    </row>
    <row r="1841" spans="1:11">
      <c r="A1841" s="94">
        <v>39840</v>
      </c>
      <c r="B1841" s="73">
        <f t="shared" si="97"/>
        <v>228.20849999999999</v>
      </c>
      <c r="C1841" s="95">
        <v>152.75</v>
      </c>
      <c r="D1841" s="73">
        <f t="shared" si="94"/>
        <v>1.494</v>
      </c>
      <c r="F1841" s="96" t="s">
        <v>229</v>
      </c>
      <c r="G1841" s="73">
        <f t="shared" si="95"/>
        <v>1.494</v>
      </c>
    </row>
    <row r="1842" spans="1:11">
      <c r="A1842" s="94">
        <v>39841</v>
      </c>
      <c r="B1842" s="73">
        <f t="shared" si="97"/>
        <v>226.34100000000001</v>
      </c>
      <c r="C1842" s="95">
        <v>151.5</v>
      </c>
      <c r="D1842" s="73">
        <f t="shared" si="94"/>
        <v>1.494</v>
      </c>
      <c r="F1842" s="96" t="s">
        <v>229</v>
      </c>
      <c r="G1842" s="73">
        <f t="shared" si="95"/>
        <v>1.494</v>
      </c>
    </row>
    <row r="1843" spans="1:11">
      <c r="A1843" s="94">
        <v>39842</v>
      </c>
      <c r="B1843" s="73">
        <f t="shared" si="97"/>
        <v>223.35300000000001</v>
      </c>
      <c r="C1843" s="95">
        <v>149.5</v>
      </c>
      <c r="D1843" s="73">
        <f t="shared" si="94"/>
        <v>1.494</v>
      </c>
      <c r="F1843" s="96" t="s">
        <v>229</v>
      </c>
      <c r="G1843" s="73">
        <f t="shared" si="95"/>
        <v>1.494</v>
      </c>
    </row>
    <row r="1844" spans="1:11">
      <c r="A1844" s="94">
        <v>39843</v>
      </c>
      <c r="B1844" s="73">
        <f t="shared" si="97"/>
        <v>225.59399999999999</v>
      </c>
      <c r="C1844" s="95">
        <v>151</v>
      </c>
      <c r="D1844" s="73">
        <f t="shared" si="94"/>
        <v>1.494</v>
      </c>
      <c r="F1844" s="96" t="s">
        <v>229</v>
      </c>
      <c r="G1844" s="73">
        <f t="shared" si="95"/>
        <v>1.494</v>
      </c>
    </row>
    <row r="1845" spans="1:11">
      <c r="A1845" s="94">
        <v>39846</v>
      </c>
      <c r="B1845" s="73">
        <f t="shared" si="97"/>
        <v>221.71187499999999</v>
      </c>
      <c r="C1845" s="95">
        <v>148.75</v>
      </c>
      <c r="D1845" s="73">
        <f t="shared" si="94"/>
        <v>1.4904999999999999</v>
      </c>
      <c r="E1845" s="73">
        <v>64.81</v>
      </c>
      <c r="F1845" s="96" t="s">
        <v>230</v>
      </c>
      <c r="G1845" s="73">
        <f t="shared" si="95"/>
        <v>1.4904999999999999</v>
      </c>
      <c r="K1845" s="73">
        <v>64.81</v>
      </c>
    </row>
    <row r="1846" spans="1:11">
      <c r="A1846" s="94">
        <v>39847</v>
      </c>
      <c r="B1846" s="73">
        <f t="shared" si="97"/>
        <v>217.985625</v>
      </c>
      <c r="C1846" s="95">
        <v>146.25</v>
      </c>
      <c r="D1846" s="73">
        <f t="shared" si="94"/>
        <v>1.4904999999999999</v>
      </c>
      <c r="F1846" s="96" t="s">
        <v>230</v>
      </c>
      <c r="G1846" s="73">
        <f t="shared" si="95"/>
        <v>1.4904999999999999</v>
      </c>
    </row>
    <row r="1847" spans="1:11">
      <c r="A1847" s="94">
        <v>39848</v>
      </c>
      <c r="B1847" s="73">
        <f t="shared" si="97"/>
        <v>217.985625</v>
      </c>
      <c r="C1847" s="95">
        <v>146.25</v>
      </c>
      <c r="D1847" s="73">
        <f t="shared" si="94"/>
        <v>1.4904999999999999</v>
      </c>
      <c r="F1847" s="96" t="s">
        <v>230</v>
      </c>
      <c r="G1847" s="73">
        <f t="shared" si="95"/>
        <v>1.4904999999999999</v>
      </c>
    </row>
    <row r="1848" spans="1:11">
      <c r="A1848" s="94">
        <v>39849</v>
      </c>
      <c r="B1848" s="73">
        <f t="shared" si="97"/>
        <v>221.71187499999999</v>
      </c>
      <c r="C1848" s="95">
        <v>148.75</v>
      </c>
      <c r="D1848" s="73">
        <f t="shared" si="94"/>
        <v>1.4904999999999999</v>
      </c>
      <c r="F1848" s="96" t="s">
        <v>230</v>
      </c>
      <c r="G1848" s="73">
        <f t="shared" si="95"/>
        <v>1.4904999999999999</v>
      </c>
    </row>
    <row r="1849" spans="1:11">
      <c r="A1849" s="94">
        <v>39850</v>
      </c>
      <c r="B1849" s="73">
        <f t="shared" si="97"/>
        <v>223.57499999999999</v>
      </c>
      <c r="C1849" s="95">
        <v>150</v>
      </c>
      <c r="D1849" s="73">
        <f t="shared" si="94"/>
        <v>1.4904999999999999</v>
      </c>
      <c r="F1849" s="96" t="s">
        <v>230</v>
      </c>
      <c r="G1849" s="73">
        <f t="shared" si="95"/>
        <v>1.4904999999999999</v>
      </c>
    </row>
    <row r="1850" spans="1:11">
      <c r="A1850" s="94">
        <v>39853</v>
      </c>
      <c r="B1850" s="73">
        <f t="shared" si="97"/>
        <v>225.81074999999998</v>
      </c>
      <c r="C1850" s="95">
        <v>151.5</v>
      </c>
      <c r="D1850" s="73">
        <f t="shared" si="94"/>
        <v>1.4904999999999999</v>
      </c>
      <c r="F1850" s="96" t="s">
        <v>230</v>
      </c>
      <c r="G1850" s="73">
        <f t="shared" si="95"/>
        <v>1.4904999999999999</v>
      </c>
    </row>
    <row r="1851" spans="1:11">
      <c r="A1851" s="94">
        <v>39854</v>
      </c>
      <c r="B1851" s="73">
        <f t="shared" si="97"/>
        <v>224.32024999999999</v>
      </c>
      <c r="C1851" s="95">
        <v>150.5</v>
      </c>
      <c r="D1851" s="73">
        <f t="shared" si="94"/>
        <v>1.4904999999999999</v>
      </c>
      <c r="F1851" s="96" t="s">
        <v>230</v>
      </c>
      <c r="G1851" s="73">
        <f t="shared" si="95"/>
        <v>1.4904999999999999</v>
      </c>
    </row>
    <row r="1852" spans="1:11">
      <c r="A1852" s="94">
        <v>39855</v>
      </c>
      <c r="B1852" s="73">
        <f t="shared" si="97"/>
        <v>223.94762499999999</v>
      </c>
      <c r="C1852" s="95">
        <v>150.25</v>
      </c>
      <c r="D1852" s="73">
        <f t="shared" si="94"/>
        <v>1.4904999999999999</v>
      </c>
      <c r="F1852" s="96" t="s">
        <v>230</v>
      </c>
      <c r="G1852" s="73">
        <f t="shared" si="95"/>
        <v>1.4904999999999999</v>
      </c>
    </row>
    <row r="1853" spans="1:11">
      <c r="A1853" s="94">
        <v>39856</v>
      </c>
      <c r="B1853" s="73">
        <f t="shared" si="97"/>
        <v>222.08449999999999</v>
      </c>
      <c r="C1853" s="95">
        <v>149</v>
      </c>
      <c r="D1853" s="73">
        <f t="shared" si="94"/>
        <v>1.4904999999999999</v>
      </c>
      <c r="F1853" s="96" t="s">
        <v>230</v>
      </c>
      <c r="G1853" s="73">
        <f t="shared" si="95"/>
        <v>1.4904999999999999</v>
      </c>
    </row>
    <row r="1854" spans="1:11">
      <c r="A1854" s="94">
        <v>39857</v>
      </c>
      <c r="B1854" s="73">
        <f t="shared" si="97"/>
        <v>220.96662499999999</v>
      </c>
      <c r="C1854" s="95">
        <v>148.25</v>
      </c>
      <c r="D1854" s="73">
        <f t="shared" si="94"/>
        <v>1.4904999999999999</v>
      </c>
      <c r="F1854" s="96" t="s">
        <v>230</v>
      </c>
      <c r="G1854" s="73">
        <f t="shared" si="95"/>
        <v>1.4904999999999999</v>
      </c>
    </row>
    <row r="1855" spans="1:11">
      <c r="A1855" s="94">
        <v>39860</v>
      </c>
      <c r="B1855" s="73">
        <f t="shared" si="97"/>
        <v>220.22137499999999</v>
      </c>
      <c r="C1855" s="95">
        <v>147.75</v>
      </c>
      <c r="D1855" s="73">
        <f t="shared" si="94"/>
        <v>1.4904999999999999</v>
      </c>
      <c r="F1855" s="96" t="s">
        <v>230</v>
      </c>
      <c r="G1855" s="73">
        <f t="shared" si="95"/>
        <v>1.4904999999999999</v>
      </c>
    </row>
    <row r="1856" spans="1:11">
      <c r="A1856" s="94">
        <v>39861</v>
      </c>
      <c r="B1856" s="73">
        <f t="shared" si="97"/>
        <v>214.63200000000001</v>
      </c>
      <c r="C1856" s="95">
        <v>144</v>
      </c>
      <c r="D1856" s="73">
        <f t="shared" si="94"/>
        <v>1.4904999999999999</v>
      </c>
      <c r="F1856" s="96" t="s">
        <v>230</v>
      </c>
      <c r="G1856" s="73">
        <f t="shared" si="95"/>
        <v>1.4904999999999999</v>
      </c>
    </row>
    <row r="1857" spans="1:11">
      <c r="A1857" s="94">
        <v>39862</v>
      </c>
      <c r="B1857" s="73">
        <f t="shared" si="97"/>
        <v>211.27837499999998</v>
      </c>
      <c r="C1857" s="95">
        <v>141.75</v>
      </c>
      <c r="D1857" s="73">
        <f t="shared" si="94"/>
        <v>1.4904999999999999</v>
      </c>
      <c r="F1857" s="96" t="s">
        <v>230</v>
      </c>
      <c r="G1857" s="73">
        <f t="shared" si="95"/>
        <v>1.4904999999999999</v>
      </c>
    </row>
    <row r="1858" spans="1:11">
      <c r="A1858" s="94">
        <v>39863</v>
      </c>
      <c r="B1858" s="73">
        <f t="shared" si="97"/>
        <v>212.39624999999998</v>
      </c>
      <c r="C1858" s="95">
        <v>142.5</v>
      </c>
      <c r="D1858" s="73">
        <f t="shared" si="94"/>
        <v>1.4904999999999999</v>
      </c>
      <c r="F1858" s="96" t="s">
        <v>230</v>
      </c>
      <c r="G1858" s="73">
        <f t="shared" si="95"/>
        <v>1.4904999999999999</v>
      </c>
    </row>
    <row r="1859" spans="1:11">
      <c r="A1859" s="94">
        <v>39864</v>
      </c>
      <c r="B1859" s="73">
        <f t="shared" si="97"/>
        <v>209.78787499999999</v>
      </c>
      <c r="C1859" s="95">
        <v>140.75</v>
      </c>
      <c r="D1859" s="73">
        <f t="shared" si="94"/>
        <v>1.4904999999999999</v>
      </c>
      <c r="F1859" s="96" t="s">
        <v>230</v>
      </c>
      <c r="G1859" s="73">
        <f t="shared" si="95"/>
        <v>1.4904999999999999</v>
      </c>
    </row>
    <row r="1860" spans="1:11">
      <c r="A1860" s="94">
        <v>39867</v>
      </c>
      <c r="B1860" s="73">
        <f t="shared" si="97"/>
        <v>210.16049999999998</v>
      </c>
      <c r="C1860" s="95">
        <v>141</v>
      </c>
      <c r="D1860" s="73">
        <f t="shared" ref="D1860:D1923" si="98">+G1860</f>
        <v>1.4904999999999999</v>
      </c>
      <c r="F1860" s="96" t="s">
        <v>230</v>
      </c>
      <c r="G1860" s="73">
        <f t="shared" ref="G1860:G1923" si="99">VLOOKUP(F:F,I:J,2,FALSE)</f>
        <v>1.4904999999999999</v>
      </c>
    </row>
    <row r="1861" spans="1:11">
      <c r="A1861" s="94">
        <v>39868</v>
      </c>
      <c r="B1861" s="73">
        <f t="shared" si="97"/>
        <v>206.80687499999999</v>
      </c>
      <c r="C1861" s="95">
        <v>138.75</v>
      </c>
      <c r="D1861" s="73">
        <f t="shared" si="98"/>
        <v>1.4904999999999999</v>
      </c>
      <c r="F1861" s="96" t="s">
        <v>230</v>
      </c>
      <c r="G1861" s="73">
        <f t="shared" si="99"/>
        <v>1.4904999999999999</v>
      </c>
    </row>
    <row r="1862" spans="1:11">
      <c r="A1862" s="94">
        <v>39869</v>
      </c>
      <c r="B1862" s="73">
        <f t="shared" si="97"/>
        <v>207.92474999999999</v>
      </c>
      <c r="C1862" s="95">
        <v>139.5</v>
      </c>
      <c r="D1862" s="73">
        <f t="shared" si="98"/>
        <v>1.4904999999999999</v>
      </c>
      <c r="F1862" s="96" t="s">
        <v>230</v>
      </c>
      <c r="G1862" s="73">
        <f t="shared" si="99"/>
        <v>1.4904999999999999</v>
      </c>
    </row>
    <row r="1863" spans="1:11">
      <c r="A1863" s="94">
        <v>39870</v>
      </c>
      <c r="B1863" s="73">
        <f t="shared" si="97"/>
        <v>207.55212499999999</v>
      </c>
      <c r="C1863" s="95">
        <v>139.25</v>
      </c>
      <c r="D1863" s="73">
        <f t="shared" si="98"/>
        <v>1.4904999999999999</v>
      </c>
      <c r="F1863" s="96" t="s">
        <v>230</v>
      </c>
      <c r="G1863" s="73">
        <f t="shared" si="99"/>
        <v>1.4904999999999999</v>
      </c>
    </row>
    <row r="1864" spans="1:11">
      <c r="A1864" s="94">
        <v>39871</v>
      </c>
      <c r="B1864" s="73">
        <f t="shared" si="97"/>
        <v>205.68899999999999</v>
      </c>
      <c r="C1864" s="95">
        <v>138</v>
      </c>
      <c r="D1864" s="73">
        <f t="shared" si="98"/>
        <v>1.4904999999999999</v>
      </c>
      <c r="F1864" s="96" t="s">
        <v>230</v>
      </c>
      <c r="G1864" s="73">
        <f t="shared" si="99"/>
        <v>1.4904999999999999</v>
      </c>
    </row>
    <row r="1865" spans="1:11">
      <c r="A1865" s="94">
        <v>39874</v>
      </c>
      <c r="B1865" s="73">
        <f t="shared" si="97"/>
        <v>203.41800000000001</v>
      </c>
      <c r="C1865" s="95">
        <v>135</v>
      </c>
      <c r="D1865" s="73">
        <f t="shared" si="98"/>
        <v>1.5068000000000001</v>
      </c>
      <c r="E1865" s="73">
        <v>56.389999999999993</v>
      </c>
      <c r="F1865" s="96" t="s">
        <v>231</v>
      </c>
      <c r="G1865" s="73">
        <f t="shared" si="99"/>
        <v>1.5068000000000001</v>
      </c>
      <c r="K1865" s="73">
        <v>56.389999999999993</v>
      </c>
    </row>
    <row r="1866" spans="1:11">
      <c r="A1866" s="94">
        <v>39875</v>
      </c>
      <c r="B1866" s="73">
        <f t="shared" si="97"/>
        <v>204.54810000000001</v>
      </c>
      <c r="C1866" s="95">
        <v>135.75</v>
      </c>
      <c r="D1866" s="73">
        <f t="shared" si="98"/>
        <v>1.5068000000000001</v>
      </c>
      <c r="F1866" s="96" t="s">
        <v>231</v>
      </c>
      <c r="G1866" s="73">
        <f t="shared" si="99"/>
        <v>1.5068000000000001</v>
      </c>
    </row>
    <row r="1867" spans="1:11">
      <c r="A1867" s="94">
        <v>39876</v>
      </c>
      <c r="B1867" s="73">
        <f t="shared" si="97"/>
        <v>206.80830000000003</v>
      </c>
      <c r="C1867" s="95">
        <v>137.25</v>
      </c>
      <c r="D1867" s="73">
        <f t="shared" si="98"/>
        <v>1.5068000000000001</v>
      </c>
      <c r="F1867" s="96" t="s">
        <v>231</v>
      </c>
      <c r="G1867" s="73">
        <f t="shared" si="99"/>
        <v>1.5068000000000001</v>
      </c>
    </row>
    <row r="1868" spans="1:11">
      <c r="A1868" s="94">
        <v>39877</v>
      </c>
      <c r="B1868" s="73">
        <f t="shared" si="97"/>
        <v>204.54810000000001</v>
      </c>
      <c r="C1868" s="95">
        <v>135.75</v>
      </c>
      <c r="D1868" s="73">
        <f t="shared" si="98"/>
        <v>1.5068000000000001</v>
      </c>
      <c r="F1868" s="96" t="s">
        <v>231</v>
      </c>
      <c r="G1868" s="73">
        <f t="shared" si="99"/>
        <v>1.5068000000000001</v>
      </c>
    </row>
    <row r="1869" spans="1:11">
      <c r="A1869" s="94">
        <v>39878</v>
      </c>
      <c r="B1869" s="73">
        <f t="shared" si="97"/>
        <v>207.18500000000003</v>
      </c>
      <c r="C1869" s="95">
        <v>137.5</v>
      </c>
      <c r="D1869" s="73">
        <f t="shared" si="98"/>
        <v>1.5068000000000001</v>
      </c>
      <c r="F1869" s="96" t="s">
        <v>231</v>
      </c>
      <c r="G1869" s="73">
        <f t="shared" si="99"/>
        <v>1.5068000000000001</v>
      </c>
    </row>
    <row r="1870" spans="1:11">
      <c r="A1870" s="94">
        <v>39881</v>
      </c>
      <c r="B1870" s="73">
        <f t="shared" si="97"/>
        <v>212.83550000000002</v>
      </c>
      <c r="C1870" s="95">
        <v>141.25</v>
      </c>
      <c r="D1870" s="73">
        <f t="shared" si="98"/>
        <v>1.5068000000000001</v>
      </c>
      <c r="F1870" s="96" t="s">
        <v>231</v>
      </c>
      <c r="G1870" s="73">
        <f t="shared" si="99"/>
        <v>1.5068000000000001</v>
      </c>
    </row>
    <row r="1871" spans="1:11">
      <c r="A1871" s="94">
        <v>39882</v>
      </c>
      <c r="B1871" s="73">
        <f t="shared" si="97"/>
        <v>208.69180000000003</v>
      </c>
      <c r="C1871" s="95">
        <v>138.5</v>
      </c>
      <c r="D1871" s="73">
        <f t="shared" si="98"/>
        <v>1.5068000000000001</v>
      </c>
      <c r="F1871" s="96" t="s">
        <v>231</v>
      </c>
      <c r="G1871" s="73">
        <f t="shared" si="99"/>
        <v>1.5068000000000001</v>
      </c>
    </row>
    <row r="1872" spans="1:11">
      <c r="A1872" s="94">
        <v>39883</v>
      </c>
      <c r="B1872" s="73">
        <f t="shared" si="97"/>
        <v>205.30150000000003</v>
      </c>
      <c r="C1872" s="95">
        <v>136.25</v>
      </c>
      <c r="D1872" s="73">
        <f t="shared" si="98"/>
        <v>1.5068000000000001</v>
      </c>
      <c r="F1872" s="96" t="s">
        <v>231</v>
      </c>
      <c r="G1872" s="73">
        <f t="shared" si="99"/>
        <v>1.5068000000000001</v>
      </c>
    </row>
    <row r="1873" spans="1:11">
      <c r="A1873" s="94">
        <v>39884</v>
      </c>
      <c r="B1873" s="73">
        <f t="shared" si="97"/>
        <v>207.18500000000003</v>
      </c>
      <c r="C1873" s="95">
        <v>137.5</v>
      </c>
      <c r="D1873" s="73">
        <f t="shared" si="98"/>
        <v>1.5068000000000001</v>
      </c>
      <c r="F1873" s="96" t="s">
        <v>231</v>
      </c>
      <c r="G1873" s="73">
        <f t="shared" si="99"/>
        <v>1.5068000000000001</v>
      </c>
    </row>
    <row r="1874" spans="1:11">
      <c r="A1874" s="94">
        <v>39885</v>
      </c>
      <c r="B1874" s="73">
        <f t="shared" si="97"/>
        <v>206.43160000000003</v>
      </c>
      <c r="C1874" s="95">
        <v>137</v>
      </c>
      <c r="D1874" s="73">
        <f t="shared" si="98"/>
        <v>1.5068000000000001</v>
      </c>
      <c r="F1874" s="96" t="s">
        <v>231</v>
      </c>
      <c r="G1874" s="73">
        <f t="shared" si="99"/>
        <v>1.5068000000000001</v>
      </c>
    </row>
    <row r="1875" spans="1:11">
      <c r="A1875" s="94">
        <v>39888</v>
      </c>
      <c r="B1875" s="73">
        <f t="shared" si="97"/>
        <v>209.06850000000003</v>
      </c>
      <c r="C1875" s="95">
        <v>138.75</v>
      </c>
      <c r="D1875" s="73">
        <f t="shared" si="98"/>
        <v>1.5068000000000001</v>
      </c>
      <c r="F1875" s="96" t="s">
        <v>231</v>
      </c>
      <c r="G1875" s="73">
        <f t="shared" si="99"/>
        <v>1.5068000000000001</v>
      </c>
    </row>
    <row r="1876" spans="1:11">
      <c r="A1876" s="94">
        <v>39889</v>
      </c>
      <c r="B1876" s="73">
        <f t="shared" si="97"/>
        <v>210.95200000000003</v>
      </c>
      <c r="C1876" s="95">
        <v>140</v>
      </c>
      <c r="D1876" s="73">
        <f t="shared" si="98"/>
        <v>1.5068000000000001</v>
      </c>
      <c r="F1876" s="96" t="s">
        <v>231</v>
      </c>
      <c r="G1876" s="73">
        <f t="shared" si="99"/>
        <v>1.5068000000000001</v>
      </c>
    </row>
    <row r="1877" spans="1:11">
      <c r="A1877" s="94">
        <v>39890</v>
      </c>
      <c r="B1877" s="73">
        <f t="shared" si="97"/>
        <v>208.31510000000003</v>
      </c>
      <c r="C1877" s="95">
        <v>138.25</v>
      </c>
      <c r="D1877" s="73">
        <f t="shared" si="98"/>
        <v>1.5068000000000001</v>
      </c>
      <c r="F1877" s="96" t="s">
        <v>231</v>
      </c>
      <c r="G1877" s="73">
        <f t="shared" si="99"/>
        <v>1.5068000000000001</v>
      </c>
    </row>
    <row r="1878" spans="1:11">
      <c r="A1878" s="94">
        <v>39891</v>
      </c>
      <c r="B1878" s="73">
        <f t="shared" si="97"/>
        <v>207.56170000000003</v>
      </c>
      <c r="C1878" s="95">
        <v>137.75</v>
      </c>
      <c r="D1878" s="73">
        <f t="shared" si="98"/>
        <v>1.5068000000000001</v>
      </c>
      <c r="F1878" s="96" t="s">
        <v>231</v>
      </c>
      <c r="G1878" s="73">
        <f t="shared" si="99"/>
        <v>1.5068000000000001</v>
      </c>
    </row>
    <row r="1879" spans="1:11">
      <c r="A1879" s="94">
        <v>39892</v>
      </c>
      <c r="B1879" s="73">
        <f t="shared" si="97"/>
        <v>207.56170000000003</v>
      </c>
      <c r="C1879" s="95">
        <v>137.75</v>
      </c>
      <c r="D1879" s="73">
        <f t="shared" si="98"/>
        <v>1.5068000000000001</v>
      </c>
      <c r="F1879" s="96" t="s">
        <v>231</v>
      </c>
      <c r="G1879" s="73">
        <f t="shared" si="99"/>
        <v>1.5068000000000001</v>
      </c>
    </row>
    <row r="1880" spans="1:11">
      <c r="A1880" s="94">
        <v>39895</v>
      </c>
      <c r="B1880" s="73">
        <f t="shared" si="97"/>
        <v>209.44520000000003</v>
      </c>
      <c r="C1880" s="95">
        <v>139</v>
      </c>
      <c r="D1880" s="73">
        <f t="shared" si="98"/>
        <v>1.5068000000000001</v>
      </c>
      <c r="F1880" s="96" t="s">
        <v>231</v>
      </c>
      <c r="G1880" s="73">
        <f t="shared" si="99"/>
        <v>1.5068000000000001</v>
      </c>
    </row>
    <row r="1881" spans="1:11">
      <c r="A1881" s="94">
        <v>39896</v>
      </c>
      <c r="B1881" s="73">
        <f t="shared" si="97"/>
        <v>205.67820000000003</v>
      </c>
      <c r="C1881" s="95">
        <v>136.5</v>
      </c>
      <c r="D1881" s="73">
        <f t="shared" si="98"/>
        <v>1.5068000000000001</v>
      </c>
      <c r="F1881" s="96" t="s">
        <v>231</v>
      </c>
      <c r="G1881" s="73">
        <f t="shared" si="99"/>
        <v>1.5068000000000001</v>
      </c>
    </row>
    <row r="1882" spans="1:11">
      <c r="A1882" s="94">
        <v>39897</v>
      </c>
      <c r="B1882" s="73">
        <f t="shared" si="97"/>
        <v>201.53450000000001</v>
      </c>
      <c r="C1882" s="95">
        <v>133.75</v>
      </c>
      <c r="D1882" s="73">
        <f t="shared" si="98"/>
        <v>1.5068000000000001</v>
      </c>
      <c r="F1882" s="96" t="s">
        <v>231</v>
      </c>
      <c r="G1882" s="73">
        <f t="shared" si="99"/>
        <v>1.5068000000000001</v>
      </c>
    </row>
    <row r="1883" spans="1:11">
      <c r="A1883" s="94">
        <v>39898</v>
      </c>
      <c r="B1883" s="73">
        <f t="shared" si="97"/>
        <v>199.27430000000001</v>
      </c>
      <c r="C1883" s="95">
        <v>132.25</v>
      </c>
      <c r="D1883" s="73">
        <f t="shared" si="98"/>
        <v>1.5068000000000001</v>
      </c>
      <c r="F1883" s="96" t="s">
        <v>231</v>
      </c>
      <c r="G1883" s="73">
        <f t="shared" si="99"/>
        <v>1.5068000000000001</v>
      </c>
    </row>
    <row r="1884" spans="1:11">
      <c r="A1884" s="94">
        <v>39899</v>
      </c>
      <c r="B1884" s="73">
        <f t="shared" si="97"/>
        <v>199.27430000000001</v>
      </c>
      <c r="C1884" s="95">
        <v>132.25</v>
      </c>
      <c r="D1884" s="73">
        <f t="shared" si="98"/>
        <v>1.5068000000000001</v>
      </c>
      <c r="F1884" s="96" t="s">
        <v>231</v>
      </c>
      <c r="G1884" s="73">
        <f t="shared" si="99"/>
        <v>1.5068000000000001</v>
      </c>
    </row>
    <row r="1885" spans="1:11">
      <c r="A1885" s="94">
        <v>39902</v>
      </c>
      <c r="B1885" s="73">
        <f t="shared" si="97"/>
        <v>199.27430000000001</v>
      </c>
      <c r="C1885" s="95">
        <v>132.25</v>
      </c>
      <c r="D1885" s="73">
        <f t="shared" si="98"/>
        <v>1.5068000000000001</v>
      </c>
      <c r="F1885" s="96" t="s">
        <v>231</v>
      </c>
      <c r="G1885" s="73">
        <f t="shared" si="99"/>
        <v>1.5068000000000001</v>
      </c>
    </row>
    <row r="1886" spans="1:11">
      <c r="A1886" s="94">
        <v>39903</v>
      </c>
      <c r="B1886" s="73">
        <f t="shared" si="97"/>
        <v>198.89760000000001</v>
      </c>
      <c r="C1886" s="95">
        <v>132</v>
      </c>
      <c r="D1886" s="73">
        <f t="shared" si="98"/>
        <v>1.5068000000000001</v>
      </c>
      <c r="F1886" s="96" t="s">
        <v>231</v>
      </c>
      <c r="G1886" s="73">
        <f t="shared" si="99"/>
        <v>1.5068000000000001</v>
      </c>
    </row>
    <row r="1887" spans="1:11">
      <c r="A1887" s="94">
        <v>39904</v>
      </c>
      <c r="B1887" s="73">
        <f t="shared" si="97"/>
        <v>201.88707499999998</v>
      </c>
      <c r="C1887" s="95">
        <v>133.25</v>
      </c>
      <c r="D1887" s="73">
        <f t="shared" si="98"/>
        <v>1.5150999999999999</v>
      </c>
      <c r="E1887" s="73">
        <v>58.709999999999994</v>
      </c>
      <c r="F1887" s="96" t="s">
        <v>232</v>
      </c>
      <c r="G1887" s="73">
        <f t="shared" si="99"/>
        <v>1.5150999999999999</v>
      </c>
      <c r="K1887" s="73">
        <v>58.709999999999994</v>
      </c>
    </row>
    <row r="1888" spans="1:11">
      <c r="A1888" s="94">
        <v>39905</v>
      </c>
      <c r="B1888" s="73">
        <f t="shared" ref="B1888:B1893" si="100">+C1888*G1888</f>
        <v>206.43237499999998</v>
      </c>
      <c r="C1888" s="95">
        <v>136.25</v>
      </c>
      <c r="D1888" s="73">
        <f t="shared" si="98"/>
        <v>1.5150999999999999</v>
      </c>
      <c r="F1888" s="96" t="s">
        <v>232</v>
      </c>
      <c r="G1888" s="73">
        <f t="shared" si="99"/>
        <v>1.5150999999999999</v>
      </c>
    </row>
    <row r="1889" spans="1:7">
      <c r="A1889" s="94">
        <v>39906</v>
      </c>
      <c r="B1889" s="73">
        <f t="shared" si="100"/>
        <v>207.56869999999998</v>
      </c>
      <c r="C1889" s="95">
        <v>137</v>
      </c>
      <c r="D1889" s="73">
        <f t="shared" si="98"/>
        <v>1.5150999999999999</v>
      </c>
      <c r="F1889" s="96" t="s">
        <v>232</v>
      </c>
      <c r="G1889" s="73">
        <f t="shared" si="99"/>
        <v>1.5150999999999999</v>
      </c>
    </row>
    <row r="1890" spans="1:7">
      <c r="A1890" s="94">
        <v>39909</v>
      </c>
      <c r="B1890" s="73">
        <f t="shared" si="100"/>
        <v>208.70502499999998</v>
      </c>
      <c r="C1890" s="95">
        <v>137.75</v>
      </c>
      <c r="D1890" s="73">
        <f t="shared" si="98"/>
        <v>1.5150999999999999</v>
      </c>
      <c r="F1890" s="96" t="s">
        <v>232</v>
      </c>
      <c r="G1890" s="73">
        <f t="shared" si="99"/>
        <v>1.5150999999999999</v>
      </c>
    </row>
    <row r="1891" spans="1:7">
      <c r="A1891" s="94">
        <v>39910</v>
      </c>
      <c r="B1891" s="73">
        <f t="shared" si="100"/>
        <v>210.220125</v>
      </c>
      <c r="C1891" s="95">
        <v>138.75</v>
      </c>
      <c r="D1891" s="73">
        <f t="shared" si="98"/>
        <v>1.5150999999999999</v>
      </c>
      <c r="F1891" s="96" t="s">
        <v>232</v>
      </c>
      <c r="G1891" s="73">
        <f t="shared" si="99"/>
        <v>1.5150999999999999</v>
      </c>
    </row>
    <row r="1892" spans="1:7">
      <c r="A1892" s="94">
        <v>39911</v>
      </c>
      <c r="B1892" s="73">
        <f t="shared" si="100"/>
        <v>206.43237499999998</v>
      </c>
      <c r="C1892" s="95">
        <v>136.25</v>
      </c>
      <c r="D1892" s="73">
        <f t="shared" si="98"/>
        <v>1.5150999999999999</v>
      </c>
      <c r="F1892" s="96" t="s">
        <v>232</v>
      </c>
      <c r="G1892" s="73">
        <f t="shared" si="99"/>
        <v>1.5150999999999999</v>
      </c>
    </row>
    <row r="1893" spans="1:7">
      <c r="A1893" s="94">
        <v>39912</v>
      </c>
      <c r="B1893" s="73">
        <f t="shared" si="100"/>
        <v>206.05359999999999</v>
      </c>
      <c r="C1893" s="95">
        <v>136</v>
      </c>
      <c r="D1893" s="73">
        <f t="shared" si="98"/>
        <v>1.5150999999999999</v>
      </c>
      <c r="F1893" s="96" t="s">
        <v>232</v>
      </c>
      <c r="G1893" s="73">
        <f t="shared" si="99"/>
        <v>1.5150999999999999</v>
      </c>
    </row>
    <row r="1894" spans="1:7">
      <c r="A1894" s="94">
        <v>39913</v>
      </c>
      <c r="C1894" s="95"/>
      <c r="D1894" s="73">
        <f t="shared" si="98"/>
        <v>1.5150999999999999</v>
      </c>
      <c r="F1894" s="96" t="s">
        <v>232</v>
      </c>
      <c r="G1894" s="73">
        <f t="shared" si="99"/>
        <v>1.5150999999999999</v>
      </c>
    </row>
    <row r="1895" spans="1:7">
      <c r="A1895" s="94">
        <v>39916</v>
      </c>
      <c r="C1895" s="95"/>
      <c r="D1895" s="73">
        <f t="shared" si="98"/>
        <v>1.5150999999999999</v>
      </c>
      <c r="F1895" s="96" t="s">
        <v>232</v>
      </c>
      <c r="G1895" s="73">
        <f t="shared" si="99"/>
        <v>1.5150999999999999</v>
      </c>
    </row>
    <row r="1896" spans="1:7">
      <c r="A1896" s="94">
        <v>39917</v>
      </c>
      <c r="B1896" s="73">
        <f t="shared" ref="B1896:B1908" si="101">+C1896*G1896</f>
        <v>206.05359999999999</v>
      </c>
      <c r="C1896" s="95">
        <v>136</v>
      </c>
      <c r="D1896" s="73">
        <f t="shared" si="98"/>
        <v>1.5150999999999999</v>
      </c>
      <c r="F1896" s="96" t="s">
        <v>232</v>
      </c>
      <c r="G1896" s="73">
        <f t="shared" si="99"/>
        <v>1.5150999999999999</v>
      </c>
    </row>
    <row r="1897" spans="1:7">
      <c r="A1897" s="94">
        <v>39918</v>
      </c>
      <c r="B1897" s="73">
        <f t="shared" si="101"/>
        <v>205.674825</v>
      </c>
      <c r="C1897" s="95">
        <v>135.75</v>
      </c>
      <c r="D1897" s="73">
        <f t="shared" si="98"/>
        <v>1.5150999999999999</v>
      </c>
      <c r="F1897" s="96" t="s">
        <v>232</v>
      </c>
      <c r="G1897" s="73">
        <f t="shared" si="99"/>
        <v>1.5150999999999999</v>
      </c>
    </row>
    <row r="1898" spans="1:7">
      <c r="A1898" s="94">
        <v>39919</v>
      </c>
      <c r="B1898" s="73">
        <f t="shared" si="101"/>
        <v>207.18992499999999</v>
      </c>
      <c r="C1898" s="95">
        <v>136.75</v>
      </c>
      <c r="D1898" s="73">
        <f t="shared" si="98"/>
        <v>1.5150999999999999</v>
      </c>
      <c r="F1898" s="96" t="s">
        <v>232</v>
      </c>
      <c r="G1898" s="73">
        <f t="shared" si="99"/>
        <v>1.5150999999999999</v>
      </c>
    </row>
    <row r="1899" spans="1:7">
      <c r="A1899" s="94">
        <v>39920</v>
      </c>
      <c r="B1899" s="73">
        <f t="shared" si="101"/>
        <v>210.59889999999999</v>
      </c>
      <c r="C1899" s="95">
        <v>139</v>
      </c>
      <c r="D1899" s="73">
        <f t="shared" si="98"/>
        <v>1.5150999999999999</v>
      </c>
      <c r="F1899" s="96" t="s">
        <v>232</v>
      </c>
      <c r="G1899" s="73">
        <f t="shared" si="99"/>
        <v>1.5150999999999999</v>
      </c>
    </row>
    <row r="1900" spans="1:7">
      <c r="A1900" s="94">
        <v>39923</v>
      </c>
      <c r="B1900" s="73">
        <f t="shared" si="101"/>
        <v>209.46257499999999</v>
      </c>
      <c r="C1900" s="95">
        <v>138.25</v>
      </c>
      <c r="D1900" s="73">
        <f t="shared" si="98"/>
        <v>1.5150999999999999</v>
      </c>
      <c r="F1900" s="96" t="s">
        <v>232</v>
      </c>
      <c r="G1900" s="73">
        <f t="shared" si="99"/>
        <v>1.5150999999999999</v>
      </c>
    </row>
    <row r="1901" spans="1:7">
      <c r="A1901" s="94">
        <v>39924</v>
      </c>
      <c r="B1901" s="73">
        <f t="shared" si="101"/>
        <v>213.62909999999999</v>
      </c>
      <c r="C1901" s="95">
        <v>141</v>
      </c>
      <c r="D1901" s="73">
        <f t="shared" si="98"/>
        <v>1.5150999999999999</v>
      </c>
      <c r="F1901" s="96" t="s">
        <v>232</v>
      </c>
      <c r="G1901" s="73">
        <f t="shared" si="99"/>
        <v>1.5150999999999999</v>
      </c>
    </row>
    <row r="1902" spans="1:7">
      <c r="A1902" s="94">
        <v>39925</v>
      </c>
      <c r="B1902" s="73">
        <f t="shared" si="101"/>
        <v>217.41684999999998</v>
      </c>
      <c r="C1902" s="95">
        <v>143.5</v>
      </c>
      <c r="D1902" s="73">
        <f t="shared" si="98"/>
        <v>1.5150999999999999</v>
      </c>
      <c r="F1902" s="96" t="s">
        <v>232</v>
      </c>
      <c r="G1902" s="73">
        <f t="shared" si="99"/>
        <v>1.5150999999999999</v>
      </c>
    </row>
    <row r="1903" spans="1:7">
      <c r="A1903" s="94">
        <v>39926</v>
      </c>
      <c r="B1903" s="73">
        <f t="shared" si="101"/>
        <v>220.82582499999998</v>
      </c>
      <c r="C1903" s="95">
        <v>145.75</v>
      </c>
      <c r="D1903" s="73">
        <f t="shared" si="98"/>
        <v>1.5150999999999999</v>
      </c>
      <c r="F1903" s="96" t="s">
        <v>232</v>
      </c>
      <c r="G1903" s="73">
        <f t="shared" si="99"/>
        <v>1.5150999999999999</v>
      </c>
    </row>
    <row r="1904" spans="1:7">
      <c r="A1904" s="94">
        <v>39927</v>
      </c>
      <c r="B1904" s="73">
        <f t="shared" si="101"/>
        <v>214.38664999999997</v>
      </c>
      <c r="C1904" s="95">
        <v>141.5</v>
      </c>
      <c r="D1904" s="73">
        <f t="shared" si="98"/>
        <v>1.5150999999999999</v>
      </c>
      <c r="F1904" s="96" t="s">
        <v>232</v>
      </c>
      <c r="G1904" s="73">
        <f t="shared" si="99"/>
        <v>1.5150999999999999</v>
      </c>
    </row>
    <row r="1905" spans="1:11">
      <c r="A1905" s="94">
        <v>39930</v>
      </c>
      <c r="B1905" s="73">
        <f t="shared" si="101"/>
        <v>211.35645</v>
      </c>
      <c r="C1905" s="95">
        <v>139.5</v>
      </c>
      <c r="D1905" s="73">
        <f t="shared" si="98"/>
        <v>1.5150999999999999</v>
      </c>
      <c r="F1905" s="96" t="s">
        <v>232</v>
      </c>
      <c r="G1905" s="73">
        <f t="shared" si="99"/>
        <v>1.5150999999999999</v>
      </c>
    </row>
    <row r="1906" spans="1:11">
      <c r="A1906" s="94">
        <v>39931</v>
      </c>
      <c r="B1906" s="73">
        <f t="shared" si="101"/>
        <v>210.97767499999998</v>
      </c>
      <c r="C1906" s="95">
        <v>139.25</v>
      </c>
      <c r="D1906" s="73">
        <f t="shared" si="98"/>
        <v>1.5150999999999999</v>
      </c>
      <c r="F1906" s="96" t="s">
        <v>232</v>
      </c>
      <c r="G1906" s="73">
        <f t="shared" si="99"/>
        <v>1.5150999999999999</v>
      </c>
    </row>
    <row r="1907" spans="1:11">
      <c r="A1907" s="94">
        <v>39932</v>
      </c>
      <c r="B1907" s="73">
        <f t="shared" si="101"/>
        <v>212.87154999999998</v>
      </c>
      <c r="C1907" s="95">
        <v>140.5</v>
      </c>
      <c r="D1907" s="73">
        <f t="shared" si="98"/>
        <v>1.5150999999999999</v>
      </c>
      <c r="F1907" s="96" t="s">
        <v>232</v>
      </c>
      <c r="G1907" s="73">
        <f t="shared" si="99"/>
        <v>1.5150999999999999</v>
      </c>
    </row>
    <row r="1908" spans="1:11">
      <c r="A1908" s="94">
        <v>39933</v>
      </c>
      <c r="B1908" s="73">
        <f t="shared" si="101"/>
        <v>215.14419999999998</v>
      </c>
      <c r="C1908" s="95">
        <v>142</v>
      </c>
      <c r="D1908" s="73">
        <f t="shared" si="98"/>
        <v>1.5150999999999999</v>
      </c>
      <c r="F1908" s="96" t="s">
        <v>232</v>
      </c>
      <c r="G1908" s="73">
        <f t="shared" si="99"/>
        <v>1.5150999999999999</v>
      </c>
    </row>
    <row r="1909" spans="1:11">
      <c r="A1909" s="94">
        <v>39934</v>
      </c>
      <c r="C1909" s="95"/>
      <c r="D1909" s="73">
        <f t="shared" si="98"/>
        <v>1.5118</v>
      </c>
      <c r="E1909" s="73">
        <v>58.989999999999995</v>
      </c>
      <c r="F1909" s="96" t="s">
        <v>233</v>
      </c>
      <c r="G1909" s="73">
        <f t="shared" si="99"/>
        <v>1.5118</v>
      </c>
      <c r="K1909" s="73">
        <v>58.989999999999995</v>
      </c>
    </row>
    <row r="1910" spans="1:11">
      <c r="A1910" s="94">
        <v>39937</v>
      </c>
      <c r="B1910" s="73">
        <f t="shared" ref="B1910:B1923" si="102">+C1910*G1910</f>
        <v>220.34485000000001</v>
      </c>
      <c r="C1910" s="95">
        <v>145.75</v>
      </c>
      <c r="D1910" s="73">
        <f t="shared" si="98"/>
        <v>1.5118</v>
      </c>
      <c r="F1910" s="96" t="s">
        <v>233</v>
      </c>
      <c r="G1910" s="73">
        <f t="shared" si="99"/>
        <v>1.5118</v>
      </c>
    </row>
    <row r="1911" spans="1:11">
      <c r="A1911" s="94">
        <v>39938</v>
      </c>
      <c r="B1911" s="73">
        <f t="shared" si="102"/>
        <v>221.10075000000001</v>
      </c>
      <c r="C1911" s="95">
        <v>146.25</v>
      </c>
      <c r="D1911" s="73">
        <f t="shared" si="98"/>
        <v>1.5118</v>
      </c>
      <c r="F1911" s="96" t="s">
        <v>233</v>
      </c>
      <c r="G1911" s="73">
        <f t="shared" si="99"/>
        <v>1.5118</v>
      </c>
    </row>
    <row r="1912" spans="1:11">
      <c r="A1912" s="94">
        <v>39939</v>
      </c>
      <c r="B1912" s="73">
        <f t="shared" si="102"/>
        <v>220.72280000000001</v>
      </c>
      <c r="C1912" s="95">
        <v>146</v>
      </c>
      <c r="D1912" s="73">
        <f t="shared" si="98"/>
        <v>1.5118</v>
      </c>
      <c r="F1912" s="96" t="s">
        <v>233</v>
      </c>
      <c r="G1912" s="73">
        <f t="shared" si="99"/>
        <v>1.5118</v>
      </c>
    </row>
    <row r="1913" spans="1:11">
      <c r="A1913" s="94">
        <v>39940</v>
      </c>
      <c r="B1913" s="73">
        <f t="shared" si="102"/>
        <v>220.72280000000001</v>
      </c>
      <c r="C1913" s="95">
        <v>146</v>
      </c>
      <c r="D1913" s="73">
        <f t="shared" si="98"/>
        <v>1.5118</v>
      </c>
      <c r="F1913" s="96" t="s">
        <v>233</v>
      </c>
      <c r="G1913" s="73">
        <f t="shared" si="99"/>
        <v>1.5118</v>
      </c>
    </row>
    <row r="1914" spans="1:11">
      <c r="A1914" s="94">
        <v>39941</v>
      </c>
      <c r="B1914" s="73">
        <f t="shared" si="102"/>
        <v>220.72280000000001</v>
      </c>
      <c r="C1914" s="95">
        <v>146</v>
      </c>
      <c r="D1914" s="73">
        <f t="shared" si="98"/>
        <v>1.5118</v>
      </c>
      <c r="F1914" s="96" t="s">
        <v>233</v>
      </c>
      <c r="G1914" s="73">
        <f t="shared" si="99"/>
        <v>1.5118</v>
      </c>
    </row>
    <row r="1915" spans="1:11">
      <c r="A1915" s="94">
        <v>39944</v>
      </c>
      <c r="B1915" s="73">
        <f t="shared" si="102"/>
        <v>223.74639999999999</v>
      </c>
      <c r="C1915" s="95">
        <v>148</v>
      </c>
      <c r="D1915" s="73">
        <f t="shared" si="98"/>
        <v>1.5118</v>
      </c>
      <c r="F1915" s="96" t="s">
        <v>233</v>
      </c>
      <c r="G1915" s="73">
        <f t="shared" si="99"/>
        <v>1.5118</v>
      </c>
    </row>
    <row r="1916" spans="1:11">
      <c r="A1916" s="94">
        <v>39945</v>
      </c>
      <c r="B1916" s="73">
        <f t="shared" si="102"/>
        <v>222.9905</v>
      </c>
      <c r="C1916" s="95">
        <v>147.5</v>
      </c>
      <c r="D1916" s="73">
        <f t="shared" si="98"/>
        <v>1.5118</v>
      </c>
      <c r="F1916" s="96" t="s">
        <v>233</v>
      </c>
      <c r="G1916" s="73">
        <f t="shared" si="99"/>
        <v>1.5118</v>
      </c>
    </row>
    <row r="1917" spans="1:11">
      <c r="A1917" s="94">
        <v>39946</v>
      </c>
      <c r="B1917" s="73">
        <f t="shared" si="102"/>
        <v>224.50229999999999</v>
      </c>
      <c r="C1917" s="95">
        <v>148.5</v>
      </c>
      <c r="D1917" s="73">
        <f t="shared" si="98"/>
        <v>1.5118</v>
      </c>
      <c r="F1917" s="96" t="s">
        <v>233</v>
      </c>
      <c r="G1917" s="73">
        <f t="shared" si="99"/>
        <v>1.5118</v>
      </c>
    </row>
    <row r="1918" spans="1:11">
      <c r="A1918" s="94">
        <v>39947</v>
      </c>
      <c r="B1918" s="73">
        <f t="shared" si="102"/>
        <v>226.01410000000001</v>
      </c>
      <c r="C1918" s="95">
        <v>149.5</v>
      </c>
      <c r="D1918" s="73">
        <f t="shared" si="98"/>
        <v>1.5118</v>
      </c>
      <c r="F1918" s="96" t="s">
        <v>233</v>
      </c>
      <c r="G1918" s="73">
        <f t="shared" si="99"/>
        <v>1.5118</v>
      </c>
    </row>
    <row r="1919" spans="1:11">
      <c r="A1919" s="94">
        <v>39948</v>
      </c>
      <c r="B1919" s="73">
        <f t="shared" si="102"/>
        <v>223.74639999999999</v>
      </c>
      <c r="C1919" s="95">
        <v>148</v>
      </c>
      <c r="D1919" s="73">
        <f t="shared" si="98"/>
        <v>1.5118</v>
      </c>
      <c r="F1919" s="96" t="s">
        <v>233</v>
      </c>
      <c r="G1919" s="73">
        <f t="shared" si="99"/>
        <v>1.5118</v>
      </c>
    </row>
    <row r="1920" spans="1:11">
      <c r="A1920" s="94">
        <v>39951</v>
      </c>
      <c r="B1920" s="73">
        <f t="shared" si="102"/>
        <v>223.74639999999999</v>
      </c>
      <c r="C1920" s="95">
        <v>148</v>
      </c>
      <c r="D1920" s="73">
        <f t="shared" si="98"/>
        <v>1.5118</v>
      </c>
      <c r="F1920" s="96" t="s">
        <v>233</v>
      </c>
      <c r="G1920" s="73">
        <f t="shared" si="99"/>
        <v>1.5118</v>
      </c>
    </row>
    <row r="1921" spans="1:11">
      <c r="A1921" s="94">
        <v>39952</v>
      </c>
      <c r="B1921" s="73">
        <f t="shared" si="102"/>
        <v>227.52590000000001</v>
      </c>
      <c r="C1921" s="95">
        <v>150.5</v>
      </c>
      <c r="D1921" s="73">
        <f t="shared" si="98"/>
        <v>1.5118</v>
      </c>
      <c r="F1921" s="96" t="s">
        <v>233</v>
      </c>
      <c r="G1921" s="73">
        <f t="shared" si="99"/>
        <v>1.5118</v>
      </c>
    </row>
    <row r="1922" spans="1:11">
      <c r="A1922" s="94">
        <v>39953</v>
      </c>
      <c r="B1922" s="73">
        <f t="shared" si="102"/>
        <v>227.90385000000001</v>
      </c>
      <c r="C1922" s="95">
        <v>150.75</v>
      </c>
      <c r="D1922" s="73">
        <f t="shared" si="98"/>
        <v>1.5118</v>
      </c>
      <c r="F1922" s="96" t="s">
        <v>233</v>
      </c>
      <c r="G1922" s="73">
        <f t="shared" si="99"/>
        <v>1.5118</v>
      </c>
    </row>
    <row r="1923" spans="1:11">
      <c r="A1923" s="94">
        <v>39954</v>
      </c>
      <c r="B1923" s="73">
        <f t="shared" si="102"/>
        <v>227.90385000000001</v>
      </c>
      <c r="C1923" s="95">
        <v>150.75</v>
      </c>
      <c r="D1923" s="73">
        <f t="shared" si="98"/>
        <v>1.5118</v>
      </c>
      <c r="F1923" s="96" t="s">
        <v>233</v>
      </c>
      <c r="G1923" s="73">
        <f t="shared" si="99"/>
        <v>1.5118</v>
      </c>
    </row>
    <row r="1924" spans="1:11">
      <c r="A1924" s="94">
        <v>39955</v>
      </c>
      <c r="C1924" s="95"/>
      <c r="D1924" s="73">
        <f t="shared" ref="D1924:D1987" si="103">+G1924</f>
        <v>1.5118</v>
      </c>
      <c r="F1924" s="96" t="s">
        <v>233</v>
      </c>
      <c r="G1924" s="73">
        <f t="shared" ref="G1924:G1987" si="104">VLOOKUP(F:F,I:J,2,FALSE)</f>
        <v>1.5118</v>
      </c>
    </row>
    <row r="1925" spans="1:11">
      <c r="A1925" s="94">
        <v>39958</v>
      </c>
      <c r="B1925" s="73">
        <f t="shared" ref="B1925:B1988" si="105">+C1925*G1925</f>
        <v>231.30539999999999</v>
      </c>
      <c r="C1925" s="95">
        <v>153</v>
      </c>
      <c r="D1925" s="73">
        <f t="shared" si="103"/>
        <v>1.5118</v>
      </c>
      <c r="F1925" s="96" t="s">
        <v>233</v>
      </c>
      <c r="G1925" s="73">
        <f t="shared" si="104"/>
        <v>1.5118</v>
      </c>
    </row>
    <row r="1926" spans="1:11">
      <c r="A1926" s="94">
        <v>39959</v>
      </c>
      <c r="B1926" s="73">
        <f t="shared" si="105"/>
        <v>225.25820000000002</v>
      </c>
      <c r="C1926" s="95">
        <v>149</v>
      </c>
      <c r="D1926" s="73">
        <f t="shared" si="103"/>
        <v>1.5118</v>
      </c>
      <c r="F1926" s="96" t="s">
        <v>233</v>
      </c>
      <c r="G1926" s="73">
        <f t="shared" si="104"/>
        <v>1.5118</v>
      </c>
    </row>
    <row r="1927" spans="1:11">
      <c r="A1927" s="94">
        <v>39960</v>
      </c>
      <c r="B1927" s="73">
        <f t="shared" si="105"/>
        <v>229.0377</v>
      </c>
      <c r="C1927" s="95">
        <v>151.5</v>
      </c>
      <c r="D1927" s="73">
        <f t="shared" si="103"/>
        <v>1.5118</v>
      </c>
      <c r="F1927" s="96" t="s">
        <v>233</v>
      </c>
      <c r="G1927" s="73">
        <f t="shared" si="104"/>
        <v>1.5118</v>
      </c>
    </row>
    <row r="1928" spans="1:11">
      <c r="A1928" s="94">
        <v>39961</v>
      </c>
      <c r="B1928" s="73">
        <f t="shared" si="105"/>
        <v>229.41565</v>
      </c>
      <c r="C1928" s="95">
        <v>151.75</v>
      </c>
      <c r="D1928" s="73">
        <f t="shared" si="103"/>
        <v>1.5118</v>
      </c>
      <c r="F1928" s="96" t="s">
        <v>233</v>
      </c>
      <c r="G1928" s="73">
        <f t="shared" si="104"/>
        <v>1.5118</v>
      </c>
    </row>
    <row r="1929" spans="1:11">
      <c r="A1929" s="94">
        <v>39962</v>
      </c>
      <c r="B1929" s="73">
        <f t="shared" si="105"/>
        <v>229.0377</v>
      </c>
      <c r="C1929" s="95">
        <v>151.5</v>
      </c>
      <c r="D1929" s="73">
        <f t="shared" si="103"/>
        <v>1.5118</v>
      </c>
      <c r="F1929" s="96" t="s">
        <v>233</v>
      </c>
      <c r="G1929" s="73">
        <f t="shared" si="104"/>
        <v>1.5118</v>
      </c>
    </row>
    <row r="1930" spans="1:11">
      <c r="A1930" s="94">
        <v>39965</v>
      </c>
      <c r="B1930" s="73">
        <f t="shared" si="105"/>
        <v>234.7475</v>
      </c>
      <c r="C1930" s="95">
        <v>155</v>
      </c>
      <c r="D1930" s="73">
        <f t="shared" si="103"/>
        <v>1.5145</v>
      </c>
      <c r="E1930" s="73">
        <v>66.16</v>
      </c>
      <c r="F1930" s="96" t="s">
        <v>234</v>
      </c>
      <c r="G1930" s="73">
        <f t="shared" si="104"/>
        <v>1.5145</v>
      </c>
      <c r="K1930" s="73">
        <v>66.16</v>
      </c>
    </row>
    <row r="1931" spans="1:11">
      <c r="A1931" s="94">
        <v>39966</v>
      </c>
      <c r="B1931" s="73">
        <f t="shared" si="105"/>
        <v>231.71850000000001</v>
      </c>
      <c r="C1931" s="95">
        <v>153</v>
      </c>
      <c r="D1931" s="73">
        <f t="shared" si="103"/>
        <v>1.5145</v>
      </c>
      <c r="F1931" s="96" t="s">
        <v>234</v>
      </c>
      <c r="G1931" s="73">
        <f t="shared" si="104"/>
        <v>1.5145</v>
      </c>
    </row>
    <row r="1932" spans="1:11">
      <c r="A1932" s="94">
        <v>39967</v>
      </c>
      <c r="B1932" s="73">
        <f t="shared" si="105"/>
        <v>222.25287499999999</v>
      </c>
      <c r="C1932" s="95">
        <v>146.75</v>
      </c>
      <c r="D1932" s="73">
        <f t="shared" si="103"/>
        <v>1.5145</v>
      </c>
      <c r="F1932" s="96" t="s">
        <v>234</v>
      </c>
      <c r="G1932" s="73">
        <f t="shared" si="104"/>
        <v>1.5145</v>
      </c>
    </row>
    <row r="1933" spans="1:11">
      <c r="A1933" s="94">
        <v>39968</v>
      </c>
      <c r="B1933" s="73">
        <f t="shared" si="105"/>
        <v>224.52462499999999</v>
      </c>
      <c r="C1933" s="95">
        <v>148.25</v>
      </c>
      <c r="D1933" s="73">
        <f t="shared" si="103"/>
        <v>1.5145</v>
      </c>
      <c r="F1933" s="96" t="s">
        <v>234</v>
      </c>
      <c r="G1933" s="73">
        <f t="shared" si="104"/>
        <v>1.5145</v>
      </c>
    </row>
    <row r="1934" spans="1:11">
      <c r="A1934" s="94">
        <v>39969</v>
      </c>
      <c r="B1934" s="73">
        <f t="shared" si="105"/>
        <v>223.01012499999999</v>
      </c>
      <c r="C1934" s="95">
        <v>147.25</v>
      </c>
      <c r="D1934" s="73">
        <f t="shared" si="103"/>
        <v>1.5145</v>
      </c>
      <c r="F1934" s="96" t="s">
        <v>234</v>
      </c>
      <c r="G1934" s="73">
        <f t="shared" si="104"/>
        <v>1.5145</v>
      </c>
    </row>
    <row r="1935" spans="1:11">
      <c r="A1935" s="94">
        <v>39972</v>
      </c>
      <c r="B1935" s="73">
        <f t="shared" si="105"/>
        <v>218.08799999999999</v>
      </c>
      <c r="C1935" s="95">
        <v>144</v>
      </c>
      <c r="D1935" s="73">
        <f t="shared" si="103"/>
        <v>1.5145</v>
      </c>
      <c r="F1935" s="96" t="s">
        <v>234</v>
      </c>
      <c r="G1935" s="73">
        <f t="shared" si="104"/>
        <v>1.5145</v>
      </c>
    </row>
    <row r="1936" spans="1:11">
      <c r="A1936" s="94">
        <v>39973</v>
      </c>
      <c r="B1936" s="73">
        <f t="shared" si="105"/>
        <v>223.38874999999999</v>
      </c>
      <c r="C1936" s="95">
        <v>147.5</v>
      </c>
      <c r="D1936" s="73">
        <f t="shared" si="103"/>
        <v>1.5145</v>
      </c>
      <c r="F1936" s="96" t="s">
        <v>234</v>
      </c>
      <c r="G1936" s="73">
        <f t="shared" si="104"/>
        <v>1.5145</v>
      </c>
    </row>
    <row r="1937" spans="1:11">
      <c r="A1937" s="94">
        <v>39974</v>
      </c>
      <c r="B1937" s="73">
        <f t="shared" si="105"/>
        <v>217.33074999999999</v>
      </c>
      <c r="C1937" s="95">
        <v>143.5</v>
      </c>
      <c r="D1937" s="73">
        <f t="shared" si="103"/>
        <v>1.5145</v>
      </c>
      <c r="F1937" s="96" t="s">
        <v>234</v>
      </c>
      <c r="G1937" s="73">
        <f t="shared" si="104"/>
        <v>1.5145</v>
      </c>
    </row>
    <row r="1938" spans="1:11">
      <c r="A1938" s="94">
        <v>39975</v>
      </c>
      <c r="B1938" s="73">
        <f t="shared" si="105"/>
        <v>217.33074999999999</v>
      </c>
      <c r="C1938" s="95">
        <v>143.5</v>
      </c>
      <c r="D1938" s="73">
        <f t="shared" si="103"/>
        <v>1.5145</v>
      </c>
      <c r="F1938" s="96" t="s">
        <v>234</v>
      </c>
      <c r="G1938" s="73">
        <f t="shared" si="104"/>
        <v>1.5145</v>
      </c>
    </row>
    <row r="1939" spans="1:11">
      <c r="A1939" s="94">
        <v>39976</v>
      </c>
      <c r="B1939" s="73">
        <f t="shared" si="105"/>
        <v>214.680375</v>
      </c>
      <c r="C1939" s="95">
        <v>141.75</v>
      </c>
      <c r="D1939" s="73">
        <f t="shared" si="103"/>
        <v>1.5145</v>
      </c>
      <c r="F1939" s="96" t="s">
        <v>234</v>
      </c>
      <c r="G1939" s="73">
        <f t="shared" si="104"/>
        <v>1.5145</v>
      </c>
    </row>
    <row r="1940" spans="1:11">
      <c r="A1940" s="94">
        <v>39979</v>
      </c>
      <c r="B1940" s="73">
        <f t="shared" si="105"/>
        <v>212.03</v>
      </c>
      <c r="C1940" s="95">
        <v>140</v>
      </c>
      <c r="D1940" s="73">
        <f t="shared" si="103"/>
        <v>1.5145</v>
      </c>
      <c r="F1940" s="96" t="s">
        <v>234</v>
      </c>
      <c r="G1940" s="73">
        <f t="shared" si="104"/>
        <v>1.5145</v>
      </c>
    </row>
    <row r="1941" spans="1:11">
      <c r="A1941" s="94">
        <v>39980</v>
      </c>
      <c r="B1941" s="73">
        <f t="shared" si="105"/>
        <v>212.03</v>
      </c>
      <c r="C1941" s="95">
        <v>140</v>
      </c>
      <c r="D1941" s="73">
        <f t="shared" si="103"/>
        <v>1.5145</v>
      </c>
      <c r="F1941" s="96" t="s">
        <v>234</v>
      </c>
      <c r="G1941" s="73">
        <f t="shared" si="104"/>
        <v>1.5145</v>
      </c>
    </row>
    <row r="1942" spans="1:11">
      <c r="A1942" s="94">
        <v>39981</v>
      </c>
      <c r="B1942" s="73">
        <f t="shared" si="105"/>
        <v>212.03</v>
      </c>
      <c r="C1942" s="95">
        <v>140</v>
      </c>
      <c r="D1942" s="73">
        <f t="shared" si="103"/>
        <v>1.5145</v>
      </c>
      <c r="F1942" s="96" t="s">
        <v>234</v>
      </c>
      <c r="G1942" s="73">
        <f t="shared" si="104"/>
        <v>1.5145</v>
      </c>
    </row>
    <row r="1943" spans="1:11">
      <c r="A1943" s="94">
        <v>39982</v>
      </c>
      <c r="B1943" s="73">
        <f t="shared" si="105"/>
        <v>212.03</v>
      </c>
      <c r="C1943" s="95">
        <v>140</v>
      </c>
      <c r="D1943" s="73">
        <f t="shared" si="103"/>
        <v>1.5145</v>
      </c>
      <c r="F1943" s="96" t="s">
        <v>234</v>
      </c>
      <c r="G1943" s="73">
        <f t="shared" si="104"/>
        <v>1.5145</v>
      </c>
    </row>
    <row r="1944" spans="1:11">
      <c r="A1944" s="94">
        <v>39983</v>
      </c>
      <c r="B1944" s="73">
        <f t="shared" si="105"/>
        <v>211.651375</v>
      </c>
      <c r="C1944" s="95">
        <v>139.75</v>
      </c>
      <c r="D1944" s="73">
        <f t="shared" si="103"/>
        <v>1.5145</v>
      </c>
      <c r="F1944" s="96" t="s">
        <v>234</v>
      </c>
      <c r="G1944" s="73">
        <f t="shared" si="104"/>
        <v>1.5145</v>
      </c>
    </row>
    <row r="1945" spans="1:11">
      <c r="A1945" s="94">
        <v>39986</v>
      </c>
      <c r="B1945" s="73">
        <f t="shared" si="105"/>
        <v>207.10787500000001</v>
      </c>
      <c r="C1945" s="95">
        <v>136.75</v>
      </c>
      <c r="D1945" s="73">
        <f t="shared" si="103"/>
        <v>1.5145</v>
      </c>
      <c r="F1945" s="96" t="s">
        <v>234</v>
      </c>
      <c r="G1945" s="73">
        <f t="shared" si="104"/>
        <v>1.5145</v>
      </c>
    </row>
    <row r="1946" spans="1:11">
      <c r="A1946" s="94">
        <v>39987</v>
      </c>
      <c r="B1946" s="73">
        <f t="shared" si="105"/>
        <v>208.62237500000001</v>
      </c>
      <c r="C1946" s="95">
        <v>137.75</v>
      </c>
      <c r="D1946" s="73">
        <f t="shared" si="103"/>
        <v>1.5145</v>
      </c>
      <c r="F1946" s="96" t="s">
        <v>234</v>
      </c>
      <c r="G1946" s="73">
        <f t="shared" si="104"/>
        <v>1.5145</v>
      </c>
    </row>
    <row r="1947" spans="1:11">
      <c r="A1947" s="94">
        <v>39988</v>
      </c>
      <c r="B1947" s="73">
        <f t="shared" si="105"/>
        <v>207.48650000000001</v>
      </c>
      <c r="C1947" s="95">
        <v>137</v>
      </c>
      <c r="D1947" s="73">
        <f t="shared" si="103"/>
        <v>1.5145</v>
      </c>
      <c r="F1947" s="96" t="s">
        <v>234</v>
      </c>
      <c r="G1947" s="73">
        <f t="shared" si="104"/>
        <v>1.5145</v>
      </c>
    </row>
    <row r="1948" spans="1:11">
      <c r="A1948" s="94">
        <v>39989</v>
      </c>
      <c r="B1948" s="73">
        <f t="shared" si="105"/>
        <v>206.72925000000001</v>
      </c>
      <c r="C1948" s="95">
        <v>136.5</v>
      </c>
      <c r="D1948" s="73">
        <f t="shared" si="103"/>
        <v>1.5145</v>
      </c>
      <c r="F1948" s="96" t="s">
        <v>234</v>
      </c>
      <c r="G1948" s="73">
        <f t="shared" si="104"/>
        <v>1.5145</v>
      </c>
    </row>
    <row r="1949" spans="1:11">
      <c r="A1949" s="94">
        <v>39990</v>
      </c>
      <c r="B1949" s="73">
        <f t="shared" si="105"/>
        <v>204.83612499999998</v>
      </c>
      <c r="C1949" s="95">
        <v>135.25</v>
      </c>
      <c r="D1949" s="73">
        <f t="shared" si="103"/>
        <v>1.5145</v>
      </c>
      <c r="F1949" s="96" t="s">
        <v>234</v>
      </c>
      <c r="G1949" s="73">
        <f t="shared" si="104"/>
        <v>1.5145</v>
      </c>
    </row>
    <row r="1950" spans="1:11">
      <c r="A1950" s="94">
        <v>39993</v>
      </c>
      <c r="B1950" s="73">
        <f t="shared" si="105"/>
        <v>209.75825</v>
      </c>
      <c r="C1950" s="95">
        <v>138.5</v>
      </c>
      <c r="D1950" s="73">
        <f t="shared" si="103"/>
        <v>1.5145</v>
      </c>
      <c r="F1950" s="96" t="s">
        <v>234</v>
      </c>
      <c r="G1950" s="73">
        <f t="shared" si="104"/>
        <v>1.5145</v>
      </c>
    </row>
    <row r="1951" spans="1:11">
      <c r="A1951" s="94">
        <v>39994</v>
      </c>
      <c r="B1951" s="73">
        <f t="shared" si="105"/>
        <v>202.94299999999998</v>
      </c>
      <c r="C1951" s="95">
        <v>134</v>
      </c>
      <c r="D1951" s="73">
        <f t="shared" si="103"/>
        <v>1.5145</v>
      </c>
      <c r="F1951" s="96" t="s">
        <v>234</v>
      </c>
      <c r="G1951" s="73">
        <f t="shared" si="104"/>
        <v>1.5145</v>
      </c>
    </row>
    <row r="1952" spans="1:11">
      <c r="A1952" s="94">
        <v>39995</v>
      </c>
      <c r="B1952" s="73">
        <f t="shared" si="105"/>
        <v>203.70679999999999</v>
      </c>
      <c r="C1952" s="95">
        <v>134</v>
      </c>
      <c r="D1952" s="73">
        <f t="shared" si="103"/>
        <v>1.5202</v>
      </c>
      <c r="E1952" s="73">
        <v>63.18</v>
      </c>
      <c r="F1952" s="96" t="s">
        <v>235</v>
      </c>
      <c r="G1952" s="73">
        <f t="shared" si="104"/>
        <v>1.5202</v>
      </c>
      <c r="K1952" s="73">
        <v>63.18</v>
      </c>
    </row>
    <row r="1953" spans="1:7">
      <c r="A1953" s="94">
        <v>39996</v>
      </c>
      <c r="B1953" s="73">
        <f t="shared" si="105"/>
        <v>203.70679999999999</v>
      </c>
      <c r="C1953" s="95">
        <v>134</v>
      </c>
      <c r="D1953" s="73">
        <f t="shared" si="103"/>
        <v>1.5202</v>
      </c>
      <c r="F1953" s="96" t="s">
        <v>235</v>
      </c>
      <c r="G1953" s="73">
        <f t="shared" si="104"/>
        <v>1.5202</v>
      </c>
    </row>
    <row r="1954" spans="1:7">
      <c r="A1954" s="94">
        <v>39997</v>
      </c>
      <c r="B1954" s="73">
        <f t="shared" si="105"/>
        <v>202.94669999999999</v>
      </c>
      <c r="C1954" s="95">
        <v>133.5</v>
      </c>
      <c r="D1954" s="73">
        <f t="shared" si="103"/>
        <v>1.5202</v>
      </c>
      <c r="F1954" s="96" t="s">
        <v>235</v>
      </c>
      <c r="G1954" s="73">
        <f t="shared" si="104"/>
        <v>1.5202</v>
      </c>
    </row>
    <row r="1955" spans="1:7">
      <c r="A1955" s="94">
        <v>40000</v>
      </c>
      <c r="B1955" s="73">
        <f t="shared" si="105"/>
        <v>202.56665000000001</v>
      </c>
      <c r="C1955" s="95">
        <v>133.25</v>
      </c>
      <c r="D1955" s="73">
        <f t="shared" si="103"/>
        <v>1.5202</v>
      </c>
      <c r="F1955" s="96" t="s">
        <v>235</v>
      </c>
      <c r="G1955" s="73">
        <f t="shared" si="104"/>
        <v>1.5202</v>
      </c>
    </row>
    <row r="1956" spans="1:7">
      <c r="A1956" s="94">
        <v>40001</v>
      </c>
      <c r="B1956" s="73">
        <f t="shared" si="105"/>
        <v>202.56665000000001</v>
      </c>
      <c r="C1956" s="95">
        <v>133.25</v>
      </c>
      <c r="D1956" s="73">
        <f t="shared" si="103"/>
        <v>1.5202</v>
      </c>
      <c r="F1956" s="96" t="s">
        <v>235</v>
      </c>
      <c r="G1956" s="73">
        <f t="shared" si="104"/>
        <v>1.5202</v>
      </c>
    </row>
    <row r="1957" spans="1:7">
      <c r="A1957" s="94">
        <v>40002</v>
      </c>
      <c r="B1957" s="73">
        <f t="shared" si="105"/>
        <v>202.94669999999999</v>
      </c>
      <c r="C1957" s="95">
        <v>133.5</v>
      </c>
      <c r="D1957" s="73">
        <f t="shared" si="103"/>
        <v>1.5202</v>
      </c>
      <c r="F1957" s="96" t="s">
        <v>235</v>
      </c>
      <c r="G1957" s="73">
        <f t="shared" si="104"/>
        <v>1.5202</v>
      </c>
    </row>
    <row r="1958" spans="1:7">
      <c r="A1958" s="94">
        <v>40003</v>
      </c>
      <c r="B1958" s="73">
        <f t="shared" si="105"/>
        <v>206.74719999999999</v>
      </c>
      <c r="C1958" s="95">
        <v>136</v>
      </c>
      <c r="D1958" s="73">
        <f t="shared" si="103"/>
        <v>1.5202</v>
      </c>
      <c r="F1958" s="96" t="s">
        <v>235</v>
      </c>
      <c r="G1958" s="73">
        <f t="shared" si="104"/>
        <v>1.5202</v>
      </c>
    </row>
    <row r="1959" spans="1:7">
      <c r="A1959" s="94">
        <v>40004</v>
      </c>
      <c r="B1959" s="73">
        <f t="shared" si="105"/>
        <v>206.36715000000001</v>
      </c>
      <c r="C1959" s="95">
        <v>135.75</v>
      </c>
      <c r="D1959" s="73">
        <f t="shared" si="103"/>
        <v>1.5202</v>
      </c>
      <c r="F1959" s="96" t="s">
        <v>235</v>
      </c>
      <c r="G1959" s="73">
        <f t="shared" si="104"/>
        <v>1.5202</v>
      </c>
    </row>
    <row r="1960" spans="1:7">
      <c r="A1960" s="94">
        <v>40007</v>
      </c>
      <c r="B1960" s="73">
        <f t="shared" si="105"/>
        <v>208.64744999999999</v>
      </c>
      <c r="C1960" s="95">
        <v>137.25</v>
      </c>
      <c r="D1960" s="73">
        <f t="shared" si="103"/>
        <v>1.5202</v>
      </c>
      <c r="F1960" s="96" t="s">
        <v>235</v>
      </c>
      <c r="G1960" s="73">
        <f t="shared" si="104"/>
        <v>1.5202</v>
      </c>
    </row>
    <row r="1961" spans="1:7">
      <c r="A1961" s="94">
        <v>40008</v>
      </c>
      <c r="B1961" s="73">
        <f t="shared" si="105"/>
        <v>210.54769999999999</v>
      </c>
      <c r="C1961" s="95">
        <v>138.5</v>
      </c>
      <c r="D1961" s="73">
        <f t="shared" si="103"/>
        <v>1.5202</v>
      </c>
      <c r="F1961" s="96" t="s">
        <v>235</v>
      </c>
      <c r="G1961" s="73">
        <f t="shared" si="104"/>
        <v>1.5202</v>
      </c>
    </row>
    <row r="1962" spans="1:7">
      <c r="A1962" s="94">
        <v>40009</v>
      </c>
      <c r="B1962" s="73">
        <f t="shared" si="105"/>
        <v>212.06790000000001</v>
      </c>
      <c r="C1962" s="95">
        <v>139.5</v>
      </c>
      <c r="D1962" s="73">
        <f t="shared" si="103"/>
        <v>1.5202</v>
      </c>
      <c r="F1962" s="96" t="s">
        <v>235</v>
      </c>
      <c r="G1962" s="73">
        <f t="shared" si="104"/>
        <v>1.5202</v>
      </c>
    </row>
    <row r="1963" spans="1:7">
      <c r="A1963" s="94">
        <v>40010</v>
      </c>
      <c r="B1963" s="73">
        <f t="shared" si="105"/>
        <v>213.5881</v>
      </c>
      <c r="C1963" s="95">
        <v>140.5</v>
      </c>
      <c r="D1963" s="73">
        <f t="shared" si="103"/>
        <v>1.5202</v>
      </c>
      <c r="F1963" s="96" t="s">
        <v>235</v>
      </c>
      <c r="G1963" s="73">
        <f t="shared" si="104"/>
        <v>1.5202</v>
      </c>
    </row>
    <row r="1964" spans="1:7">
      <c r="A1964" s="94">
        <v>40011</v>
      </c>
      <c r="B1964" s="73">
        <f t="shared" si="105"/>
        <v>212.828</v>
      </c>
      <c r="C1964" s="95">
        <v>140</v>
      </c>
      <c r="D1964" s="73">
        <f t="shared" si="103"/>
        <v>1.5202</v>
      </c>
      <c r="F1964" s="96" t="s">
        <v>235</v>
      </c>
      <c r="G1964" s="73">
        <f t="shared" si="104"/>
        <v>1.5202</v>
      </c>
    </row>
    <row r="1965" spans="1:7">
      <c r="A1965" s="94">
        <v>40014</v>
      </c>
      <c r="B1965" s="73">
        <f t="shared" si="105"/>
        <v>208.26740000000001</v>
      </c>
      <c r="C1965" s="95">
        <v>137</v>
      </c>
      <c r="D1965" s="73">
        <f t="shared" si="103"/>
        <v>1.5202</v>
      </c>
      <c r="F1965" s="96" t="s">
        <v>235</v>
      </c>
      <c r="G1965" s="73">
        <f t="shared" si="104"/>
        <v>1.5202</v>
      </c>
    </row>
    <row r="1966" spans="1:7">
      <c r="A1966" s="94">
        <v>40015</v>
      </c>
      <c r="B1966" s="73">
        <f t="shared" si="105"/>
        <v>206.36715000000001</v>
      </c>
      <c r="C1966" s="95">
        <v>135.75</v>
      </c>
      <c r="D1966" s="73">
        <f t="shared" si="103"/>
        <v>1.5202</v>
      </c>
      <c r="F1966" s="96" t="s">
        <v>235</v>
      </c>
      <c r="G1966" s="73">
        <f t="shared" si="104"/>
        <v>1.5202</v>
      </c>
    </row>
    <row r="1967" spans="1:7">
      <c r="A1967" s="94">
        <v>40016</v>
      </c>
      <c r="B1967" s="73">
        <f t="shared" si="105"/>
        <v>200.66640000000001</v>
      </c>
      <c r="C1967" s="95">
        <v>132</v>
      </c>
      <c r="D1967" s="73">
        <f t="shared" si="103"/>
        <v>1.5202</v>
      </c>
      <c r="F1967" s="96" t="s">
        <v>235</v>
      </c>
      <c r="G1967" s="73">
        <f t="shared" si="104"/>
        <v>1.5202</v>
      </c>
    </row>
    <row r="1968" spans="1:7">
      <c r="A1968" s="94">
        <v>40017</v>
      </c>
      <c r="B1968" s="73">
        <f t="shared" si="105"/>
        <v>197.626</v>
      </c>
      <c r="C1968" s="95">
        <v>130</v>
      </c>
      <c r="D1968" s="73">
        <f t="shared" si="103"/>
        <v>1.5202</v>
      </c>
      <c r="F1968" s="96" t="s">
        <v>235</v>
      </c>
      <c r="G1968" s="73">
        <f t="shared" si="104"/>
        <v>1.5202</v>
      </c>
    </row>
    <row r="1969" spans="1:11">
      <c r="A1969" s="94">
        <v>40018</v>
      </c>
      <c r="B1969" s="73">
        <f t="shared" si="105"/>
        <v>196.86590000000001</v>
      </c>
      <c r="C1969" s="95">
        <v>129.5</v>
      </c>
      <c r="D1969" s="73">
        <f t="shared" si="103"/>
        <v>1.5202</v>
      </c>
      <c r="F1969" s="96" t="s">
        <v>235</v>
      </c>
      <c r="G1969" s="73">
        <f t="shared" si="104"/>
        <v>1.5202</v>
      </c>
    </row>
    <row r="1970" spans="1:11">
      <c r="A1970" s="94">
        <v>40021</v>
      </c>
      <c r="B1970" s="73">
        <f t="shared" si="105"/>
        <v>193.82550000000001</v>
      </c>
      <c r="C1970" s="95">
        <v>127.5</v>
      </c>
      <c r="D1970" s="73">
        <f t="shared" si="103"/>
        <v>1.5202</v>
      </c>
      <c r="F1970" s="96" t="s">
        <v>235</v>
      </c>
      <c r="G1970" s="73">
        <f t="shared" si="104"/>
        <v>1.5202</v>
      </c>
    </row>
    <row r="1971" spans="1:11">
      <c r="A1971" s="94">
        <v>40022</v>
      </c>
      <c r="B1971" s="73">
        <f t="shared" si="105"/>
        <v>195.72575000000001</v>
      </c>
      <c r="C1971" s="95">
        <v>128.75</v>
      </c>
      <c r="D1971" s="73">
        <f t="shared" si="103"/>
        <v>1.5202</v>
      </c>
      <c r="F1971" s="96" t="s">
        <v>235</v>
      </c>
      <c r="G1971" s="73">
        <f t="shared" si="104"/>
        <v>1.5202</v>
      </c>
    </row>
    <row r="1972" spans="1:11">
      <c r="A1972" s="94">
        <v>40023</v>
      </c>
      <c r="B1972" s="73">
        <f t="shared" si="105"/>
        <v>193.06540000000001</v>
      </c>
      <c r="C1972" s="95">
        <v>127</v>
      </c>
      <c r="D1972" s="73">
        <f t="shared" si="103"/>
        <v>1.5202</v>
      </c>
      <c r="F1972" s="96" t="s">
        <v>235</v>
      </c>
      <c r="G1972" s="73">
        <f t="shared" si="104"/>
        <v>1.5202</v>
      </c>
    </row>
    <row r="1973" spans="1:11">
      <c r="A1973" s="94">
        <v>40024</v>
      </c>
      <c r="B1973" s="73">
        <f t="shared" si="105"/>
        <v>193.06540000000001</v>
      </c>
      <c r="C1973" s="95">
        <v>127</v>
      </c>
      <c r="D1973" s="73">
        <f t="shared" si="103"/>
        <v>1.5202</v>
      </c>
      <c r="F1973" s="96" t="s">
        <v>235</v>
      </c>
      <c r="G1973" s="73">
        <f t="shared" si="104"/>
        <v>1.5202</v>
      </c>
    </row>
    <row r="1974" spans="1:11">
      <c r="A1974" s="94">
        <v>40025</v>
      </c>
      <c r="B1974" s="73">
        <f t="shared" si="105"/>
        <v>193.82550000000001</v>
      </c>
      <c r="C1974" s="95">
        <v>127.5</v>
      </c>
      <c r="D1974" s="73">
        <f t="shared" si="103"/>
        <v>1.5202</v>
      </c>
      <c r="F1974" s="96" t="s">
        <v>235</v>
      </c>
      <c r="G1974" s="73">
        <f t="shared" si="104"/>
        <v>1.5202</v>
      </c>
    </row>
    <row r="1975" spans="1:11">
      <c r="A1975" s="94">
        <v>40028</v>
      </c>
      <c r="B1975" s="73">
        <f t="shared" si="105"/>
        <v>198.12</v>
      </c>
      <c r="C1975" s="95">
        <v>130</v>
      </c>
      <c r="D1975" s="73">
        <f t="shared" si="103"/>
        <v>1.524</v>
      </c>
      <c r="E1975" s="73">
        <v>68.849999999999994</v>
      </c>
      <c r="F1975" s="96" t="s">
        <v>236</v>
      </c>
      <c r="G1975" s="73">
        <f t="shared" si="104"/>
        <v>1.524</v>
      </c>
      <c r="K1975" s="73">
        <v>68.849999999999994</v>
      </c>
    </row>
    <row r="1976" spans="1:11">
      <c r="A1976" s="94">
        <v>40029</v>
      </c>
      <c r="B1976" s="73">
        <f t="shared" si="105"/>
        <v>196.596</v>
      </c>
      <c r="C1976" s="95">
        <v>129</v>
      </c>
      <c r="D1976" s="73">
        <f t="shared" si="103"/>
        <v>1.524</v>
      </c>
      <c r="F1976" s="96" t="s">
        <v>236</v>
      </c>
      <c r="G1976" s="73">
        <f t="shared" si="104"/>
        <v>1.524</v>
      </c>
    </row>
    <row r="1977" spans="1:11">
      <c r="A1977" s="94">
        <v>40030</v>
      </c>
      <c r="B1977" s="73">
        <f t="shared" si="105"/>
        <v>192.024</v>
      </c>
      <c r="C1977" s="95">
        <v>126</v>
      </c>
      <c r="D1977" s="73">
        <f t="shared" si="103"/>
        <v>1.524</v>
      </c>
      <c r="F1977" s="96" t="s">
        <v>236</v>
      </c>
      <c r="G1977" s="73">
        <f t="shared" si="104"/>
        <v>1.524</v>
      </c>
    </row>
    <row r="1978" spans="1:11">
      <c r="A1978" s="94">
        <v>40031</v>
      </c>
      <c r="B1978" s="73">
        <f t="shared" si="105"/>
        <v>185.928</v>
      </c>
      <c r="C1978" s="95">
        <v>122</v>
      </c>
      <c r="D1978" s="73">
        <f t="shared" si="103"/>
        <v>1.524</v>
      </c>
      <c r="F1978" s="96" t="s">
        <v>236</v>
      </c>
      <c r="G1978" s="73">
        <f t="shared" si="104"/>
        <v>1.524</v>
      </c>
    </row>
    <row r="1979" spans="1:11">
      <c r="A1979" s="94">
        <v>40032</v>
      </c>
      <c r="B1979" s="73">
        <f t="shared" si="105"/>
        <v>187.452</v>
      </c>
      <c r="C1979" s="95">
        <v>123</v>
      </c>
      <c r="D1979" s="73">
        <f t="shared" si="103"/>
        <v>1.524</v>
      </c>
      <c r="F1979" s="96" t="s">
        <v>236</v>
      </c>
      <c r="G1979" s="73">
        <f t="shared" si="104"/>
        <v>1.524</v>
      </c>
    </row>
    <row r="1980" spans="1:11">
      <c r="A1980" s="94">
        <v>40035</v>
      </c>
      <c r="B1980" s="73">
        <f t="shared" si="105"/>
        <v>198.88200000000001</v>
      </c>
      <c r="C1980" s="95">
        <v>130.5</v>
      </c>
      <c r="D1980" s="73">
        <f t="shared" si="103"/>
        <v>1.524</v>
      </c>
      <c r="F1980" s="96" t="s">
        <v>236</v>
      </c>
      <c r="G1980" s="73">
        <f t="shared" si="104"/>
        <v>1.524</v>
      </c>
    </row>
    <row r="1981" spans="1:11">
      <c r="A1981" s="94">
        <v>40036</v>
      </c>
      <c r="B1981" s="73">
        <f t="shared" si="105"/>
        <v>199.26300000000001</v>
      </c>
      <c r="C1981" s="95">
        <v>130.75</v>
      </c>
      <c r="D1981" s="73">
        <f t="shared" si="103"/>
        <v>1.524</v>
      </c>
      <c r="F1981" s="96" t="s">
        <v>236</v>
      </c>
      <c r="G1981" s="73">
        <f t="shared" si="104"/>
        <v>1.524</v>
      </c>
    </row>
    <row r="1982" spans="1:11">
      <c r="A1982" s="94">
        <v>40037</v>
      </c>
      <c r="B1982" s="73">
        <f t="shared" si="105"/>
        <v>200.02500000000001</v>
      </c>
      <c r="C1982" s="95">
        <v>131.25</v>
      </c>
      <c r="D1982" s="73">
        <f t="shared" si="103"/>
        <v>1.524</v>
      </c>
      <c r="F1982" s="96" t="s">
        <v>236</v>
      </c>
      <c r="G1982" s="73">
        <f t="shared" si="104"/>
        <v>1.524</v>
      </c>
    </row>
    <row r="1983" spans="1:11">
      <c r="A1983" s="94">
        <v>40038</v>
      </c>
      <c r="B1983" s="73">
        <f t="shared" si="105"/>
        <v>200.40600000000001</v>
      </c>
      <c r="C1983" s="95">
        <v>131.5</v>
      </c>
      <c r="D1983" s="73">
        <f t="shared" si="103"/>
        <v>1.524</v>
      </c>
      <c r="F1983" s="96" t="s">
        <v>236</v>
      </c>
      <c r="G1983" s="73">
        <f t="shared" si="104"/>
        <v>1.524</v>
      </c>
    </row>
    <row r="1984" spans="1:11">
      <c r="A1984" s="94">
        <v>40039</v>
      </c>
      <c r="B1984" s="73">
        <f t="shared" si="105"/>
        <v>198.501</v>
      </c>
      <c r="C1984" s="95">
        <v>130.25</v>
      </c>
      <c r="D1984" s="73">
        <f t="shared" si="103"/>
        <v>1.524</v>
      </c>
      <c r="F1984" s="96" t="s">
        <v>236</v>
      </c>
      <c r="G1984" s="73">
        <f t="shared" si="104"/>
        <v>1.524</v>
      </c>
    </row>
    <row r="1985" spans="1:11">
      <c r="A1985" s="94">
        <v>40042</v>
      </c>
      <c r="B1985" s="73">
        <f t="shared" si="105"/>
        <v>196.215</v>
      </c>
      <c r="C1985" s="95">
        <v>128.75</v>
      </c>
      <c r="D1985" s="73">
        <f t="shared" si="103"/>
        <v>1.524</v>
      </c>
      <c r="F1985" s="96" t="s">
        <v>236</v>
      </c>
      <c r="G1985" s="73">
        <f t="shared" si="104"/>
        <v>1.524</v>
      </c>
    </row>
    <row r="1986" spans="1:11">
      <c r="A1986" s="94">
        <v>40043</v>
      </c>
      <c r="B1986" s="73">
        <f t="shared" si="105"/>
        <v>195.453</v>
      </c>
      <c r="C1986" s="95">
        <v>128.25</v>
      </c>
      <c r="D1986" s="73">
        <f t="shared" si="103"/>
        <v>1.524</v>
      </c>
      <c r="F1986" s="96" t="s">
        <v>236</v>
      </c>
      <c r="G1986" s="73">
        <f t="shared" si="104"/>
        <v>1.524</v>
      </c>
    </row>
    <row r="1987" spans="1:11">
      <c r="A1987" s="94">
        <v>40044</v>
      </c>
      <c r="B1987" s="73">
        <f t="shared" si="105"/>
        <v>193.929</v>
      </c>
      <c r="C1987" s="95">
        <v>127.25</v>
      </c>
      <c r="D1987" s="73">
        <f t="shared" si="103"/>
        <v>1.524</v>
      </c>
      <c r="F1987" s="96" t="s">
        <v>236</v>
      </c>
      <c r="G1987" s="73">
        <f t="shared" si="104"/>
        <v>1.524</v>
      </c>
    </row>
    <row r="1988" spans="1:11">
      <c r="A1988" s="94">
        <v>40045</v>
      </c>
      <c r="B1988" s="73">
        <f t="shared" si="105"/>
        <v>192.786</v>
      </c>
      <c r="C1988" s="95">
        <v>126.5</v>
      </c>
      <c r="D1988" s="73">
        <f t="shared" ref="D1988:D2051" si="106">+G1988</f>
        <v>1.524</v>
      </c>
      <c r="F1988" s="96" t="s">
        <v>236</v>
      </c>
      <c r="G1988" s="73">
        <f t="shared" ref="G1988:G2051" si="107">VLOOKUP(F:F,I:J,2,FALSE)</f>
        <v>1.524</v>
      </c>
    </row>
    <row r="1989" spans="1:11">
      <c r="A1989" s="94">
        <v>40046</v>
      </c>
      <c r="B1989" s="73">
        <f t="shared" ref="B1989:B2052" si="108">+C1989*G1989</f>
        <v>193.167</v>
      </c>
      <c r="C1989" s="95">
        <v>126.75</v>
      </c>
      <c r="D1989" s="73">
        <f t="shared" si="106"/>
        <v>1.524</v>
      </c>
      <c r="F1989" s="96" t="s">
        <v>236</v>
      </c>
      <c r="G1989" s="73">
        <f t="shared" si="107"/>
        <v>1.524</v>
      </c>
    </row>
    <row r="1990" spans="1:11">
      <c r="A1990" s="94">
        <v>40049</v>
      </c>
      <c r="B1990" s="73">
        <f t="shared" si="108"/>
        <v>196.596</v>
      </c>
      <c r="C1990" s="95">
        <v>129</v>
      </c>
      <c r="D1990" s="73">
        <f t="shared" si="106"/>
        <v>1.524</v>
      </c>
      <c r="F1990" s="96" t="s">
        <v>236</v>
      </c>
      <c r="G1990" s="73">
        <f t="shared" si="107"/>
        <v>1.524</v>
      </c>
    </row>
    <row r="1991" spans="1:11">
      <c r="A1991" s="94">
        <v>40050</v>
      </c>
      <c r="B1991" s="73">
        <f t="shared" si="108"/>
        <v>199.26300000000001</v>
      </c>
      <c r="C1991" s="95">
        <v>130.75</v>
      </c>
      <c r="D1991" s="73">
        <f t="shared" si="106"/>
        <v>1.524</v>
      </c>
      <c r="F1991" s="96" t="s">
        <v>236</v>
      </c>
      <c r="G1991" s="73">
        <f t="shared" si="107"/>
        <v>1.524</v>
      </c>
    </row>
    <row r="1992" spans="1:11">
      <c r="A1992" s="94">
        <v>40051</v>
      </c>
      <c r="B1992" s="73">
        <f t="shared" si="108"/>
        <v>196.596</v>
      </c>
      <c r="C1992" s="95">
        <v>129</v>
      </c>
      <c r="D1992" s="73">
        <f t="shared" si="106"/>
        <v>1.524</v>
      </c>
      <c r="F1992" s="96" t="s">
        <v>236</v>
      </c>
      <c r="G1992" s="73">
        <f t="shared" si="107"/>
        <v>1.524</v>
      </c>
    </row>
    <row r="1993" spans="1:11">
      <c r="A1993" s="94">
        <v>40052</v>
      </c>
      <c r="B1993" s="73">
        <f t="shared" si="108"/>
        <v>197.358</v>
      </c>
      <c r="C1993" s="95">
        <v>129.5</v>
      </c>
      <c r="D1993" s="73">
        <f t="shared" si="106"/>
        <v>1.524</v>
      </c>
      <c r="F1993" s="96" t="s">
        <v>236</v>
      </c>
      <c r="G1993" s="73">
        <f t="shared" si="107"/>
        <v>1.524</v>
      </c>
    </row>
    <row r="1994" spans="1:11">
      <c r="A1994" s="94">
        <v>40053</v>
      </c>
      <c r="B1994" s="73">
        <f t="shared" si="108"/>
        <v>195.834</v>
      </c>
      <c r="C1994" s="95">
        <v>128.5</v>
      </c>
      <c r="D1994" s="73">
        <f t="shared" si="106"/>
        <v>1.524</v>
      </c>
      <c r="F1994" s="96" t="s">
        <v>236</v>
      </c>
      <c r="G1994" s="73">
        <f t="shared" si="107"/>
        <v>1.524</v>
      </c>
    </row>
    <row r="1995" spans="1:11">
      <c r="A1995" s="94">
        <v>40056</v>
      </c>
      <c r="B1995" s="73">
        <f t="shared" si="108"/>
        <v>193.548</v>
      </c>
      <c r="C1995" s="95">
        <v>127</v>
      </c>
      <c r="D1995" s="73">
        <f t="shared" si="106"/>
        <v>1.524</v>
      </c>
      <c r="F1995" s="96" t="s">
        <v>236</v>
      </c>
      <c r="G1995" s="73">
        <f t="shared" si="107"/>
        <v>1.524</v>
      </c>
    </row>
    <row r="1996" spans="1:11">
      <c r="A1996" s="94">
        <v>40057</v>
      </c>
      <c r="B1996" s="73">
        <f t="shared" si="108"/>
        <v>191.24350000000001</v>
      </c>
      <c r="C1996" s="95">
        <v>126.25</v>
      </c>
      <c r="D1996" s="73">
        <f t="shared" si="106"/>
        <v>1.5148000000000001</v>
      </c>
      <c r="E1996" s="73">
        <v>64.59</v>
      </c>
      <c r="F1996" s="96" t="s">
        <v>237</v>
      </c>
      <c r="G1996" s="73">
        <f t="shared" si="107"/>
        <v>1.5148000000000001</v>
      </c>
      <c r="K1996" s="73">
        <v>64.59</v>
      </c>
    </row>
    <row r="1997" spans="1:11">
      <c r="A1997" s="94">
        <v>40058</v>
      </c>
      <c r="B1997" s="73">
        <f t="shared" si="108"/>
        <v>191.24350000000001</v>
      </c>
      <c r="C1997" s="95">
        <v>126.25</v>
      </c>
      <c r="D1997" s="73">
        <f t="shared" si="106"/>
        <v>1.5148000000000001</v>
      </c>
      <c r="F1997" s="96" t="s">
        <v>237</v>
      </c>
      <c r="G1997" s="73">
        <f t="shared" si="107"/>
        <v>1.5148000000000001</v>
      </c>
    </row>
    <row r="1998" spans="1:11">
      <c r="A1998" s="94">
        <v>40059</v>
      </c>
      <c r="B1998" s="73">
        <f t="shared" si="108"/>
        <v>191.62220000000002</v>
      </c>
      <c r="C1998" s="95">
        <v>126.5</v>
      </c>
      <c r="D1998" s="73">
        <f t="shared" si="106"/>
        <v>1.5148000000000001</v>
      </c>
      <c r="F1998" s="96" t="s">
        <v>237</v>
      </c>
      <c r="G1998" s="73">
        <f t="shared" si="107"/>
        <v>1.5148000000000001</v>
      </c>
    </row>
    <row r="1999" spans="1:11">
      <c r="A1999" s="94">
        <v>40060</v>
      </c>
      <c r="B1999" s="73">
        <f t="shared" si="108"/>
        <v>190.48610000000002</v>
      </c>
      <c r="C1999" s="95">
        <v>125.75</v>
      </c>
      <c r="D1999" s="73">
        <f t="shared" si="106"/>
        <v>1.5148000000000001</v>
      </c>
      <c r="F1999" s="96" t="s">
        <v>237</v>
      </c>
      <c r="G1999" s="73">
        <f t="shared" si="107"/>
        <v>1.5148000000000001</v>
      </c>
    </row>
    <row r="2000" spans="1:11">
      <c r="A2000" s="94">
        <v>40063</v>
      </c>
      <c r="B2000" s="73">
        <f t="shared" si="108"/>
        <v>187.45650000000001</v>
      </c>
      <c r="C2000" s="95">
        <v>123.75</v>
      </c>
      <c r="D2000" s="73">
        <f t="shared" si="106"/>
        <v>1.5148000000000001</v>
      </c>
      <c r="F2000" s="96" t="s">
        <v>237</v>
      </c>
      <c r="G2000" s="73">
        <f t="shared" si="107"/>
        <v>1.5148000000000001</v>
      </c>
    </row>
    <row r="2001" spans="1:7">
      <c r="A2001" s="94">
        <v>40064</v>
      </c>
      <c r="B2001" s="73">
        <f t="shared" si="108"/>
        <v>186.32040000000001</v>
      </c>
      <c r="C2001" s="95">
        <v>123</v>
      </c>
      <c r="D2001" s="73">
        <f t="shared" si="106"/>
        <v>1.5148000000000001</v>
      </c>
      <c r="F2001" s="96" t="s">
        <v>237</v>
      </c>
      <c r="G2001" s="73">
        <f t="shared" si="107"/>
        <v>1.5148000000000001</v>
      </c>
    </row>
    <row r="2002" spans="1:7">
      <c r="A2002" s="94">
        <v>40065</v>
      </c>
      <c r="B2002" s="73">
        <f t="shared" si="108"/>
        <v>184.04820000000001</v>
      </c>
      <c r="C2002" s="95">
        <v>121.5</v>
      </c>
      <c r="D2002" s="73">
        <f t="shared" si="106"/>
        <v>1.5148000000000001</v>
      </c>
      <c r="F2002" s="96" t="s">
        <v>237</v>
      </c>
      <c r="G2002" s="73">
        <f t="shared" si="107"/>
        <v>1.5148000000000001</v>
      </c>
    </row>
    <row r="2003" spans="1:7">
      <c r="A2003" s="94">
        <v>40066</v>
      </c>
      <c r="B2003" s="73">
        <f t="shared" si="108"/>
        <v>183.66950000000003</v>
      </c>
      <c r="C2003" s="95">
        <v>121.25</v>
      </c>
      <c r="D2003" s="73">
        <f t="shared" si="106"/>
        <v>1.5148000000000001</v>
      </c>
      <c r="F2003" s="96" t="s">
        <v>237</v>
      </c>
      <c r="G2003" s="73">
        <f t="shared" si="107"/>
        <v>1.5148000000000001</v>
      </c>
    </row>
    <row r="2004" spans="1:7">
      <c r="A2004" s="94">
        <v>40067</v>
      </c>
      <c r="B2004" s="73">
        <f t="shared" si="108"/>
        <v>181.77600000000001</v>
      </c>
      <c r="C2004" s="95">
        <v>120</v>
      </c>
      <c r="D2004" s="73">
        <f t="shared" si="106"/>
        <v>1.5148000000000001</v>
      </c>
      <c r="F2004" s="96" t="s">
        <v>237</v>
      </c>
      <c r="G2004" s="73">
        <f t="shared" si="107"/>
        <v>1.5148000000000001</v>
      </c>
    </row>
    <row r="2005" spans="1:7">
      <c r="A2005" s="94">
        <v>40070</v>
      </c>
      <c r="B2005" s="73">
        <f t="shared" si="108"/>
        <v>180.63990000000001</v>
      </c>
      <c r="C2005" s="95">
        <v>119.25</v>
      </c>
      <c r="D2005" s="73">
        <f t="shared" si="106"/>
        <v>1.5148000000000001</v>
      </c>
      <c r="F2005" s="96" t="s">
        <v>237</v>
      </c>
      <c r="G2005" s="73">
        <f t="shared" si="107"/>
        <v>1.5148000000000001</v>
      </c>
    </row>
    <row r="2006" spans="1:7">
      <c r="A2006" s="94">
        <v>40071</v>
      </c>
      <c r="B2006" s="73">
        <f t="shared" si="108"/>
        <v>183.66950000000003</v>
      </c>
      <c r="C2006" s="95">
        <v>121.25</v>
      </c>
      <c r="D2006" s="73">
        <f t="shared" si="106"/>
        <v>1.5148000000000001</v>
      </c>
      <c r="F2006" s="96" t="s">
        <v>237</v>
      </c>
      <c r="G2006" s="73">
        <f t="shared" si="107"/>
        <v>1.5148000000000001</v>
      </c>
    </row>
    <row r="2007" spans="1:7">
      <c r="A2007" s="94">
        <v>40072</v>
      </c>
      <c r="B2007" s="73">
        <f t="shared" si="108"/>
        <v>181.01860000000002</v>
      </c>
      <c r="C2007" s="95">
        <v>119.5</v>
      </c>
      <c r="D2007" s="73">
        <f t="shared" si="106"/>
        <v>1.5148000000000001</v>
      </c>
      <c r="F2007" s="96" t="s">
        <v>237</v>
      </c>
      <c r="G2007" s="73">
        <f t="shared" si="107"/>
        <v>1.5148000000000001</v>
      </c>
    </row>
    <row r="2008" spans="1:7">
      <c r="A2008" s="94">
        <v>40073</v>
      </c>
      <c r="B2008" s="73">
        <f t="shared" si="108"/>
        <v>181.77600000000001</v>
      </c>
      <c r="C2008" s="95">
        <v>120</v>
      </c>
      <c r="D2008" s="73">
        <f t="shared" si="106"/>
        <v>1.5148000000000001</v>
      </c>
      <c r="F2008" s="96" t="s">
        <v>237</v>
      </c>
      <c r="G2008" s="73">
        <f t="shared" si="107"/>
        <v>1.5148000000000001</v>
      </c>
    </row>
    <row r="2009" spans="1:7">
      <c r="A2009" s="94">
        <v>40074</v>
      </c>
      <c r="B2009" s="73">
        <f t="shared" si="108"/>
        <v>183.66950000000003</v>
      </c>
      <c r="C2009" s="95">
        <v>121.25</v>
      </c>
      <c r="D2009" s="73">
        <f t="shared" si="106"/>
        <v>1.5148000000000001</v>
      </c>
      <c r="F2009" s="96" t="s">
        <v>237</v>
      </c>
      <c r="G2009" s="73">
        <f t="shared" si="107"/>
        <v>1.5148000000000001</v>
      </c>
    </row>
    <row r="2010" spans="1:7">
      <c r="A2010" s="94">
        <v>40077</v>
      </c>
      <c r="B2010" s="73">
        <f t="shared" si="108"/>
        <v>182.53340000000003</v>
      </c>
      <c r="C2010" s="95">
        <v>120.5</v>
      </c>
      <c r="D2010" s="73">
        <f t="shared" si="106"/>
        <v>1.5148000000000001</v>
      </c>
      <c r="F2010" s="96" t="s">
        <v>237</v>
      </c>
      <c r="G2010" s="73">
        <f t="shared" si="107"/>
        <v>1.5148000000000001</v>
      </c>
    </row>
    <row r="2011" spans="1:7">
      <c r="A2011" s="94">
        <v>40078</v>
      </c>
      <c r="B2011" s="73">
        <f t="shared" si="108"/>
        <v>183.29080000000002</v>
      </c>
      <c r="C2011" s="95">
        <v>121</v>
      </c>
      <c r="D2011" s="73">
        <f t="shared" si="106"/>
        <v>1.5148000000000001</v>
      </c>
      <c r="F2011" s="96" t="s">
        <v>237</v>
      </c>
      <c r="G2011" s="73">
        <f t="shared" si="107"/>
        <v>1.5148000000000001</v>
      </c>
    </row>
    <row r="2012" spans="1:7">
      <c r="A2012" s="94">
        <v>40079</v>
      </c>
      <c r="B2012" s="73">
        <f t="shared" si="108"/>
        <v>184.80560000000003</v>
      </c>
      <c r="C2012" s="95">
        <v>122</v>
      </c>
      <c r="D2012" s="73">
        <f t="shared" si="106"/>
        <v>1.5148000000000001</v>
      </c>
      <c r="F2012" s="96" t="s">
        <v>237</v>
      </c>
      <c r="G2012" s="73">
        <f t="shared" si="107"/>
        <v>1.5148000000000001</v>
      </c>
    </row>
    <row r="2013" spans="1:7">
      <c r="A2013" s="94">
        <v>40080</v>
      </c>
      <c r="B2013" s="73">
        <f t="shared" si="108"/>
        <v>187.45650000000001</v>
      </c>
      <c r="C2013" s="95">
        <v>123.75</v>
      </c>
      <c r="D2013" s="73">
        <f t="shared" si="106"/>
        <v>1.5148000000000001</v>
      </c>
      <c r="F2013" s="96" t="s">
        <v>237</v>
      </c>
      <c r="G2013" s="73">
        <f t="shared" si="107"/>
        <v>1.5148000000000001</v>
      </c>
    </row>
    <row r="2014" spans="1:7">
      <c r="A2014" s="94">
        <v>40081</v>
      </c>
      <c r="B2014" s="73">
        <f t="shared" si="108"/>
        <v>186.32040000000001</v>
      </c>
      <c r="C2014" s="95">
        <v>123</v>
      </c>
      <c r="D2014" s="73">
        <f t="shared" si="106"/>
        <v>1.5148000000000001</v>
      </c>
      <c r="F2014" s="96" t="s">
        <v>237</v>
      </c>
      <c r="G2014" s="73">
        <f t="shared" si="107"/>
        <v>1.5148000000000001</v>
      </c>
    </row>
    <row r="2015" spans="1:7">
      <c r="A2015" s="94">
        <v>40084</v>
      </c>
      <c r="B2015" s="73">
        <f t="shared" si="108"/>
        <v>185.94170000000003</v>
      </c>
      <c r="C2015" s="95">
        <v>122.75</v>
      </c>
      <c r="D2015" s="73">
        <f t="shared" si="106"/>
        <v>1.5148000000000001</v>
      </c>
      <c r="F2015" s="96" t="s">
        <v>237</v>
      </c>
      <c r="G2015" s="73">
        <f t="shared" si="107"/>
        <v>1.5148000000000001</v>
      </c>
    </row>
    <row r="2016" spans="1:7">
      <c r="A2016" s="94">
        <v>40085</v>
      </c>
      <c r="B2016" s="73">
        <f t="shared" si="108"/>
        <v>185.56300000000002</v>
      </c>
      <c r="C2016" s="95">
        <v>122.5</v>
      </c>
      <c r="D2016" s="73">
        <f t="shared" si="106"/>
        <v>1.5148000000000001</v>
      </c>
      <c r="F2016" s="96" t="s">
        <v>237</v>
      </c>
      <c r="G2016" s="73">
        <f t="shared" si="107"/>
        <v>1.5148000000000001</v>
      </c>
    </row>
    <row r="2017" spans="1:11">
      <c r="A2017" s="94">
        <v>40086</v>
      </c>
      <c r="B2017" s="73">
        <f t="shared" si="108"/>
        <v>185.56300000000002</v>
      </c>
      <c r="C2017" s="95">
        <v>122.5</v>
      </c>
      <c r="D2017" s="73">
        <f t="shared" si="106"/>
        <v>1.5148000000000001</v>
      </c>
      <c r="F2017" s="96" t="s">
        <v>237</v>
      </c>
      <c r="G2017" s="73">
        <f t="shared" si="107"/>
        <v>1.5148000000000001</v>
      </c>
    </row>
    <row r="2018" spans="1:11">
      <c r="A2018" s="94">
        <v>40087</v>
      </c>
      <c r="B2018" s="73">
        <f t="shared" si="108"/>
        <v>187.35749999999999</v>
      </c>
      <c r="C2018" s="95">
        <v>123.75</v>
      </c>
      <c r="D2018" s="73">
        <f t="shared" si="106"/>
        <v>1.514</v>
      </c>
      <c r="E2018" s="73">
        <v>69.59</v>
      </c>
      <c r="F2018" s="96" t="s">
        <v>238</v>
      </c>
      <c r="G2018" s="73">
        <f t="shared" si="107"/>
        <v>1.514</v>
      </c>
      <c r="K2018" s="73">
        <v>69.59</v>
      </c>
    </row>
    <row r="2019" spans="1:11">
      <c r="A2019" s="94">
        <v>40088</v>
      </c>
      <c r="B2019" s="73">
        <f t="shared" si="108"/>
        <v>186.22200000000001</v>
      </c>
      <c r="C2019" s="95">
        <v>123</v>
      </c>
      <c r="D2019" s="73">
        <f t="shared" si="106"/>
        <v>1.514</v>
      </c>
      <c r="F2019" s="96" t="s">
        <v>238</v>
      </c>
      <c r="G2019" s="73">
        <f t="shared" si="107"/>
        <v>1.514</v>
      </c>
    </row>
    <row r="2020" spans="1:11">
      <c r="A2020" s="94">
        <v>40091</v>
      </c>
      <c r="B2020" s="73">
        <f t="shared" si="108"/>
        <v>186.97900000000001</v>
      </c>
      <c r="C2020" s="95">
        <v>123.5</v>
      </c>
      <c r="D2020" s="73">
        <f t="shared" si="106"/>
        <v>1.514</v>
      </c>
      <c r="F2020" s="96" t="s">
        <v>238</v>
      </c>
      <c r="G2020" s="73">
        <f t="shared" si="107"/>
        <v>1.514</v>
      </c>
    </row>
    <row r="2021" spans="1:11">
      <c r="A2021" s="94">
        <v>40092</v>
      </c>
      <c r="B2021" s="73">
        <f t="shared" si="108"/>
        <v>189.6285</v>
      </c>
      <c r="C2021" s="95">
        <v>125.25</v>
      </c>
      <c r="D2021" s="73">
        <f t="shared" si="106"/>
        <v>1.514</v>
      </c>
      <c r="F2021" s="96" t="s">
        <v>238</v>
      </c>
      <c r="G2021" s="73">
        <f t="shared" si="107"/>
        <v>1.514</v>
      </c>
    </row>
    <row r="2022" spans="1:11">
      <c r="A2022" s="94">
        <v>40093</v>
      </c>
      <c r="B2022" s="73">
        <f t="shared" si="108"/>
        <v>190.38550000000001</v>
      </c>
      <c r="C2022" s="95">
        <v>125.75</v>
      </c>
      <c r="D2022" s="73">
        <f t="shared" si="106"/>
        <v>1.514</v>
      </c>
      <c r="F2022" s="96" t="s">
        <v>238</v>
      </c>
      <c r="G2022" s="73">
        <f t="shared" si="107"/>
        <v>1.514</v>
      </c>
    </row>
    <row r="2023" spans="1:11">
      <c r="A2023" s="94">
        <v>40094</v>
      </c>
      <c r="B2023" s="73">
        <f t="shared" si="108"/>
        <v>192.65649999999999</v>
      </c>
      <c r="C2023" s="95">
        <v>127.25</v>
      </c>
      <c r="D2023" s="73">
        <f t="shared" si="106"/>
        <v>1.514</v>
      </c>
      <c r="F2023" s="96" t="s">
        <v>238</v>
      </c>
      <c r="G2023" s="73">
        <f t="shared" si="107"/>
        <v>1.514</v>
      </c>
    </row>
    <row r="2024" spans="1:11">
      <c r="A2024" s="94">
        <v>40095</v>
      </c>
      <c r="B2024" s="73">
        <f t="shared" si="108"/>
        <v>190.76400000000001</v>
      </c>
      <c r="C2024" s="95">
        <v>126</v>
      </c>
      <c r="D2024" s="73">
        <f t="shared" si="106"/>
        <v>1.514</v>
      </c>
      <c r="F2024" s="96" t="s">
        <v>238</v>
      </c>
      <c r="G2024" s="73">
        <f t="shared" si="107"/>
        <v>1.514</v>
      </c>
    </row>
    <row r="2025" spans="1:11">
      <c r="A2025" s="94">
        <v>40098</v>
      </c>
      <c r="B2025" s="73">
        <f t="shared" si="108"/>
        <v>193.4135</v>
      </c>
      <c r="C2025" s="95">
        <v>127.75</v>
      </c>
      <c r="D2025" s="73">
        <f t="shared" si="106"/>
        <v>1.514</v>
      </c>
      <c r="F2025" s="96" t="s">
        <v>238</v>
      </c>
      <c r="G2025" s="73">
        <f t="shared" si="107"/>
        <v>1.514</v>
      </c>
    </row>
    <row r="2026" spans="1:11">
      <c r="A2026" s="94">
        <v>40099</v>
      </c>
      <c r="B2026" s="73">
        <f t="shared" si="108"/>
        <v>194.1705</v>
      </c>
      <c r="C2026" s="95">
        <v>128.25</v>
      </c>
      <c r="D2026" s="73">
        <f t="shared" si="106"/>
        <v>1.514</v>
      </c>
      <c r="F2026" s="96" t="s">
        <v>238</v>
      </c>
      <c r="G2026" s="73">
        <f t="shared" si="107"/>
        <v>1.514</v>
      </c>
    </row>
    <row r="2027" spans="1:11">
      <c r="A2027" s="94">
        <v>40100</v>
      </c>
      <c r="B2027" s="73">
        <f t="shared" si="108"/>
        <v>193.792</v>
      </c>
      <c r="C2027" s="95">
        <v>128</v>
      </c>
      <c r="D2027" s="73">
        <f t="shared" si="106"/>
        <v>1.514</v>
      </c>
      <c r="F2027" s="96" t="s">
        <v>238</v>
      </c>
      <c r="G2027" s="73">
        <f t="shared" si="107"/>
        <v>1.514</v>
      </c>
    </row>
    <row r="2028" spans="1:11">
      <c r="A2028" s="94">
        <v>40101</v>
      </c>
      <c r="B2028" s="73">
        <f t="shared" si="108"/>
        <v>191.89949999999999</v>
      </c>
      <c r="C2028" s="95">
        <v>126.75</v>
      </c>
      <c r="D2028" s="73">
        <f t="shared" si="106"/>
        <v>1.514</v>
      </c>
      <c r="F2028" s="96" t="s">
        <v>238</v>
      </c>
      <c r="G2028" s="73">
        <f t="shared" si="107"/>
        <v>1.514</v>
      </c>
    </row>
    <row r="2029" spans="1:11">
      <c r="A2029" s="94">
        <v>40102</v>
      </c>
      <c r="B2029" s="73">
        <f t="shared" si="108"/>
        <v>191.52100000000002</v>
      </c>
      <c r="C2029" s="95">
        <v>126.5</v>
      </c>
      <c r="D2029" s="73">
        <f t="shared" si="106"/>
        <v>1.514</v>
      </c>
      <c r="F2029" s="96" t="s">
        <v>238</v>
      </c>
      <c r="G2029" s="73">
        <f t="shared" si="107"/>
        <v>1.514</v>
      </c>
    </row>
    <row r="2030" spans="1:11">
      <c r="A2030" s="94">
        <v>40105</v>
      </c>
      <c r="B2030" s="73">
        <f t="shared" si="108"/>
        <v>193.035</v>
      </c>
      <c r="C2030" s="95">
        <v>127.5</v>
      </c>
      <c r="D2030" s="73">
        <f t="shared" si="106"/>
        <v>1.514</v>
      </c>
      <c r="F2030" s="96" t="s">
        <v>238</v>
      </c>
      <c r="G2030" s="73">
        <f t="shared" si="107"/>
        <v>1.514</v>
      </c>
    </row>
    <row r="2031" spans="1:11">
      <c r="A2031" s="94">
        <v>40106</v>
      </c>
      <c r="B2031" s="73">
        <f t="shared" si="108"/>
        <v>193.4135</v>
      </c>
      <c r="C2031" s="95">
        <v>127.75</v>
      </c>
      <c r="D2031" s="73">
        <f t="shared" si="106"/>
        <v>1.514</v>
      </c>
      <c r="F2031" s="96" t="s">
        <v>238</v>
      </c>
      <c r="G2031" s="73">
        <f t="shared" si="107"/>
        <v>1.514</v>
      </c>
    </row>
    <row r="2032" spans="1:11">
      <c r="A2032" s="94">
        <v>40107</v>
      </c>
      <c r="B2032" s="73">
        <f t="shared" si="108"/>
        <v>196.44149999999999</v>
      </c>
      <c r="C2032" s="95">
        <v>129.75</v>
      </c>
      <c r="D2032" s="73">
        <f t="shared" si="106"/>
        <v>1.514</v>
      </c>
      <c r="F2032" s="96" t="s">
        <v>238</v>
      </c>
      <c r="G2032" s="73">
        <f t="shared" si="107"/>
        <v>1.514</v>
      </c>
    </row>
    <row r="2033" spans="1:11">
      <c r="A2033" s="94">
        <v>40108</v>
      </c>
      <c r="B2033" s="73">
        <f t="shared" si="108"/>
        <v>199.09100000000001</v>
      </c>
      <c r="C2033" s="95">
        <v>131.5</v>
      </c>
      <c r="D2033" s="73">
        <f t="shared" si="106"/>
        <v>1.514</v>
      </c>
      <c r="F2033" s="96" t="s">
        <v>238</v>
      </c>
      <c r="G2033" s="73">
        <f t="shared" si="107"/>
        <v>1.514</v>
      </c>
    </row>
    <row r="2034" spans="1:11">
      <c r="A2034" s="94">
        <v>40109</v>
      </c>
      <c r="B2034" s="73">
        <f t="shared" si="108"/>
        <v>199.84800000000001</v>
      </c>
      <c r="C2034" s="95">
        <v>132</v>
      </c>
      <c r="D2034" s="73">
        <f t="shared" si="106"/>
        <v>1.514</v>
      </c>
      <c r="F2034" s="96" t="s">
        <v>238</v>
      </c>
      <c r="G2034" s="73">
        <f t="shared" si="107"/>
        <v>1.514</v>
      </c>
    </row>
    <row r="2035" spans="1:11">
      <c r="A2035" s="94">
        <v>40112</v>
      </c>
      <c r="B2035" s="73">
        <f t="shared" si="108"/>
        <v>195.30600000000001</v>
      </c>
      <c r="C2035" s="95">
        <v>129</v>
      </c>
      <c r="D2035" s="73">
        <f t="shared" si="106"/>
        <v>1.514</v>
      </c>
      <c r="F2035" s="96" t="s">
        <v>238</v>
      </c>
      <c r="G2035" s="73">
        <f t="shared" si="107"/>
        <v>1.514</v>
      </c>
    </row>
    <row r="2036" spans="1:11">
      <c r="A2036" s="94">
        <v>40113</v>
      </c>
      <c r="B2036" s="73">
        <f t="shared" si="108"/>
        <v>193.4135</v>
      </c>
      <c r="C2036" s="95">
        <v>127.75</v>
      </c>
      <c r="D2036" s="73">
        <f t="shared" si="106"/>
        <v>1.514</v>
      </c>
      <c r="F2036" s="96" t="s">
        <v>238</v>
      </c>
      <c r="G2036" s="73">
        <f t="shared" si="107"/>
        <v>1.514</v>
      </c>
    </row>
    <row r="2037" spans="1:11">
      <c r="A2037" s="94">
        <v>40114</v>
      </c>
      <c r="B2037" s="73">
        <f t="shared" si="108"/>
        <v>193.035</v>
      </c>
      <c r="C2037" s="95">
        <v>127.5</v>
      </c>
      <c r="D2037" s="73">
        <f t="shared" si="106"/>
        <v>1.514</v>
      </c>
      <c r="F2037" s="96" t="s">
        <v>238</v>
      </c>
      <c r="G2037" s="73">
        <f t="shared" si="107"/>
        <v>1.514</v>
      </c>
    </row>
    <row r="2038" spans="1:11">
      <c r="A2038" s="94">
        <v>40115</v>
      </c>
      <c r="B2038" s="73">
        <f t="shared" si="108"/>
        <v>196.44149999999999</v>
      </c>
      <c r="C2038" s="95">
        <v>129.75</v>
      </c>
      <c r="D2038" s="73">
        <f t="shared" si="106"/>
        <v>1.514</v>
      </c>
      <c r="F2038" s="96" t="s">
        <v>238</v>
      </c>
      <c r="G2038" s="73">
        <f t="shared" si="107"/>
        <v>1.514</v>
      </c>
    </row>
    <row r="2039" spans="1:11">
      <c r="A2039" s="94">
        <v>40116</v>
      </c>
      <c r="B2039" s="73">
        <f t="shared" si="108"/>
        <v>191.89949999999999</v>
      </c>
      <c r="C2039" s="95">
        <v>126.75</v>
      </c>
      <c r="D2039" s="73">
        <f t="shared" si="106"/>
        <v>1.514</v>
      </c>
      <c r="F2039" s="96" t="s">
        <v>238</v>
      </c>
      <c r="G2039" s="73">
        <f t="shared" si="107"/>
        <v>1.514</v>
      </c>
    </row>
    <row r="2040" spans="1:11">
      <c r="A2040" s="94">
        <v>40119</v>
      </c>
      <c r="B2040" s="73">
        <f t="shared" si="108"/>
        <v>192.57599999999999</v>
      </c>
      <c r="C2040" s="95">
        <v>127.5</v>
      </c>
      <c r="D2040" s="73">
        <f t="shared" si="106"/>
        <v>1.5104</v>
      </c>
      <c r="E2040" s="73">
        <v>69.56</v>
      </c>
      <c r="F2040" s="96" t="s">
        <v>239</v>
      </c>
      <c r="G2040" s="73">
        <f t="shared" si="107"/>
        <v>1.5104</v>
      </c>
      <c r="K2040" s="73">
        <v>69.56</v>
      </c>
    </row>
    <row r="2041" spans="1:11">
      <c r="A2041" s="94">
        <v>40120</v>
      </c>
      <c r="B2041" s="73">
        <f t="shared" si="108"/>
        <v>193.3312</v>
      </c>
      <c r="C2041" s="95">
        <v>128</v>
      </c>
      <c r="D2041" s="73">
        <f t="shared" si="106"/>
        <v>1.5104</v>
      </c>
      <c r="F2041" s="96" t="s">
        <v>239</v>
      </c>
      <c r="G2041" s="73">
        <f t="shared" si="107"/>
        <v>1.5104</v>
      </c>
    </row>
    <row r="2042" spans="1:11">
      <c r="A2042" s="94">
        <v>40121</v>
      </c>
      <c r="B2042" s="73">
        <f t="shared" si="108"/>
        <v>194.0864</v>
      </c>
      <c r="C2042" s="95">
        <v>128.5</v>
      </c>
      <c r="D2042" s="73">
        <f t="shared" si="106"/>
        <v>1.5104</v>
      </c>
      <c r="F2042" s="96" t="s">
        <v>239</v>
      </c>
      <c r="G2042" s="73">
        <f t="shared" si="107"/>
        <v>1.5104</v>
      </c>
    </row>
    <row r="2043" spans="1:11">
      <c r="A2043" s="94">
        <v>40122</v>
      </c>
      <c r="B2043" s="73">
        <f t="shared" si="108"/>
        <v>191.82079999999999</v>
      </c>
      <c r="C2043" s="95">
        <v>127</v>
      </c>
      <c r="D2043" s="73">
        <f t="shared" si="106"/>
        <v>1.5104</v>
      </c>
      <c r="F2043" s="96" t="s">
        <v>239</v>
      </c>
      <c r="G2043" s="73">
        <f t="shared" si="107"/>
        <v>1.5104</v>
      </c>
    </row>
    <row r="2044" spans="1:11">
      <c r="A2044" s="94">
        <v>40123</v>
      </c>
      <c r="B2044" s="73">
        <f t="shared" si="108"/>
        <v>191.44319999999999</v>
      </c>
      <c r="C2044" s="95">
        <v>126.75</v>
      </c>
      <c r="D2044" s="73">
        <f t="shared" si="106"/>
        <v>1.5104</v>
      </c>
      <c r="F2044" s="96" t="s">
        <v>239</v>
      </c>
      <c r="G2044" s="73">
        <f t="shared" si="107"/>
        <v>1.5104</v>
      </c>
    </row>
    <row r="2045" spans="1:11">
      <c r="A2045" s="94">
        <v>40126</v>
      </c>
      <c r="B2045" s="73">
        <f t="shared" si="108"/>
        <v>189.55519999999999</v>
      </c>
      <c r="C2045" s="95">
        <v>125.5</v>
      </c>
      <c r="D2045" s="73">
        <f t="shared" si="106"/>
        <v>1.5104</v>
      </c>
      <c r="F2045" s="96" t="s">
        <v>239</v>
      </c>
      <c r="G2045" s="73">
        <f t="shared" si="107"/>
        <v>1.5104</v>
      </c>
    </row>
    <row r="2046" spans="1:11">
      <c r="A2046" s="94">
        <v>40127</v>
      </c>
      <c r="B2046" s="73">
        <f t="shared" si="108"/>
        <v>195.5968</v>
      </c>
      <c r="C2046" s="95">
        <v>129.5</v>
      </c>
      <c r="D2046" s="73">
        <f t="shared" si="106"/>
        <v>1.5104</v>
      </c>
      <c r="F2046" s="96" t="s">
        <v>239</v>
      </c>
      <c r="G2046" s="73">
        <f t="shared" si="107"/>
        <v>1.5104</v>
      </c>
    </row>
    <row r="2047" spans="1:11">
      <c r="A2047" s="94">
        <v>40128</v>
      </c>
      <c r="B2047" s="73">
        <f t="shared" si="108"/>
        <v>197.86240000000001</v>
      </c>
      <c r="C2047" s="95">
        <v>131</v>
      </c>
      <c r="D2047" s="73">
        <f t="shared" si="106"/>
        <v>1.5104</v>
      </c>
      <c r="F2047" s="96" t="s">
        <v>239</v>
      </c>
      <c r="G2047" s="73">
        <f t="shared" si="107"/>
        <v>1.5104</v>
      </c>
    </row>
    <row r="2048" spans="1:11">
      <c r="A2048" s="94">
        <v>40129</v>
      </c>
      <c r="B2048" s="73">
        <f t="shared" si="108"/>
        <v>198.99519999999998</v>
      </c>
      <c r="C2048" s="95">
        <v>131.75</v>
      </c>
      <c r="D2048" s="73">
        <f t="shared" si="106"/>
        <v>1.5104</v>
      </c>
      <c r="F2048" s="96" t="s">
        <v>239</v>
      </c>
      <c r="G2048" s="73">
        <f t="shared" si="107"/>
        <v>1.5104</v>
      </c>
    </row>
    <row r="2049" spans="1:11">
      <c r="A2049" s="94">
        <v>40130</v>
      </c>
      <c r="B2049" s="73">
        <f t="shared" si="108"/>
        <v>199.37279999999998</v>
      </c>
      <c r="C2049" s="95">
        <v>132</v>
      </c>
      <c r="D2049" s="73">
        <f t="shared" si="106"/>
        <v>1.5104</v>
      </c>
      <c r="F2049" s="96" t="s">
        <v>239</v>
      </c>
      <c r="G2049" s="73">
        <f t="shared" si="107"/>
        <v>1.5104</v>
      </c>
    </row>
    <row r="2050" spans="1:11">
      <c r="A2050" s="94">
        <v>40133</v>
      </c>
      <c r="B2050" s="73">
        <f t="shared" si="108"/>
        <v>201.63839999999999</v>
      </c>
      <c r="C2050" s="95">
        <v>133.5</v>
      </c>
      <c r="D2050" s="73">
        <f t="shared" si="106"/>
        <v>1.5104</v>
      </c>
      <c r="F2050" s="96" t="s">
        <v>239</v>
      </c>
      <c r="G2050" s="73">
        <f t="shared" si="107"/>
        <v>1.5104</v>
      </c>
    </row>
    <row r="2051" spans="1:11">
      <c r="A2051" s="94">
        <v>40134</v>
      </c>
      <c r="B2051" s="73">
        <f t="shared" si="108"/>
        <v>203.5264</v>
      </c>
      <c r="C2051" s="95">
        <v>134.75</v>
      </c>
      <c r="D2051" s="73">
        <f t="shared" si="106"/>
        <v>1.5104</v>
      </c>
      <c r="F2051" s="96" t="s">
        <v>239</v>
      </c>
      <c r="G2051" s="73">
        <f t="shared" si="107"/>
        <v>1.5104</v>
      </c>
    </row>
    <row r="2052" spans="1:11">
      <c r="A2052" s="94">
        <v>40135</v>
      </c>
      <c r="B2052" s="73">
        <f t="shared" si="108"/>
        <v>202.77119999999999</v>
      </c>
      <c r="C2052" s="95">
        <v>134.25</v>
      </c>
      <c r="D2052" s="73">
        <f t="shared" ref="D2052:D2115" si="109">+G2052</f>
        <v>1.5104</v>
      </c>
      <c r="F2052" s="96" t="s">
        <v>239</v>
      </c>
      <c r="G2052" s="73">
        <f t="shared" ref="G2052:G2115" si="110">VLOOKUP(F:F,I:J,2,FALSE)</f>
        <v>1.5104</v>
      </c>
    </row>
    <row r="2053" spans="1:11">
      <c r="A2053" s="94">
        <v>40136</v>
      </c>
      <c r="B2053" s="73">
        <f t="shared" ref="B2053:B2078" si="111">+C2053*G2053</f>
        <v>201.63839999999999</v>
      </c>
      <c r="C2053" s="95">
        <v>133.5</v>
      </c>
      <c r="D2053" s="73">
        <f t="shared" si="109"/>
        <v>1.5104</v>
      </c>
      <c r="F2053" s="96" t="s">
        <v>239</v>
      </c>
      <c r="G2053" s="73">
        <f t="shared" si="110"/>
        <v>1.5104</v>
      </c>
    </row>
    <row r="2054" spans="1:11">
      <c r="A2054" s="94">
        <v>40137</v>
      </c>
      <c r="B2054" s="73">
        <f t="shared" si="111"/>
        <v>200.88319999999999</v>
      </c>
      <c r="C2054" s="95">
        <v>133</v>
      </c>
      <c r="D2054" s="73">
        <f t="shared" si="109"/>
        <v>1.5104</v>
      </c>
      <c r="F2054" s="96" t="s">
        <v>239</v>
      </c>
      <c r="G2054" s="73">
        <f t="shared" si="110"/>
        <v>1.5104</v>
      </c>
    </row>
    <row r="2055" spans="1:11">
      <c r="A2055" s="94">
        <v>40140</v>
      </c>
      <c r="B2055" s="73">
        <f t="shared" si="111"/>
        <v>202.77119999999999</v>
      </c>
      <c r="C2055" s="95">
        <v>134.25</v>
      </c>
      <c r="D2055" s="73">
        <f t="shared" si="109"/>
        <v>1.5104</v>
      </c>
      <c r="F2055" s="96" t="s">
        <v>239</v>
      </c>
      <c r="G2055" s="73">
        <f t="shared" si="110"/>
        <v>1.5104</v>
      </c>
    </row>
    <row r="2056" spans="1:11">
      <c r="A2056" s="94">
        <v>40141</v>
      </c>
      <c r="B2056" s="73">
        <f t="shared" si="111"/>
        <v>198.99519999999998</v>
      </c>
      <c r="C2056" s="95">
        <v>131.75</v>
      </c>
      <c r="D2056" s="73">
        <f t="shared" si="109"/>
        <v>1.5104</v>
      </c>
      <c r="F2056" s="96" t="s">
        <v>239</v>
      </c>
      <c r="G2056" s="73">
        <f t="shared" si="110"/>
        <v>1.5104</v>
      </c>
    </row>
    <row r="2057" spans="1:11">
      <c r="A2057" s="94">
        <v>40142</v>
      </c>
      <c r="B2057" s="73">
        <f t="shared" si="111"/>
        <v>201.26079999999999</v>
      </c>
      <c r="C2057" s="95">
        <v>133.25</v>
      </c>
      <c r="D2057" s="73">
        <f t="shared" si="109"/>
        <v>1.5104</v>
      </c>
      <c r="F2057" s="96" t="s">
        <v>239</v>
      </c>
      <c r="G2057" s="73">
        <f t="shared" si="110"/>
        <v>1.5104</v>
      </c>
    </row>
    <row r="2058" spans="1:11">
      <c r="A2058" s="94">
        <v>40143</v>
      </c>
      <c r="B2058" s="73">
        <f t="shared" si="111"/>
        <v>197.86240000000001</v>
      </c>
      <c r="C2058" s="95">
        <v>131</v>
      </c>
      <c r="D2058" s="73">
        <f t="shared" si="109"/>
        <v>1.5104</v>
      </c>
      <c r="F2058" s="96" t="s">
        <v>239</v>
      </c>
      <c r="G2058" s="73">
        <f t="shared" si="110"/>
        <v>1.5104</v>
      </c>
    </row>
    <row r="2059" spans="1:11">
      <c r="A2059" s="94">
        <v>40144</v>
      </c>
      <c r="B2059" s="73">
        <f t="shared" si="111"/>
        <v>198.24</v>
      </c>
      <c r="C2059" s="95">
        <v>131.25</v>
      </c>
      <c r="D2059" s="73">
        <f t="shared" si="109"/>
        <v>1.5104</v>
      </c>
      <c r="F2059" s="96" t="s">
        <v>239</v>
      </c>
      <c r="G2059" s="73">
        <f t="shared" si="110"/>
        <v>1.5104</v>
      </c>
    </row>
    <row r="2060" spans="1:11">
      <c r="A2060" s="94">
        <v>40147</v>
      </c>
      <c r="B2060" s="73">
        <f t="shared" si="111"/>
        <v>198.61759999999998</v>
      </c>
      <c r="C2060" s="95">
        <v>131.5</v>
      </c>
      <c r="D2060" s="73">
        <f t="shared" si="109"/>
        <v>1.5104</v>
      </c>
      <c r="F2060" s="96" t="s">
        <v>239</v>
      </c>
      <c r="G2060" s="73">
        <f t="shared" si="110"/>
        <v>1.5104</v>
      </c>
    </row>
    <row r="2061" spans="1:11">
      <c r="A2061" s="94">
        <v>40148</v>
      </c>
      <c r="B2061" s="73">
        <f t="shared" si="111"/>
        <v>198.705625</v>
      </c>
      <c r="C2061" s="95">
        <v>132.25</v>
      </c>
      <c r="D2061" s="73">
        <f t="shared" si="109"/>
        <v>1.5024999999999999</v>
      </c>
      <c r="E2061" s="73">
        <v>67.5</v>
      </c>
      <c r="F2061" s="96" t="s">
        <v>240</v>
      </c>
      <c r="G2061" s="73">
        <f t="shared" si="110"/>
        <v>1.5024999999999999</v>
      </c>
      <c r="K2061" s="73">
        <v>67.5</v>
      </c>
    </row>
    <row r="2062" spans="1:11">
      <c r="A2062" s="94">
        <v>40149</v>
      </c>
      <c r="B2062" s="73">
        <f t="shared" si="111"/>
        <v>197.57874999999999</v>
      </c>
      <c r="C2062" s="95">
        <v>131.5</v>
      </c>
      <c r="D2062" s="73">
        <f t="shared" si="109"/>
        <v>1.5024999999999999</v>
      </c>
      <c r="F2062" s="96" t="s">
        <v>240</v>
      </c>
      <c r="G2062" s="73">
        <f t="shared" si="110"/>
        <v>1.5024999999999999</v>
      </c>
    </row>
    <row r="2063" spans="1:11">
      <c r="A2063" s="94">
        <v>40150</v>
      </c>
      <c r="B2063" s="73">
        <f t="shared" si="111"/>
        <v>198.32999999999998</v>
      </c>
      <c r="C2063" s="95">
        <v>132</v>
      </c>
      <c r="D2063" s="73">
        <f t="shared" si="109"/>
        <v>1.5024999999999999</v>
      </c>
      <c r="F2063" s="96" t="s">
        <v>240</v>
      </c>
      <c r="G2063" s="73">
        <f t="shared" si="110"/>
        <v>1.5024999999999999</v>
      </c>
    </row>
    <row r="2064" spans="1:11">
      <c r="A2064" s="94">
        <v>40151</v>
      </c>
      <c r="B2064" s="73">
        <f t="shared" si="111"/>
        <v>197.203125</v>
      </c>
      <c r="C2064" s="95">
        <v>131.25</v>
      </c>
      <c r="D2064" s="73">
        <f t="shared" si="109"/>
        <v>1.5024999999999999</v>
      </c>
      <c r="F2064" s="96" t="s">
        <v>240</v>
      </c>
      <c r="G2064" s="73">
        <f t="shared" si="110"/>
        <v>1.5024999999999999</v>
      </c>
    </row>
    <row r="2065" spans="1:7">
      <c r="A2065" s="94">
        <v>40154</v>
      </c>
      <c r="B2065" s="73">
        <f t="shared" si="111"/>
        <v>194.949375</v>
      </c>
      <c r="C2065" s="95">
        <v>129.75</v>
      </c>
      <c r="D2065" s="73">
        <f t="shared" si="109"/>
        <v>1.5024999999999999</v>
      </c>
      <c r="F2065" s="96" t="s">
        <v>240</v>
      </c>
      <c r="G2065" s="73">
        <f t="shared" si="110"/>
        <v>1.5024999999999999</v>
      </c>
    </row>
    <row r="2066" spans="1:7">
      <c r="A2066" s="94">
        <v>40155</v>
      </c>
      <c r="B2066" s="73">
        <f t="shared" si="111"/>
        <v>193.44687500000001</v>
      </c>
      <c r="C2066" s="95">
        <v>128.75</v>
      </c>
      <c r="D2066" s="73">
        <f t="shared" si="109"/>
        <v>1.5024999999999999</v>
      </c>
      <c r="F2066" s="96" t="s">
        <v>240</v>
      </c>
      <c r="G2066" s="73">
        <f t="shared" si="110"/>
        <v>1.5024999999999999</v>
      </c>
    </row>
    <row r="2067" spans="1:7">
      <c r="A2067" s="94">
        <v>40156</v>
      </c>
      <c r="B2067" s="73">
        <f t="shared" si="111"/>
        <v>191.94437499999998</v>
      </c>
      <c r="C2067" s="95">
        <v>127.75</v>
      </c>
      <c r="D2067" s="73">
        <f t="shared" si="109"/>
        <v>1.5024999999999999</v>
      </c>
      <c r="F2067" s="96" t="s">
        <v>240</v>
      </c>
      <c r="G2067" s="73">
        <f t="shared" si="110"/>
        <v>1.5024999999999999</v>
      </c>
    </row>
    <row r="2068" spans="1:7">
      <c r="A2068" s="94">
        <v>40157</v>
      </c>
      <c r="B2068" s="73">
        <f t="shared" si="111"/>
        <v>192.32</v>
      </c>
      <c r="C2068" s="95">
        <v>128</v>
      </c>
      <c r="D2068" s="73">
        <f t="shared" si="109"/>
        <v>1.5024999999999999</v>
      </c>
      <c r="F2068" s="96" t="s">
        <v>240</v>
      </c>
      <c r="G2068" s="73">
        <f t="shared" si="110"/>
        <v>1.5024999999999999</v>
      </c>
    </row>
    <row r="2069" spans="1:7">
      <c r="A2069" s="94">
        <v>40158</v>
      </c>
      <c r="B2069" s="73">
        <f t="shared" si="111"/>
        <v>193.44687500000001</v>
      </c>
      <c r="C2069" s="95">
        <v>128.75</v>
      </c>
      <c r="D2069" s="73">
        <f t="shared" si="109"/>
        <v>1.5024999999999999</v>
      </c>
      <c r="F2069" s="96" t="s">
        <v>240</v>
      </c>
      <c r="G2069" s="73">
        <f t="shared" si="110"/>
        <v>1.5024999999999999</v>
      </c>
    </row>
    <row r="2070" spans="1:7">
      <c r="A2070" s="94">
        <v>40161</v>
      </c>
      <c r="B2070" s="73">
        <f t="shared" si="111"/>
        <v>195.32499999999999</v>
      </c>
      <c r="C2070" s="95">
        <v>130</v>
      </c>
      <c r="D2070" s="73">
        <f t="shared" si="109"/>
        <v>1.5024999999999999</v>
      </c>
      <c r="F2070" s="96" t="s">
        <v>240</v>
      </c>
      <c r="G2070" s="73">
        <f t="shared" si="110"/>
        <v>1.5024999999999999</v>
      </c>
    </row>
    <row r="2071" spans="1:7">
      <c r="A2071" s="94">
        <v>40162</v>
      </c>
      <c r="B2071" s="73">
        <f t="shared" si="111"/>
        <v>194.57374999999999</v>
      </c>
      <c r="C2071" s="95">
        <v>129.5</v>
      </c>
      <c r="D2071" s="73">
        <f t="shared" si="109"/>
        <v>1.5024999999999999</v>
      </c>
      <c r="F2071" s="96" t="s">
        <v>240</v>
      </c>
      <c r="G2071" s="73">
        <f t="shared" si="110"/>
        <v>1.5024999999999999</v>
      </c>
    </row>
    <row r="2072" spans="1:7">
      <c r="A2072" s="94">
        <v>40163</v>
      </c>
      <c r="B2072" s="73">
        <f t="shared" si="111"/>
        <v>193.82249999999999</v>
      </c>
      <c r="C2072" s="95">
        <v>129</v>
      </c>
      <c r="D2072" s="73">
        <f t="shared" si="109"/>
        <v>1.5024999999999999</v>
      </c>
      <c r="F2072" s="96" t="s">
        <v>240</v>
      </c>
      <c r="G2072" s="73">
        <f t="shared" si="110"/>
        <v>1.5024999999999999</v>
      </c>
    </row>
    <row r="2073" spans="1:7">
      <c r="A2073" s="94">
        <v>40164</v>
      </c>
      <c r="B2073" s="73">
        <f t="shared" si="111"/>
        <v>192.32</v>
      </c>
      <c r="C2073" s="95">
        <v>128</v>
      </c>
      <c r="D2073" s="73">
        <f t="shared" si="109"/>
        <v>1.5024999999999999</v>
      </c>
      <c r="F2073" s="96" t="s">
        <v>240</v>
      </c>
      <c r="G2073" s="73">
        <f t="shared" si="110"/>
        <v>1.5024999999999999</v>
      </c>
    </row>
    <row r="2074" spans="1:7">
      <c r="A2074" s="94">
        <v>40165</v>
      </c>
      <c r="B2074" s="73">
        <f t="shared" si="111"/>
        <v>192.69562500000001</v>
      </c>
      <c r="C2074" s="95">
        <v>128.25</v>
      </c>
      <c r="D2074" s="73">
        <f t="shared" si="109"/>
        <v>1.5024999999999999</v>
      </c>
      <c r="F2074" s="96" t="s">
        <v>240</v>
      </c>
      <c r="G2074" s="73">
        <f t="shared" si="110"/>
        <v>1.5024999999999999</v>
      </c>
    </row>
    <row r="2075" spans="1:7">
      <c r="A2075" s="94">
        <v>40168</v>
      </c>
      <c r="B2075" s="73">
        <f t="shared" si="111"/>
        <v>194.198125</v>
      </c>
      <c r="C2075" s="95">
        <v>129.25</v>
      </c>
      <c r="D2075" s="73">
        <f t="shared" si="109"/>
        <v>1.5024999999999999</v>
      </c>
      <c r="F2075" s="96" t="s">
        <v>240</v>
      </c>
      <c r="G2075" s="73">
        <f t="shared" si="110"/>
        <v>1.5024999999999999</v>
      </c>
    </row>
    <row r="2076" spans="1:7">
      <c r="A2076" s="94">
        <v>40169</v>
      </c>
      <c r="B2076" s="73">
        <f t="shared" si="111"/>
        <v>194.198125</v>
      </c>
      <c r="C2076" s="95">
        <v>129.25</v>
      </c>
      <c r="D2076" s="73">
        <f t="shared" si="109"/>
        <v>1.5024999999999999</v>
      </c>
      <c r="F2076" s="96" t="s">
        <v>240</v>
      </c>
      <c r="G2076" s="73">
        <f t="shared" si="110"/>
        <v>1.5024999999999999</v>
      </c>
    </row>
    <row r="2077" spans="1:7">
      <c r="A2077" s="94">
        <v>40170</v>
      </c>
      <c r="B2077" s="73">
        <f t="shared" si="111"/>
        <v>193.82249999999999</v>
      </c>
      <c r="C2077" s="95">
        <v>129</v>
      </c>
      <c r="D2077" s="73">
        <f t="shared" si="109"/>
        <v>1.5024999999999999</v>
      </c>
      <c r="F2077" s="96" t="s">
        <v>240</v>
      </c>
      <c r="G2077" s="73">
        <f t="shared" si="110"/>
        <v>1.5024999999999999</v>
      </c>
    </row>
    <row r="2078" spans="1:7">
      <c r="A2078" s="94">
        <v>40171</v>
      </c>
      <c r="B2078" s="73">
        <f t="shared" si="111"/>
        <v>193.44687500000001</v>
      </c>
      <c r="C2078" s="95">
        <v>128.75</v>
      </c>
      <c r="D2078" s="73">
        <f t="shared" si="109"/>
        <v>1.5024999999999999</v>
      </c>
      <c r="F2078" s="96" t="s">
        <v>240</v>
      </c>
      <c r="G2078" s="73">
        <f t="shared" si="110"/>
        <v>1.5024999999999999</v>
      </c>
    </row>
    <row r="2079" spans="1:7">
      <c r="A2079" s="94">
        <v>40172</v>
      </c>
      <c r="C2079" s="95"/>
      <c r="D2079" s="73">
        <f t="shared" si="109"/>
        <v>1.5024999999999999</v>
      </c>
      <c r="F2079" s="96" t="s">
        <v>240</v>
      </c>
      <c r="G2079" s="73">
        <f t="shared" si="110"/>
        <v>1.5024999999999999</v>
      </c>
    </row>
    <row r="2080" spans="1:7">
      <c r="A2080" s="94">
        <v>40175</v>
      </c>
      <c r="B2080" s="73">
        <f>+C2080*G2080</f>
        <v>197.203125</v>
      </c>
      <c r="C2080" s="95">
        <v>131.25</v>
      </c>
      <c r="D2080" s="73">
        <f t="shared" si="109"/>
        <v>1.5024999999999999</v>
      </c>
      <c r="F2080" s="96" t="s">
        <v>240</v>
      </c>
      <c r="G2080" s="73">
        <f t="shared" si="110"/>
        <v>1.5024999999999999</v>
      </c>
    </row>
    <row r="2081" spans="1:11">
      <c r="A2081" s="94">
        <v>40176</v>
      </c>
      <c r="B2081" s="73">
        <f>+C2081*G2081</f>
        <v>197.203125</v>
      </c>
      <c r="C2081" s="95">
        <v>131.25</v>
      </c>
      <c r="D2081" s="73">
        <f t="shared" si="109"/>
        <v>1.5024999999999999</v>
      </c>
      <c r="F2081" s="96" t="s">
        <v>240</v>
      </c>
      <c r="G2081" s="73">
        <f t="shared" si="110"/>
        <v>1.5024999999999999</v>
      </c>
    </row>
    <row r="2082" spans="1:11">
      <c r="A2082" s="94">
        <v>40177</v>
      </c>
      <c r="B2082" s="73">
        <f>+C2082*G2082</f>
        <v>197.954375</v>
      </c>
      <c r="C2082" s="95">
        <v>131.75</v>
      </c>
      <c r="D2082" s="73">
        <f t="shared" si="109"/>
        <v>1.5024999999999999</v>
      </c>
      <c r="F2082" s="96" t="s">
        <v>240</v>
      </c>
      <c r="G2082" s="73">
        <f t="shared" si="110"/>
        <v>1.5024999999999999</v>
      </c>
    </row>
    <row r="2083" spans="1:11">
      <c r="A2083" s="94">
        <v>40178</v>
      </c>
      <c r="B2083" s="73">
        <f>+C2083*G2083</f>
        <v>197.203125</v>
      </c>
      <c r="C2083" s="95">
        <v>131.25</v>
      </c>
      <c r="D2083" s="73">
        <f t="shared" si="109"/>
        <v>1.5024999999999999</v>
      </c>
      <c r="F2083" s="96" t="s">
        <v>240</v>
      </c>
      <c r="G2083" s="73">
        <f t="shared" si="110"/>
        <v>1.5024999999999999</v>
      </c>
    </row>
    <row r="2084" spans="1:11">
      <c r="A2084" s="94">
        <v>40179</v>
      </c>
      <c r="C2084" s="95"/>
      <c r="D2084" s="73">
        <f t="shared" si="109"/>
        <v>1.4767000000000001</v>
      </c>
      <c r="E2084" s="73">
        <v>78.28</v>
      </c>
      <c r="F2084" s="96" t="s">
        <v>241</v>
      </c>
      <c r="G2084" s="73">
        <f t="shared" si="110"/>
        <v>1.4767000000000001</v>
      </c>
      <c r="K2084" s="73">
        <v>78.28</v>
      </c>
    </row>
    <row r="2085" spans="1:11">
      <c r="A2085" s="94">
        <v>40182</v>
      </c>
      <c r="B2085" s="73">
        <f t="shared" ref="B2085:B2148" si="112">+C2085*G2085</f>
        <v>194.55522500000001</v>
      </c>
      <c r="C2085" s="95">
        <v>131.75</v>
      </c>
      <c r="D2085" s="73">
        <f t="shared" si="109"/>
        <v>1.4767000000000001</v>
      </c>
      <c r="F2085" s="96" t="s">
        <v>241</v>
      </c>
      <c r="G2085" s="73">
        <f t="shared" si="110"/>
        <v>1.4767000000000001</v>
      </c>
    </row>
    <row r="2086" spans="1:11">
      <c r="A2086" s="94">
        <v>40183</v>
      </c>
      <c r="B2086" s="73">
        <f t="shared" si="112"/>
        <v>193.07852500000001</v>
      </c>
      <c r="C2086" s="95">
        <v>130.75</v>
      </c>
      <c r="D2086" s="73">
        <f t="shared" si="109"/>
        <v>1.4767000000000001</v>
      </c>
      <c r="F2086" s="96" t="s">
        <v>241</v>
      </c>
      <c r="G2086" s="73">
        <f t="shared" si="110"/>
        <v>1.4767000000000001</v>
      </c>
    </row>
    <row r="2087" spans="1:11">
      <c r="A2087" s="94">
        <v>40184</v>
      </c>
      <c r="B2087" s="73">
        <f t="shared" si="112"/>
        <v>192.34017500000002</v>
      </c>
      <c r="C2087" s="95">
        <v>130.25</v>
      </c>
      <c r="D2087" s="73">
        <f t="shared" si="109"/>
        <v>1.4767000000000001</v>
      </c>
      <c r="F2087" s="96" t="s">
        <v>241</v>
      </c>
      <c r="G2087" s="73">
        <f t="shared" si="110"/>
        <v>1.4767000000000001</v>
      </c>
    </row>
    <row r="2088" spans="1:11">
      <c r="A2088" s="94">
        <v>40185</v>
      </c>
      <c r="B2088" s="73">
        <f t="shared" si="112"/>
        <v>189.01760000000002</v>
      </c>
      <c r="C2088" s="95">
        <v>128</v>
      </c>
      <c r="D2088" s="73">
        <f t="shared" si="109"/>
        <v>1.4767000000000001</v>
      </c>
      <c r="F2088" s="96" t="s">
        <v>241</v>
      </c>
      <c r="G2088" s="73">
        <f t="shared" si="110"/>
        <v>1.4767000000000001</v>
      </c>
    </row>
    <row r="2089" spans="1:11">
      <c r="A2089" s="94">
        <v>40186</v>
      </c>
      <c r="B2089" s="73">
        <f t="shared" si="112"/>
        <v>189.38677500000003</v>
      </c>
      <c r="C2089" s="95">
        <v>128.25</v>
      </c>
      <c r="D2089" s="73">
        <f t="shared" si="109"/>
        <v>1.4767000000000001</v>
      </c>
      <c r="F2089" s="96" t="s">
        <v>241</v>
      </c>
      <c r="G2089" s="73">
        <f t="shared" si="110"/>
        <v>1.4767000000000001</v>
      </c>
    </row>
    <row r="2090" spans="1:11">
      <c r="A2090" s="94">
        <v>40189</v>
      </c>
      <c r="B2090" s="73">
        <f t="shared" si="112"/>
        <v>197.50862500000002</v>
      </c>
      <c r="C2090" s="95">
        <v>133.75</v>
      </c>
      <c r="D2090" s="73">
        <f t="shared" si="109"/>
        <v>1.4767000000000001</v>
      </c>
      <c r="F2090" s="96" t="s">
        <v>241</v>
      </c>
      <c r="G2090" s="73">
        <f t="shared" si="110"/>
        <v>1.4767000000000001</v>
      </c>
    </row>
    <row r="2091" spans="1:11">
      <c r="A2091" s="94">
        <v>40190</v>
      </c>
      <c r="B2091" s="73">
        <f t="shared" si="112"/>
        <v>191.23265000000001</v>
      </c>
      <c r="C2091" s="95">
        <v>129.5</v>
      </c>
      <c r="D2091" s="73">
        <f t="shared" si="109"/>
        <v>1.4767000000000001</v>
      </c>
      <c r="F2091" s="96" t="s">
        <v>241</v>
      </c>
      <c r="G2091" s="73">
        <f t="shared" si="110"/>
        <v>1.4767000000000001</v>
      </c>
    </row>
    <row r="2092" spans="1:11">
      <c r="A2092" s="94">
        <v>40191</v>
      </c>
      <c r="B2092" s="73">
        <f t="shared" si="112"/>
        <v>190.12512500000003</v>
      </c>
      <c r="C2092" s="95">
        <v>128.75</v>
      </c>
      <c r="D2092" s="73">
        <f t="shared" si="109"/>
        <v>1.4767000000000001</v>
      </c>
      <c r="F2092" s="96" t="s">
        <v>241</v>
      </c>
      <c r="G2092" s="73">
        <f t="shared" si="110"/>
        <v>1.4767000000000001</v>
      </c>
    </row>
    <row r="2093" spans="1:11">
      <c r="A2093" s="94">
        <v>40192</v>
      </c>
      <c r="B2093" s="73">
        <f t="shared" si="112"/>
        <v>189.75595000000001</v>
      </c>
      <c r="C2093" s="95">
        <v>128.5</v>
      </c>
      <c r="D2093" s="73">
        <f t="shared" si="109"/>
        <v>1.4767000000000001</v>
      </c>
      <c r="F2093" s="96" t="s">
        <v>241</v>
      </c>
      <c r="G2093" s="73">
        <f t="shared" si="110"/>
        <v>1.4767000000000001</v>
      </c>
    </row>
    <row r="2094" spans="1:11">
      <c r="A2094" s="94">
        <v>40193</v>
      </c>
      <c r="B2094" s="73">
        <f t="shared" si="112"/>
        <v>187.91007500000001</v>
      </c>
      <c r="C2094" s="95">
        <v>127.25</v>
      </c>
      <c r="D2094" s="73">
        <f t="shared" si="109"/>
        <v>1.4767000000000001</v>
      </c>
      <c r="F2094" s="96" t="s">
        <v>241</v>
      </c>
      <c r="G2094" s="73">
        <f t="shared" si="110"/>
        <v>1.4767000000000001</v>
      </c>
    </row>
    <row r="2095" spans="1:11">
      <c r="A2095" s="94">
        <v>40196</v>
      </c>
      <c r="B2095" s="73">
        <f t="shared" si="112"/>
        <v>186.06420000000003</v>
      </c>
      <c r="C2095" s="95">
        <v>126</v>
      </c>
      <c r="D2095" s="73">
        <f t="shared" si="109"/>
        <v>1.4767000000000001</v>
      </c>
      <c r="F2095" s="96" t="s">
        <v>241</v>
      </c>
      <c r="G2095" s="73">
        <f t="shared" si="110"/>
        <v>1.4767000000000001</v>
      </c>
    </row>
    <row r="2096" spans="1:11">
      <c r="A2096" s="94">
        <v>40197</v>
      </c>
      <c r="B2096" s="73">
        <f t="shared" si="112"/>
        <v>185.69502500000002</v>
      </c>
      <c r="C2096" s="95">
        <v>125.75</v>
      </c>
      <c r="D2096" s="73">
        <f t="shared" si="109"/>
        <v>1.4767000000000001</v>
      </c>
      <c r="F2096" s="96" t="s">
        <v>241</v>
      </c>
      <c r="G2096" s="73">
        <f t="shared" si="110"/>
        <v>1.4767000000000001</v>
      </c>
    </row>
    <row r="2097" spans="1:11">
      <c r="A2097" s="94">
        <v>40198</v>
      </c>
      <c r="B2097" s="73">
        <f t="shared" si="112"/>
        <v>185.69502500000002</v>
      </c>
      <c r="C2097" s="95">
        <v>125.75</v>
      </c>
      <c r="D2097" s="73">
        <f t="shared" si="109"/>
        <v>1.4767000000000001</v>
      </c>
      <c r="F2097" s="96" t="s">
        <v>241</v>
      </c>
      <c r="G2097" s="73">
        <f t="shared" si="110"/>
        <v>1.4767000000000001</v>
      </c>
    </row>
    <row r="2098" spans="1:11">
      <c r="A2098" s="94">
        <v>40199</v>
      </c>
      <c r="B2098" s="73">
        <f t="shared" si="112"/>
        <v>187.91007500000001</v>
      </c>
      <c r="C2098" s="95">
        <v>127.25</v>
      </c>
      <c r="D2098" s="73">
        <f t="shared" si="109"/>
        <v>1.4767000000000001</v>
      </c>
      <c r="F2098" s="96" t="s">
        <v>241</v>
      </c>
      <c r="G2098" s="73">
        <f t="shared" si="110"/>
        <v>1.4767000000000001</v>
      </c>
    </row>
    <row r="2099" spans="1:11">
      <c r="A2099" s="94">
        <v>40200</v>
      </c>
      <c r="B2099" s="73">
        <f t="shared" si="112"/>
        <v>186.80255000000002</v>
      </c>
      <c r="C2099" s="95">
        <v>126.5</v>
      </c>
      <c r="D2099" s="73">
        <f t="shared" si="109"/>
        <v>1.4767000000000001</v>
      </c>
      <c r="F2099" s="96" t="s">
        <v>241</v>
      </c>
      <c r="G2099" s="73">
        <f t="shared" si="110"/>
        <v>1.4767000000000001</v>
      </c>
    </row>
    <row r="2100" spans="1:11">
      <c r="A2100" s="94">
        <v>40203</v>
      </c>
      <c r="B2100" s="73">
        <f t="shared" si="112"/>
        <v>187.91007500000001</v>
      </c>
      <c r="C2100" s="95">
        <v>127.25</v>
      </c>
      <c r="D2100" s="73">
        <f t="shared" si="109"/>
        <v>1.4767000000000001</v>
      </c>
      <c r="F2100" s="96" t="s">
        <v>241</v>
      </c>
      <c r="G2100" s="73">
        <f t="shared" si="110"/>
        <v>1.4767000000000001</v>
      </c>
    </row>
    <row r="2101" spans="1:11">
      <c r="A2101" s="94">
        <v>40204</v>
      </c>
      <c r="B2101" s="73">
        <f t="shared" si="112"/>
        <v>187.17172500000001</v>
      </c>
      <c r="C2101" s="95">
        <v>126.75</v>
      </c>
      <c r="D2101" s="73">
        <f t="shared" si="109"/>
        <v>1.4767000000000001</v>
      </c>
      <c r="F2101" s="96" t="s">
        <v>241</v>
      </c>
      <c r="G2101" s="73">
        <f t="shared" si="110"/>
        <v>1.4767000000000001</v>
      </c>
    </row>
    <row r="2102" spans="1:11">
      <c r="A2102" s="94">
        <v>40205</v>
      </c>
      <c r="B2102" s="73">
        <f t="shared" si="112"/>
        <v>185.69502500000002</v>
      </c>
      <c r="C2102" s="95">
        <v>125.75</v>
      </c>
      <c r="D2102" s="73">
        <f t="shared" si="109"/>
        <v>1.4767000000000001</v>
      </c>
      <c r="F2102" s="96" t="s">
        <v>241</v>
      </c>
      <c r="G2102" s="73">
        <f t="shared" si="110"/>
        <v>1.4767000000000001</v>
      </c>
    </row>
    <row r="2103" spans="1:11">
      <c r="A2103" s="94">
        <v>40206</v>
      </c>
      <c r="B2103" s="73">
        <f t="shared" si="112"/>
        <v>186.06420000000003</v>
      </c>
      <c r="C2103" s="95">
        <v>126</v>
      </c>
      <c r="D2103" s="73">
        <f t="shared" si="109"/>
        <v>1.4767000000000001</v>
      </c>
      <c r="F2103" s="96" t="s">
        <v>241</v>
      </c>
      <c r="G2103" s="73">
        <f t="shared" si="110"/>
        <v>1.4767000000000001</v>
      </c>
    </row>
    <row r="2104" spans="1:11">
      <c r="A2104" s="94">
        <v>40207</v>
      </c>
      <c r="B2104" s="73">
        <f t="shared" si="112"/>
        <v>185.32585</v>
      </c>
      <c r="C2104" s="95">
        <v>125.5</v>
      </c>
      <c r="D2104" s="73">
        <f t="shared" si="109"/>
        <v>1.4767000000000001</v>
      </c>
      <c r="F2104" s="96" t="s">
        <v>241</v>
      </c>
      <c r="G2104" s="73">
        <f t="shared" si="110"/>
        <v>1.4767000000000001</v>
      </c>
    </row>
    <row r="2105" spans="1:11">
      <c r="A2105" s="94">
        <v>40210</v>
      </c>
      <c r="B2105" s="73">
        <f t="shared" si="112"/>
        <v>184.14615000000001</v>
      </c>
      <c r="C2105" s="95">
        <v>125.5</v>
      </c>
      <c r="D2105" s="73">
        <f t="shared" si="109"/>
        <v>1.4673</v>
      </c>
      <c r="E2105" s="73">
        <v>74.37</v>
      </c>
      <c r="F2105" s="96" t="s">
        <v>242</v>
      </c>
      <c r="G2105" s="73">
        <f t="shared" si="110"/>
        <v>1.4673</v>
      </c>
      <c r="K2105" s="73">
        <v>74.37</v>
      </c>
    </row>
    <row r="2106" spans="1:11">
      <c r="A2106" s="94">
        <v>40211</v>
      </c>
      <c r="B2106" s="73">
        <f t="shared" si="112"/>
        <v>184.87980000000002</v>
      </c>
      <c r="C2106" s="95">
        <v>126</v>
      </c>
      <c r="D2106" s="73">
        <f t="shared" si="109"/>
        <v>1.4673</v>
      </c>
      <c r="F2106" s="96" t="s">
        <v>242</v>
      </c>
      <c r="G2106" s="73">
        <f t="shared" si="110"/>
        <v>1.4673</v>
      </c>
    </row>
    <row r="2107" spans="1:11">
      <c r="A2107" s="94">
        <v>40212</v>
      </c>
      <c r="B2107" s="73">
        <f t="shared" si="112"/>
        <v>183.779325</v>
      </c>
      <c r="C2107" s="95">
        <v>125.25</v>
      </c>
      <c r="D2107" s="73">
        <f t="shared" si="109"/>
        <v>1.4673</v>
      </c>
      <c r="F2107" s="96" t="s">
        <v>242</v>
      </c>
      <c r="G2107" s="73">
        <f t="shared" si="110"/>
        <v>1.4673</v>
      </c>
    </row>
    <row r="2108" spans="1:11">
      <c r="A2108" s="94">
        <v>40213</v>
      </c>
      <c r="B2108" s="73">
        <f t="shared" si="112"/>
        <v>184.14615000000001</v>
      </c>
      <c r="C2108" s="95">
        <v>125.5</v>
      </c>
      <c r="D2108" s="73">
        <f t="shared" si="109"/>
        <v>1.4673</v>
      </c>
      <c r="F2108" s="96" t="s">
        <v>242</v>
      </c>
      <c r="G2108" s="73">
        <f t="shared" si="110"/>
        <v>1.4673</v>
      </c>
    </row>
    <row r="2109" spans="1:11">
      <c r="A2109" s="94">
        <v>40214</v>
      </c>
      <c r="B2109" s="73">
        <f t="shared" si="112"/>
        <v>183.41249999999999</v>
      </c>
      <c r="C2109" s="95">
        <v>125</v>
      </c>
      <c r="D2109" s="73">
        <f t="shared" si="109"/>
        <v>1.4673</v>
      </c>
      <c r="F2109" s="96" t="s">
        <v>242</v>
      </c>
      <c r="G2109" s="73">
        <f t="shared" si="110"/>
        <v>1.4673</v>
      </c>
    </row>
    <row r="2110" spans="1:11">
      <c r="A2110" s="94">
        <v>40217</v>
      </c>
      <c r="B2110" s="73">
        <f t="shared" si="112"/>
        <v>184.87980000000002</v>
      </c>
      <c r="C2110" s="95">
        <v>126</v>
      </c>
      <c r="D2110" s="73">
        <f t="shared" si="109"/>
        <v>1.4673</v>
      </c>
      <c r="F2110" s="96" t="s">
        <v>242</v>
      </c>
      <c r="G2110" s="73">
        <f t="shared" si="110"/>
        <v>1.4673</v>
      </c>
    </row>
    <row r="2111" spans="1:11">
      <c r="A2111" s="94">
        <v>40218</v>
      </c>
      <c r="B2111" s="73">
        <f t="shared" si="112"/>
        <v>184.14615000000001</v>
      </c>
      <c r="C2111" s="95">
        <v>125.5</v>
      </c>
      <c r="D2111" s="73">
        <f t="shared" si="109"/>
        <v>1.4673</v>
      </c>
      <c r="F2111" s="96" t="s">
        <v>242</v>
      </c>
      <c r="G2111" s="73">
        <f t="shared" si="110"/>
        <v>1.4673</v>
      </c>
    </row>
    <row r="2112" spans="1:11">
      <c r="A2112" s="94">
        <v>40219</v>
      </c>
      <c r="B2112" s="73">
        <f t="shared" si="112"/>
        <v>184.14615000000001</v>
      </c>
      <c r="C2112" s="95">
        <v>125.5</v>
      </c>
      <c r="D2112" s="73">
        <f t="shared" si="109"/>
        <v>1.4673</v>
      </c>
      <c r="F2112" s="96" t="s">
        <v>242</v>
      </c>
      <c r="G2112" s="73">
        <f t="shared" si="110"/>
        <v>1.4673</v>
      </c>
    </row>
    <row r="2113" spans="1:11">
      <c r="A2113" s="94">
        <v>40220</v>
      </c>
      <c r="B2113" s="73">
        <f t="shared" si="112"/>
        <v>184.87980000000002</v>
      </c>
      <c r="C2113" s="95">
        <v>126</v>
      </c>
      <c r="D2113" s="73">
        <f t="shared" si="109"/>
        <v>1.4673</v>
      </c>
      <c r="F2113" s="96" t="s">
        <v>242</v>
      </c>
      <c r="G2113" s="73">
        <f t="shared" si="110"/>
        <v>1.4673</v>
      </c>
    </row>
    <row r="2114" spans="1:11">
      <c r="A2114" s="94">
        <v>40221</v>
      </c>
      <c r="B2114" s="73">
        <f t="shared" si="112"/>
        <v>184.51297500000001</v>
      </c>
      <c r="C2114" s="95">
        <v>125.75</v>
      </c>
      <c r="D2114" s="73">
        <f t="shared" si="109"/>
        <v>1.4673</v>
      </c>
      <c r="F2114" s="96" t="s">
        <v>242</v>
      </c>
      <c r="G2114" s="73">
        <f t="shared" si="110"/>
        <v>1.4673</v>
      </c>
    </row>
    <row r="2115" spans="1:11">
      <c r="A2115" s="94">
        <v>40224</v>
      </c>
      <c r="B2115" s="73">
        <f t="shared" si="112"/>
        <v>183.779325</v>
      </c>
      <c r="C2115" s="95">
        <v>125.25</v>
      </c>
      <c r="D2115" s="73">
        <f t="shared" si="109"/>
        <v>1.4673</v>
      </c>
      <c r="F2115" s="96" t="s">
        <v>242</v>
      </c>
      <c r="G2115" s="73">
        <f t="shared" si="110"/>
        <v>1.4673</v>
      </c>
    </row>
    <row r="2116" spans="1:11">
      <c r="A2116" s="94">
        <v>40225</v>
      </c>
      <c r="B2116" s="73">
        <f t="shared" si="112"/>
        <v>184.14615000000001</v>
      </c>
      <c r="C2116" s="95">
        <v>125.5</v>
      </c>
      <c r="D2116" s="73">
        <f t="shared" ref="D2116:D2179" si="113">+G2116</f>
        <v>1.4673</v>
      </c>
      <c r="F2116" s="96" t="s">
        <v>242</v>
      </c>
      <c r="G2116" s="73">
        <f t="shared" ref="G2116:G2179" si="114">VLOOKUP(F:F,I:J,2,FALSE)</f>
        <v>1.4673</v>
      </c>
    </row>
    <row r="2117" spans="1:11">
      <c r="A2117" s="94">
        <v>40226</v>
      </c>
      <c r="B2117" s="73">
        <f t="shared" si="112"/>
        <v>183.41249999999999</v>
      </c>
      <c r="C2117" s="95">
        <v>125</v>
      </c>
      <c r="D2117" s="73">
        <f t="shared" si="113"/>
        <v>1.4673</v>
      </c>
      <c r="F2117" s="96" t="s">
        <v>242</v>
      </c>
      <c r="G2117" s="73">
        <f t="shared" si="114"/>
        <v>1.4673</v>
      </c>
    </row>
    <row r="2118" spans="1:11">
      <c r="A2118" s="94">
        <v>40227</v>
      </c>
      <c r="B2118" s="73">
        <f t="shared" si="112"/>
        <v>181.21155000000002</v>
      </c>
      <c r="C2118" s="95">
        <v>123.5</v>
      </c>
      <c r="D2118" s="73">
        <f t="shared" si="113"/>
        <v>1.4673</v>
      </c>
      <c r="F2118" s="96" t="s">
        <v>242</v>
      </c>
      <c r="G2118" s="73">
        <f t="shared" si="114"/>
        <v>1.4673</v>
      </c>
    </row>
    <row r="2119" spans="1:11">
      <c r="A2119" s="94">
        <v>40228</v>
      </c>
      <c r="B2119" s="73">
        <f t="shared" si="112"/>
        <v>179.37742500000002</v>
      </c>
      <c r="C2119" s="95">
        <v>122.25</v>
      </c>
      <c r="D2119" s="73">
        <f t="shared" si="113"/>
        <v>1.4673</v>
      </c>
      <c r="F2119" s="96" t="s">
        <v>242</v>
      </c>
      <c r="G2119" s="73">
        <f t="shared" si="114"/>
        <v>1.4673</v>
      </c>
    </row>
    <row r="2120" spans="1:11">
      <c r="A2120" s="94">
        <v>40231</v>
      </c>
      <c r="B2120" s="73">
        <f t="shared" si="112"/>
        <v>179.74424999999999</v>
      </c>
      <c r="C2120" s="95">
        <v>122.5</v>
      </c>
      <c r="D2120" s="73">
        <f t="shared" si="113"/>
        <v>1.4673</v>
      </c>
      <c r="F2120" s="96" t="s">
        <v>242</v>
      </c>
      <c r="G2120" s="73">
        <f t="shared" si="114"/>
        <v>1.4673</v>
      </c>
    </row>
    <row r="2121" spans="1:11">
      <c r="A2121" s="94">
        <v>40232</v>
      </c>
      <c r="B2121" s="73">
        <f t="shared" si="112"/>
        <v>180.111075</v>
      </c>
      <c r="C2121" s="95">
        <v>122.75</v>
      </c>
      <c r="D2121" s="73">
        <f t="shared" si="113"/>
        <v>1.4673</v>
      </c>
      <c r="F2121" s="96" t="s">
        <v>242</v>
      </c>
      <c r="G2121" s="73">
        <f t="shared" si="114"/>
        <v>1.4673</v>
      </c>
    </row>
    <row r="2122" spans="1:11">
      <c r="A2122" s="94">
        <v>40233</v>
      </c>
      <c r="B2122" s="73">
        <f t="shared" si="112"/>
        <v>180.47790000000001</v>
      </c>
      <c r="C2122" s="95">
        <v>123</v>
      </c>
      <c r="D2122" s="73">
        <f t="shared" si="113"/>
        <v>1.4673</v>
      </c>
      <c r="F2122" s="96" t="s">
        <v>242</v>
      </c>
      <c r="G2122" s="73">
        <f t="shared" si="114"/>
        <v>1.4673</v>
      </c>
    </row>
    <row r="2123" spans="1:11">
      <c r="A2123" s="94">
        <v>40234</v>
      </c>
      <c r="B2123" s="73">
        <f t="shared" si="112"/>
        <v>179.74424999999999</v>
      </c>
      <c r="C2123" s="95">
        <v>122.5</v>
      </c>
      <c r="D2123" s="73">
        <f t="shared" si="113"/>
        <v>1.4673</v>
      </c>
      <c r="F2123" s="96" t="s">
        <v>242</v>
      </c>
      <c r="G2123" s="73">
        <f t="shared" si="114"/>
        <v>1.4673</v>
      </c>
    </row>
    <row r="2124" spans="1:11">
      <c r="A2124" s="94">
        <v>40235</v>
      </c>
      <c r="B2124" s="73">
        <f t="shared" si="112"/>
        <v>179.37742500000002</v>
      </c>
      <c r="C2124" s="95">
        <v>122.25</v>
      </c>
      <c r="D2124" s="73">
        <f t="shared" si="113"/>
        <v>1.4673</v>
      </c>
      <c r="F2124" s="96" t="s">
        <v>242</v>
      </c>
      <c r="G2124" s="73">
        <f t="shared" si="114"/>
        <v>1.4673</v>
      </c>
    </row>
    <row r="2125" spans="1:11">
      <c r="A2125" s="94">
        <v>40238</v>
      </c>
      <c r="B2125" s="73">
        <f t="shared" si="112"/>
        <v>175.98059999999998</v>
      </c>
      <c r="C2125" s="95">
        <v>121.5</v>
      </c>
      <c r="D2125" s="73">
        <f t="shared" si="113"/>
        <v>1.4483999999999999</v>
      </c>
      <c r="E2125" s="73">
        <v>80.63</v>
      </c>
      <c r="F2125" s="96" t="s">
        <v>243</v>
      </c>
      <c r="G2125" s="73">
        <f t="shared" si="114"/>
        <v>1.4483999999999999</v>
      </c>
      <c r="K2125" s="73">
        <v>80.63</v>
      </c>
    </row>
    <row r="2126" spans="1:11">
      <c r="A2126" s="94">
        <v>40239</v>
      </c>
      <c r="B2126" s="73">
        <f t="shared" si="112"/>
        <v>174.17009999999999</v>
      </c>
      <c r="C2126" s="95">
        <v>120.25</v>
      </c>
      <c r="D2126" s="73">
        <f t="shared" si="113"/>
        <v>1.4483999999999999</v>
      </c>
      <c r="F2126" s="96" t="s">
        <v>243</v>
      </c>
      <c r="G2126" s="73">
        <f t="shared" si="114"/>
        <v>1.4483999999999999</v>
      </c>
    </row>
    <row r="2127" spans="1:11">
      <c r="A2127" s="94">
        <v>40240</v>
      </c>
      <c r="B2127" s="73">
        <f t="shared" si="112"/>
        <v>174.17009999999999</v>
      </c>
      <c r="C2127" s="95">
        <v>120.25</v>
      </c>
      <c r="D2127" s="73">
        <f t="shared" si="113"/>
        <v>1.4483999999999999</v>
      </c>
      <c r="F2127" s="96" t="s">
        <v>243</v>
      </c>
      <c r="G2127" s="73">
        <f t="shared" si="114"/>
        <v>1.4483999999999999</v>
      </c>
    </row>
    <row r="2128" spans="1:11">
      <c r="A2128" s="94">
        <v>40241</v>
      </c>
      <c r="B2128" s="73">
        <f t="shared" si="112"/>
        <v>173.0838</v>
      </c>
      <c r="C2128" s="95">
        <v>119.5</v>
      </c>
      <c r="D2128" s="73">
        <f t="shared" si="113"/>
        <v>1.4483999999999999</v>
      </c>
      <c r="F2128" s="96" t="s">
        <v>243</v>
      </c>
      <c r="G2128" s="73">
        <f t="shared" si="114"/>
        <v>1.4483999999999999</v>
      </c>
    </row>
    <row r="2129" spans="1:7">
      <c r="A2129" s="94">
        <v>40242</v>
      </c>
      <c r="B2129" s="73">
        <f t="shared" si="112"/>
        <v>172.7217</v>
      </c>
      <c r="C2129" s="95">
        <v>119.25</v>
      </c>
      <c r="D2129" s="73">
        <f t="shared" si="113"/>
        <v>1.4483999999999999</v>
      </c>
      <c r="F2129" s="96" t="s">
        <v>243</v>
      </c>
      <c r="G2129" s="73">
        <f t="shared" si="114"/>
        <v>1.4483999999999999</v>
      </c>
    </row>
    <row r="2130" spans="1:7">
      <c r="A2130" s="94">
        <v>40245</v>
      </c>
      <c r="B2130" s="73">
        <f t="shared" si="112"/>
        <v>169.10069999999999</v>
      </c>
      <c r="C2130" s="95">
        <v>116.75</v>
      </c>
      <c r="D2130" s="73">
        <f t="shared" si="113"/>
        <v>1.4483999999999999</v>
      </c>
      <c r="F2130" s="96" t="s">
        <v>243</v>
      </c>
      <c r="G2130" s="73">
        <f t="shared" si="114"/>
        <v>1.4483999999999999</v>
      </c>
    </row>
    <row r="2131" spans="1:7">
      <c r="A2131" s="94">
        <v>40246</v>
      </c>
      <c r="B2131" s="73">
        <f t="shared" si="112"/>
        <v>167.6523</v>
      </c>
      <c r="C2131" s="95">
        <v>115.75</v>
      </c>
      <c r="D2131" s="73">
        <f t="shared" si="113"/>
        <v>1.4483999999999999</v>
      </c>
      <c r="F2131" s="96" t="s">
        <v>243</v>
      </c>
      <c r="G2131" s="73">
        <f t="shared" si="114"/>
        <v>1.4483999999999999</v>
      </c>
    </row>
    <row r="2132" spans="1:7">
      <c r="A2132" s="94">
        <v>40247</v>
      </c>
      <c r="B2132" s="73">
        <f t="shared" si="112"/>
        <v>177.429</v>
      </c>
      <c r="C2132" s="95">
        <v>122.5</v>
      </c>
      <c r="D2132" s="73">
        <f t="shared" si="113"/>
        <v>1.4483999999999999</v>
      </c>
      <c r="F2132" s="96" t="s">
        <v>243</v>
      </c>
      <c r="G2132" s="73">
        <f t="shared" si="114"/>
        <v>1.4483999999999999</v>
      </c>
    </row>
    <row r="2133" spans="1:7">
      <c r="A2133" s="94">
        <v>40248</v>
      </c>
      <c r="B2133" s="73">
        <f t="shared" si="112"/>
        <v>175.61849999999998</v>
      </c>
      <c r="C2133" s="95">
        <v>121.25</v>
      </c>
      <c r="D2133" s="73">
        <f t="shared" si="113"/>
        <v>1.4483999999999999</v>
      </c>
      <c r="F2133" s="96" t="s">
        <v>243</v>
      </c>
      <c r="G2133" s="73">
        <f t="shared" si="114"/>
        <v>1.4483999999999999</v>
      </c>
    </row>
    <row r="2134" spans="1:7">
      <c r="A2134" s="94">
        <v>40249</v>
      </c>
      <c r="B2134" s="73">
        <f t="shared" si="112"/>
        <v>176.34269999999998</v>
      </c>
      <c r="C2134" s="95">
        <v>121.75</v>
      </c>
      <c r="D2134" s="73">
        <f t="shared" si="113"/>
        <v>1.4483999999999999</v>
      </c>
      <c r="F2134" s="96" t="s">
        <v>243</v>
      </c>
      <c r="G2134" s="73">
        <f t="shared" si="114"/>
        <v>1.4483999999999999</v>
      </c>
    </row>
    <row r="2135" spans="1:7">
      <c r="A2135" s="94">
        <v>40252</v>
      </c>
      <c r="B2135" s="73">
        <f t="shared" si="112"/>
        <v>176.34269999999998</v>
      </c>
      <c r="C2135" s="95">
        <v>121.75</v>
      </c>
      <c r="D2135" s="73">
        <f t="shared" si="113"/>
        <v>1.4483999999999999</v>
      </c>
      <c r="F2135" s="96" t="s">
        <v>243</v>
      </c>
      <c r="G2135" s="73">
        <f t="shared" si="114"/>
        <v>1.4483999999999999</v>
      </c>
    </row>
    <row r="2136" spans="1:7">
      <c r="A2136" s="94">
        <v>40253</v>
      </c>
      <c r="B2136" s="73">
        <f t="shared" si="112"/>
        <v>177.06689999999998</v>
      </c>
      <c r="C2136" s="95">
        <v>122.25</v>
      </c>
      <c r="D2136" s="73">
        <f t="shared" si="113"/>
        <v>1.4483999999999999</v>
      </c>
      <c r="F2136" s="96" t="s">
        <v>243</v>
      </c>
      <c r="G2136" s="73">
        <f t="shared" si="114"/>
        <v>1.4483999999999999</v>
      </c>
    </row>
    <row r="2137" spans="1:7">
      <c r="A2137" s="94">
        <v>40254</v>
      </c>
      <c r="B2137" s="73">
        <f t="shared" si="112"/>
        <v>179.60159999999999</v>
      </c>
      <c r="C2137" s="95">
        <v>124</v>
      </c>
      <c r="D2137" s="73">
        <f t="shared" si="113"/>
        <v>1.4483999999999999</v>
      </c>
      <c r="F2137" s="96" t="s">
        <v>243</v>
      </c>
      <c r="G2137" s="73">
        <f t="shared" si="114"/>
        <v>1.4483999999999999</v>
      </c>
    </row>
    <row r="2138" spans="1:7">
      <c r="A2138" s="94">
        <v>40255</v>
      </c>
      <c r="B2138" s="73">
        <f t="shared" si="112"/>
        <v>181.04999999999998</v>
      </c>
      <c r="C2138" s="95">
        <v>125</v>
      </c>
      <c r="D2138" s="73">
        <f t="shared" si="113"/>
        <v>1.4483999999999999</v>
      </c>
      <c r="F2138" s="96" t="s">
        <v>243</v>
      </c>
      <c r="G2138" s="73">
        <f t="shared" si="114"/>
        <v>1.4483999999999999</v>
      </c>
    </row>
    <row r="2139" spans="1:7">
      <c r="A2139" s="94">
        <v>40256</v>
      </c>
      <c r="B2139" s="73">
        <f t="shared" si="112"/>
        <v>182.8605</v>
      </c>
      <c r="C2139" s="95">
        <v>126.25</v>
      </c>
      <c r="D2139" s="73">
        <f t="shared" si="113"/>
        <v>1.4483999999999999</v>
      </c>
      <c r="F2139" s="96" t="s">
        <v>243</v>
      </c>
      <c r="G2139" s="73">
        <f t="shared" si="114"/>
        <v>1.4483999999999999</v>
      </c>
    </row>
    <row r="2140" spans="1:7">
      <c r="A2140" s="94">
        <v>40259</v>
      </c>
      <c r="B2140" s="73">
        <f t="shared" si="112"/>
        <v>183.5847</v>
      </c>
      <c r="C2140" s="95">
        <v>126.75</v>
      </c>
      <c r="D2140" s="73">
        <f t="shared" si="113"/>
        <v>1.4483999999999999</v>
      </c>
      <c r="F2140" s="96" t="s">
        <v>243</v>
      </c>
      <c r="G2140" s="73">
        <f t="shared" si="114"/>
        <v>1.4483999999999999</v>
      </c>
    </row>
    <row r="2141" spans="1:7">
      <c r="A2141" s="94">
        <v>40260</v>
      </c>
      <c r="B2141" s="73">
        <f t="shared" si="112"/>
        <v>182.13629999999998</v>
      </c>
      <c r="C2141" s="95">
        <v>125.75</v>
      </c>
      <c r="D2141" s="73">
        <f t="shared" si="113"/>
        <v>1.4483999999999999</v>
      </c>
      <c r="F2141" s="96" t="s">
        <v>243</v>
      </c>
      <c r="G2141" s="73">
        <f t="shared" si="114"/>
        <v>1.4483999999999999</v>
      </c>
    </row>
    <row r="2142" spans="1:7">
      <c r="A2142" s="94">
        <v>40261</v>
      </c>
      <c r="B2142" s="73">
        <f t="shared" si="112"/>
        <v>181.04999999999998</v>
      </c>
      <c r="C2142" s="95">
        <v>125</v>
      </c>
      <c r="D2142" s="73">
        <f t="shared" si="113"/>
        <v>1.4483999999999999</v>
      </c>
      <c r="F2142" s="96" t="s">
        <v>243</v>
      </c>
      <c r="G2142" s="73">
        <f t="shared" si="114"/>
        <v>1.4483999999999999</v>
      </c>
    </row>
    <row r="2143" spans="1:7">
      <c r="A2143" s="94">
        <v>40262</v>
      </c>
      <c r="B2143" s="73">
        <f t="shared" si="112"/>
        <v>181.77419999999998</v>
      </c>
      <c r="C2143" s="95">
        <v>125.5</v>
      </c>
      <c r="D2143" s="73">
        <f t="shared" si="113"/>
        <v>1.4483999999999999</v>
      </c>
      <c r="F2143" s="96" t="s">
        <v>243</v>
      </c>
      <c r="G2143" s="73">
        <f t="shared" si="114"/>
        <v>1.4483999999999999</v>
      </c>
    </row>
    <row r="2144" spans="1:7">
      <c r="A2144" s="94">
        <v>40263</v>
      </c>
      <c r="B2144" s="73">
        <f t="shared" si="112"/>
        <v>182.13629999999998</v>
      </c>
      <c r="C2144" s="95">
        <v>125.75</v>
      </c>
      <c r="D2144" s="73">
        <f t="shared" si="113"/>
        <v>1.4483999999999999</v>
      </c>
      <c r="F2144" s="96" t="s">
        <v>243</v>
      </c>
      <c r="G2144" s="73">
        <f t="shared" si="114"/>
        <v>1.4483999999999999</v>
      </c>
    </row>
    <row r="2145" spans="1:11">
      <c r="A2145" s="94">
        <v>40266</v>
      </c>
      <c r="B2145" s="73">
        <f t="shared" si="112"/>
        <v>183.9468</v>
      </c>
      <c r="C2145" s="95">
        <v>127</v>
      </c>
      <c r="D2145" s="73">
        <f t="shared" si="113"/>
        <v>1.4483999999999999</v>
      </c>
      <c r="F2145" s="96" t="s">
        <v>243</v>
      </c>
      <c r="G2145" s="73">
        <f t="shared" si="114"/>
        <v>1.4483999999999999</v>
      </c>
    </row>
    <row r="2146" spans="1:11">
      <c r="A2146" s="94">
        <v>40267</v>
      </c>
      <c r="B2146" s="73">
        <f t="shared" si="112"/>
        <v>183.9468</v>
      </c>
      <c r="C2146" s="95">
        <v>127</v>
      </c>
      <c r="D2146" s="73">
        <f t="shared" si="113"/>
        <v>1.4483999999999999</v>
      </c>
      <c r="F2146" s="96" t="s">
        <v>243</v>
      </c>
      <c r="G2146" s="73">
        <f t="shared" si="114"/>
        <v>1.4483999999999999</v>
      </c>
    </row>
    <row r="2147" spans="1:11">
      <c r="A2147" s="94">
        <v>40268</v>
      </c>
      <c r="B2147" s="73">
        <f t="shared" si="112"/>
        <v>181.41209999999998</v>
      </c>
      <c r="C2147" s="95">
        <v>125.25</v>
      </c>
      <c r="D2147" s="73">
        <f t="shared" si="113"/>
        <v>1.4483999999999999</v>
      </c>
      <c r="F2147" s="96" t="s">
        <v>243</v>
      </c>
      <c r="G2147" s="73">
        <f t="shared" si="114"/>
        <v>1.4483999999999999</v>
      </c>
    </row>
    <row r="2148" spans="1:11">
      <c r="A2148" s="94">
        <v>40269</v>
      </c>
      <c r="B2148" s="73">
        <f t="shared" si="112"/>
        <v>179.59597499999998</v>
      </c>
      <c r="C2148" s="95">
        <v>125.25</v>
      </c>
      <c r="D2148" s="73">
        <f t="shared" si="113"/>
        <v>1.4339</v>
      </c>
      <c r="E2148" s="73">
        <v>84.83</v>
      </c>
      <c r="F2148" s="96" t="s">
        <v>244</v>
      </c>
      <c r="G2148" s="73">
        <f t="shared" si="114"/>
        <v>1.4339</v>
      </c>
      <c r="K2148" s="73">
        <v>84.83</v>
      </c>
    </row>
    <row r="2149" spans="1:11">
      <c r="A2149" s="94">
        <v>40270</v>
      </c>
      <c r="C2149" s="95"/>
      <c r="D2149" s="73">
        <f t="shared" si="113"/>
        <v>1.4339</v>
      </c>
      <c r="F2149" s="96" t="s">
        <v>244</v>
      </c>
      <c r="G2149" s="73">
        <f t="shared" si="114"/>
        <v>1.4339</v>
      </c>
    </row>
    <row r="2150" spans="1:11">
      <c r="A2150" s="94">
        <v>40273</v>
      </c>
      <c r="C2150" s="95"/>
      <c r="D2150" s="73">
        <f t="shared" si="113"/>
        <v>1.4339</v>
      </c>
      <c r="F2150" s="96" t="s">
        <v>244</v>
      </c>
      <c r="G2150" s="73">
        <f t="shared" si="114"/>
        <v>1.4339</v>
      </c>
    </row>
    <row r="2151" spans="1:11">
      <c r="A2151" s="94">
        <v>40274</v>
      </c>
      <c r="B2151" s="73">
        <f t="shared" ref="B2151:B2214" si="115">+C2151*G2151</f>
        <v>181.029875</v>
      </c>
      <c r="C2151" s="95">
        <v>126.25</v>
      </c>
      <c r="D2151" s="73">
        <f t="shared" si="113"/>
        <v>1.4339</v>
      </c>
      <c r="F2151" s="96" t="s">
        <v>244</v>
      </c>
      <c r="G2151" s="73">
        <f t="shared" si="114"/>
        <v>1.4339</v>
      </c>
    </row>
    <row r="2152" spans="1:11">
      <c r="A2152" s="94">
        <v>40275</v>
      </c>
      <c r="B2152" s="73">
        <f t="shared" si="115"/>
        <v>181.38835</v>
      </c>
      <c r="C2152" s="95">
        <v>126.5</v>
      </c>
      <c r="D2152" s="73">
        <f t="shared" si="113"/>
        <v>1.4339</v>
      </c>
      <c r="F2152" s="96" t="s">
        <v>244</v>
      </c>
      <c r="G2152" s="73">
        <f t="shared" si="114"/>
        <v>1.4339</v>
      </c>
    </row>
    <row r="2153" spans="1:11">
      <c r="A2153" s="94">
        <v>40276</v>
      </c>
      <c r="B2153" s="73">
        <f t="shared" si="115"/>
        <v>183.180725</v>
      </c>
      <c r="C2153" s="95">
        <v>127.75</v>
      </c>
      <c r="D2153" s="73">
        <f t="shared" si="113"/>
        <v>1.4339</v>
      </c>
      <c r="F2153" s="96" t="s">
        <v>244</v>
      </c>
      <c r="G2153" s="73">
        <f t="shared" si="114"/>
        <v>1.4339</v>
      </c>
    </row>
    <row r="2154" spans="1:11">
      <c r="A2154" s="94">
        <v>40277</v>
      </c>
      <c r="B2154" s="73">
        <f t="shared" si="115"/>
        <v>182.1053</v>
      </c>
      <c r="C2154" s="95">
        <v>127</v>
      </c>
      <c r="D2154" s="73">
        <f t="shared" si="113"/>
        <v>1.4339</v>
      </c>
      <c r="F2154" s="96" t="s">
        <v>244</v>
      </c>
      <c r="G2154" s="73">
        <f t="shared" si="114"/>
        <v>1.4339</v>
      </c>
    </row>
    <row r="2155" spans="1:11">
      <c r="A2155" s="94">
        <v>40280</v>
      </c>
      <c r="B2155" s="73">
        <f t="shared" si="115"/>
        <v>181.746825</v>
      </c>
      <c r="C2155" s="95">
        <v>126.75</v>
      </c>
      <c r="D2155" s="73">
        <f t="shared" si="113"/>
        <v>1.4339</v>
      </c>
      <c r="F2155" s="96" t="s">
        <v>244</v>
      </c>
      <c r="G2155" s="73">
        <f t="shared" si="114"/>
        <v>1.4339</v>
      </c>
    </row>
    <row r="2156" spans="1:11">
      <c r="A2156" s="94">
        <v>40281</v>
      </c>
      <c r="B2156" s="73">
        <f t="shared" si="115"/>
        <v>182.463775</v>
      </c>
      <c r="C2156" s="95">
        <v>127.25</v>
      </c>
      <c r="D2156" s="73">
        <f t="shared" si="113"/>
        <v>1.4339</v>
      </c>
      <c r="F2156" s="96" t="s">
        <v>244</v>
      </c>
      <c r="G2156" s="73">
        <f t="shared" si="114"/>
        <v>1.4339</v>
      </c>
    </row>
    <row r="2157" spans="1:11">
      <c r="A2157" s="94">
        <v>40282</v>
      </c>
      <c r="B2157" s="73">
        <f t="shared" si="115"/>
        <v>183.53919999999999</v>
      </c>
      <c r="C2157" s="95">
        <v>128</v>
      </c>
      <c r="D2157" s="73">
        <f t="shared" si="113"/>
        <v>1.4339</v>
      </c>
      <c r="F2157" s="96" t="s">
        <v>244</v>
      </c>
      <c r="G2157" s="73">
        <f t="shared" si="114"/>
        <v>1.4339</v>
      </c>
    </row>
    <row r="2158" spans="1:11">
      <c r="A2158" s="94">
        <v>40283</v>
      </c>
      <c r="B2158" s="73">
        <f t="shared" si="115"/>
        <v>184.61462499999999</v>
      </c>
      <c r="C2158" s="95">
        <v>128.75</v>
      </c>
      <c r="D2158" s="73">
        <f t="shared" si="113"/>
        <v>1.4339</v>
      </c>
      <c r="F2158" s="96" t="s">
        <v>244</v>
      </c>
      <c r="G2158" s="73">
        <f t="shared" si="114"/>
        <v>1.4339</v>
      </c>
    </row>
    <row r="2159" spans="1:11">
      <c r="A2159" s="94">
        <v>40284</v>
      </c>
      <c r="B2159" s="73">
        <f t="shared" si="115"/>
        <v>185.69004999999999</v>
      </c>
      <c r="C2159" s="95">
        <v>129.5</v>
      </c>
      <c r="D2159" s="73">
        <f t="shared" si="113"/>
        <v>1.4339</v>
      </c>
      <c r="F2159" s="96" t="s">
        <v>244</v>
      </c>
      <c r="G2159" s="73">
        <f t="shared" si="114"/>
        <v>1.4339</v>
      </c>
    </row>
    <row r="2160" spans="1:11">
      <c r="A2160" s="94">
        <v>40287</v>
      </c>
      <c r="B2160" s="73">
        <f t="shared" si="115"/>
        <v>183.53919999999999</v>
      </c>
      <c r="C2160" s="95">
        <v>128</v>
      </c>
      <c r="D2160" s="73">
        <f t="shared" si="113"/>
        <v>1.4339</v>
      </c>
      <c r="F2160" s="96" t="s">
        <v>244</v>
      </c>
      <c r="G2160" s="73">
        <f t="shared" si="114"/>
        <v>1.4339</v>
      </c>
    </row>
    <row r="2161" spans="1:11">
      <c r="A2161" s="94">
        <v>40288</v>
      </c>
      <c r="B2161" s="73">
        <f t="shared" si="115"/>
        <v>185.69004999999999</v>
      </c>
      <c r="C2161" s="95">
        <v>129.5</v>
      </c>
      <c r="D2161" s="73">
        <f t="shared" si="113"/>
        <v>1.4339</v>
      </c>
      <c r="F2161" s="96" t="s">
        <v>244</v>
      </c>
      <c r="G2161" s="73">
        <f t="shared" si="114"/>
        <v>1.4339</v>
      </c>
    </row>
    <row r="2162" spans="1:11">
      <c r="A2162" s="94">
        <v>40289</v>
      </c>
      <c r="B2162" s="73">
        <f t="shared" si="115"/>
        <v>188.55785</v>
      </c>
      <c r="C2162" s="95">
        <v>131.5</v>
      </c>
      <c r="D2162" s="73">
        <f t="shared" si="113"/>
        <v>1.4339</v>
      </c>
      <c r="F2162" s="96" t="s">
        <v>244</v>
      </c>
      <c r="G2162" s="73">
        <f t="shared" si="114"/>
        <v>1.4339</v>
      </c>
    </row>
    <row r="2163" spans="1:11">
      <c r="A2163" s="94">
        <v>40290</v>
      </c>
      <c r="B2163" s="73">
        <f t="shared" si="115"/>
        <v>189.633275</v>
      </c>
      <c r="C2163" s="95">
        <v>132.25</v>
      </c>
      <c r="D2163" s="73">
        <f t="shared" si="113"/>
        <v>1.4339</v>
      </c>
      <c r="F2163" s="96" t="s">
        <v>244</v>
      </c>
      <c r="G2163" s="73">
        <f t="shared" si="114"/>
        <v>1.4339</v>
      </c>
    </row>
    <row r="2164" spans="1:11">
      <c r="A2164" s="94">
        <v>40291</v>
      </c>
      <c r="B2164" s="73">
        <f t="shared" si="115"/>
        <v>187.8409</v>
      </c>
      <c r="C2164" s="95">
        <v>131</v>
      </c>
      <c r="D2164" s="73">
        <f t="shared" si="113"/>
        <v>1.4339</v>
      </c>
      <c r="F2164" s="96" t="s">
        <v>244</v>
      </c>
      <c r="G2164" s="73">
        <f t="shared" si="114"/>
        <v>1.4339</v>
      </c>
    </row>
    <row r="2165" spans="1:11">
      <c r="A2165" s="94">
        <v>40294</v>
      </c>
      <c r="B2165" s="73">
        <f t="shared" si="115"/>
        <v>188.55785</v>
      </c>
      <c r="C2165" s="95">
        <v>131.5</v>
      </c>
      <c r="D2165" s="73">
        <f t="shared" si="113"/>
        <v>1.4339</v>
      </c>
      <c r="F2165" s="96" t="s">
        <v>244</v>
      </c>
      <c r="G2165" s="73">
        <f t="shared" si="114"/>
        <v>1.4339</v>
      </c>
    </row>
    <row r="2166" spans="1:11">
      <c r="A2166" s="94">
        <v>40295</v>
      </c>
      <c r="B2166" s="73">
        <f t="shared" si="115"/>
        <v>186.40699999999998</v>
      </c>
      <c r="C2166" s="95">
        <v>130</v>
      </c>
      <c r="D2166" s="73">
        <f t="shared" si="113"/>
        <v>1.4339</v>
      </c>
      <c r="F2166" s="96" t="s">
        <v>244</v>
      </c>
      <c r="G2166" s="73">
        <f t="shared" si="114"/>
        <v>1.4339</v>
      </c>
    </row>
    <row r="2167" spans="1:11">
      <c r="A2167" s="94">
        <v>40296</v>
      </c>
      <c r="B2167" s="73">
        <f t="shared" si="115"/>
        <v>188.55785</v>
      </c>
      <c r="C2167" s="95">
        <v>131.5</v>
      </c>
      <c r="D2167" s="73">
        <f t="shared" si="113"/>
        <v>1.4339</v>
      </c>
      <c r="F2167" s="96" t="s">
        <v>244</v>
      </c>
      <c r="G2167" s="73">
        <f t="shared" si="114"/>
        <v>1.4339</v>
      </c>
    </row>
    <row r="2168" spans="1:11">
      <c r="A2168" s="94">
        <v>40297</v>
      </c>
      <c r="B2168" s="73">
        <f t="shared" si="115"/>
        <v>189.633275</v>
      </c>
      <c r="C2168" s="95">
        <v>132.25</v>
      </c>
      <c r="D2168" s="73">
        <f t="shared" si="113"/>
        <v>1.4339</v>
      </c>
      <c r="F2168" s="96" t="s">
        <v>244</v>
      </c>
      <c r="G2168" s="73">
        <f t="shared" si="114"/>
        <v>1.4339</v>
      </c>
    </row>
    <row r="2169" spans="1:11">
      <c r="A2169" s="94">
        <v>40298</v>
      </c>
      <c r="B2169" s="73">
        <f t="shared" si="115"/>
        <v>189.2748</v>
      </c>
      <c r="C2169" s="95">
        <v>132</v>
      </c>
      <c r="D2169" s="73">
        <f t="shared" si="113"/>
        <v>1.4339</v>
      </c>
      <c r="F2169" s="96" t="s">
        <v>244</v>
      </c>
      <c r="G2169" s="73">
        <f t="shared" si="114"/>
        <v>1.4339</v>
      </c>
    </row>
    <row r="2170" spans="1:11">
      <c r="A2170" s="94">
        <v>40301</v>
      </c>
      <c r="B2170" s="73">
        <f t="shared" si="115"/>
        <v>186.0069</v>
      </c>
      <c r="C2170" s="95">
        <v>131</v>
      </c>
      <c r="D2170" s="73">
        <f t="shared" si="113"/>
        <v>1.4198999999999999</v>
      </c>
      <c r="E2170" s="73">
        <v>87.83</v>
      </c>
      <c r="F2170" s="96" t="s">
        <v>245</v>
      </c>
      <c r="G2170" s="73">
        <f t="shared" si="114"/>
        <v>1.4198999999999999</v>
      </c>
      <c r="K2170" s="73">
        <v>87.83</v>
      </c>
    </row>
    <row r="2171" spans="1:11">
      <c r="A2171" s="94">
        <v>40302</v>
      </c>
      <c r="B2171" s="73">
        <f t="shared" si="115"/>
        <v>185.29694999999998</v>
      </c>
      <c r="C2171" s="95">
        <v>130.5</v>
      </c>
      <c r="D2171" s="73">
        <f t="shared" si="113"/>
        <v>1.4198999999999999</v>
      </c>
      <c r="F2171" s="96" t="s">
        <v>245</v>
      </c>
      <c r="G2171" s="73">
        <f t="shared" si="114"/>
        <v>1.4198999999999999</v>
      </c>
    </row>
    <row r="2172" spans="1:11">
      <c r="A2172" s="94">
        <v>40303</v>
      </c>
      <c r="B2172" s="73">
        <f t="shared" si="115"/>
        <v>183.522075</v>
      </c>
      <c r="C2172" s="95">
        <v>129.25</v>
      </c>
      <c r="D2172" s="73">
        <f t="shared" si="113"/>
        <v>1.4198999999999999</v>
      </c>
      <c r="F2172" s="96" t="s">
        <v>245</v>
      </c>
      <c r="G2172" s="73">
        <f t="shared" si="114"/>
        <v>1.4198999999999999</v>
      </c>
    </row>
    <row r="2173" spans="1:11">
      <c r="A2173" s="94">
        <v>40304</v>
      </c>
      <c r="B2173" s="73">
        <f t="shared" si="115"/>
        <v>188.8467</v>
      </c>
      <c r="C2173" s="95">
        <v>133</v>
      </c>
      <c r="D2173" s="73">
        <f t="shared" si="113"/>
        <v>1.4198999999999999</v>
      </c>
      <c r="F2173" s="96" t="s">
        <v>245</v>
      </c>
      <c r="G2173" s="73">
        <f t="shared" si="114"/>
        <v>1.4198999999999999</v>
      </c>
    </row>
    <row r="2174" spans="1:11">
      <c r="A2174" s="94">
        <v>40305</v>
      </c>
      <c r="B2174" s="73">
        <f t="shared" si="115"/>
        <v>190.26659999999998</v>
      </c>
      <c r="C2174" s="95">
        <v>134</v>
      </c>
      <c r="D2174" s="73">
        <f t="shared" si="113"/>
        <v>1.4198999999999999</v>
      </c>
      <c r="F2174" s="96" t="s">
        <v>245</v>
      </c>
      <c r="G2174" s="73">
        <f t="shared" si="114"/>
        <v>1.4198999999999999</v>
      </c>
    </row>
    <row r="2175" spans="1:11">
      <c r="A2175" s="94">
        <v>40308</v>
      </c>
      <c r="B2175" s="73">
        <f t="shared" si="115"/>
        <v>191.331525</v>
      </c>
      <c r="C2175" s="95">
        <v>134.75</v>
      </c>
      <c r="D2175" s="73">
        <f t="shared" si="113"/>
        <v>1.4198999999999999</v>
      </c>
      <c r="F2175" s="96" t="s">
        <v>245</v>
      </c>
      <c r="G2175" s="73">
        <f t="shared" si="114"/>
        <v>1.4198999999999999</v>
      </c>
    </row>
    <row r="2176" spans="1:11">
      <c r="A2176" s="94">
        <v>40309</v>
      </c>
      <c r="B2176" s="73">
        <f t="shared" si="115"/>
        <v>190.62157499999998</v>
      </c>
      <c r="C2176" s="95">
        <v>134.25</v>
      </c>
      <c r="D2176" s="73">
        <f t="shared" si="113"/>
        <v>1.4198999999999999</v>
      </c>
      <c r="F2176" s="96" t="s">
        <v>245</v>
      </c>
      <c r="G2176" s="73">
        <f t="shared" si="114"/>
        <v>1.4198999999999999</v>
      </c>
    </row>
    <row r="2177" spans="1:11">
      <c r="A2177" s="94">
        <v>40310</v>
      </c>
      <c r="B2177" s="73">
        <f t="shared" si="115"/>
        <v>192.04147499999999</v>
      </c>
      <c r="C2177" s="95">
        <v>135.25</v>
      </c>
      <c r="D2177" s="73">
        <f t="shared" si="113"/>
        <v>1.4198999999999999</v>
      </c>
      <c r="F2177" s="96" t="s">
        <v>245</v>
      </c>
      <c r="G2177" s="73">
        <f t="shared" si="114"/>
        <v>1.4198999999999999</v>
      </c>
    </row>
    <row r="2178" spans="1:11">
      <c r="A2178" s="94">
        <v>40311</v>
      </c>
      <c r="B2178" s="73">
        <f t="shared" si="115"/>
        <v>190.26659999999998</v>
      </c>
      <c r="C2178" s="95">
        <v>134</v>
      </c>
      <c r="D2178" s="73">
        <f t="shared" si="113"/>
        <v>1.4198999999999999</v>
      </c>
      <c r="F2178" s="96" t="s">
        <v>245</v>
      </c>
      <c r="G2178" s="73">
        <f t="shared" si="114"/>
        <v>1.4198999999999999</v>
      </c>
    </row>
    <row r="2179" spans="1:11">
      <c r="A2179" s="94">
        <v>40312</v>
      </c>
      <c r="B2179" s="73">
        <f t="shared" si="115"/>
        <v>190.62157499999998</v>
      </c>
      <c r="C2179" s="95">
        <v>134.25</v>
      </c>
      <c r="D2179" s="73">
        <f t="shared" si="113"/>
        <v>1.4198999999999999</v>
      </c>
      <c r="F2179" s="96" t="s">
        <v>245</v>
      </c>
      <c r="G2179" s="73">
        <f t="shared" si="114"/>
        <v>1.4198999999999999</v>
      </c>
    </row>
    <row r="2180" spans="1:11">
      <c r="A2180" s="94">
        <v>40315</v>
      </c>
      <c r="B2180" s="73">
        <f t="shared" si="115"/>
        <v>192.04147499999999</v>
      </c>
      <c r="C2180" s="95">
        <v>135.25</v>
      </c>
      <c r="D2180" s="73">
        <f t="shared" ref="D2180:D2243" si="116">+G2180</f>
        <v>1.4198999999999999</v>
      </c>
      <c r="F2180" s="96" t="s">
        <v>245</v>
      </c>
      <c r="G2180" s="73">
        <f t="shared" ref="G2180:G2243" si="117">VLOOKUP(F:F,I:J,2,FALSE)</f>
        <v>1.4198999999999999</v>
      </c>
    </row>
    <row r="2181" spans="1:11">
      <c r="A2181" s="94">
        <v>40316</v>
      </c>
      <c r="B2181" s="73">
        <f t="shared" si="115"/>
        <v>191.6865</v>
      </c>
      <c r="C2181" s="95">
        <v>135</v>
      </c>
      <c r="D2181" s="73">
        <f t="shared" si="116"/>
        <v>1.4198999999999999</v>
      </c>
      <c r="F2181" s="96" t="s">
        <v>245</v>
      </c>
      <c r="G2181" s="73">
        <f t="shared" si="117"/>
        <v>1.4198999999999999</v>
      </c>
    </row>
    <row r="2182" spans="1:11">
      <c r="A2182" s="94">
        <v>40317</v>
      </c>
      <c r="B2182" s="73">
        <f t="shared" si="115"/>
        <v>192.39644999999999</v>
      </c>
      <c r="C2182" s="95">
        <v>135.5</v>
      </c>
      <c r="D2182" s="73">
        <f t="shared" si="116"/>
        <v>1.4198999999999999</v>
      </c>
      <c r="F2182" s="96" t="s">
        <v>245</v>
      </c>
      <c r="G2182" s="73">
        <f t="shared" si="117"/>
        <v>1.4198999999999999</v>
      </c>
    </row>
    <row r="2183" spans="1:11">
      <c r="A2183" s="94">
        <v>40318</v>
      </c>
      <c r="B2183" s="73">
        <f t="shared" si="115"/>
        <v>193.81635</v>
      </c>
      <c r="C2183" s="95">
        <v>136.5</v>
      </c>
      <c r="D2183" s="73">
        <f t="shared" si="116"/>
        <v>1.4198999999999999</v>
      </c>
      <c r="F2183" s="96" t="s">
        <v>245</v>
      </c>
      <c r="G2183" s="73">
        <f t="shared" si="117"/>
        <v>1.4198999999999999</v>
      </c>
    </row>
    <row r="2184" spans="1:11">
      <c r="A2184" s="94">
        <v>40319</v>
      </c>
      <c r="B2184" s="73">
        <f t="shared" si="115"/>
        <v>197.36609999999999</v>
      </c>
      <c r="C2184" s="95">
        <v>139</v>
      </c>
      <c r="D2184" s="73">
        <f t="shared" si="116"/>
        <v>1.4198999999999999</v>
      </c>
      <c r="F2184" s="96" t="s">
        <v>245</v>
      </c>
      <c r="G2184" s="73">
        <f t="shared" si="117"/>
        <v>1.4198999999999999</v>
      </c>
    </row>
    <row r="2185" spans="1:11">
      <c r="A2185" s="94">
        <v>40322</v>
      </c>
      <c r="B2185" s="73">
        <f t="shared" si="115"/>
        <v>197.36609999999999</v>
      </c>
      <c r="C2185" s="95">
        <v>139</v>
      </c>
      <c r="D2185" s="73">
        <f t="shared" si="116"/>
        <v>1.4198999999999999</v>
      </c>
      <c r="F2185" s="96" t="s">
        <v>245</v>
      </c>
      <c r="G2185" s="73">
        <f t="shared" si="117"/>
        <v>1.4198999999999999</v>
      </c>
    </row>
    <row r="2186" spans="1:11">
      <c r="A2186" s="94">
        <v>40323</v>
      </c>
      <c r="B2186" s="73">
        <f t="shared" si="115"/>
        <v>194.171325</v>
      </c>
      <c r="C2186" s="95">
        <v>136.75</v>
      </c>
      <c r="D2186" s="73">
        <f t="shared" si="116"/>
        <v>1.4198999999999999</v>
      </c>
      <c r="F2186" s="96" t="s">
        <v>245</v>
      </c>
      <c r="G2186" s="73">
        <f t="shared" si="117"/>
        <v>1.4198999999999999</v>
      </c>
    </row>
    <row r="2187" spans="1:11">
      <c r="A2187" s="94">
        <v>40324</v>
      </c>
      <c r="B2187" s="73">
        <f t="shared" si="115"/>
        <v>195.23624999999998</v>
      </c>
      <c r="C2187" s="95">
        <v>137.5</v>
      </c>
      <c r="D2187" s="73">
        <f t="shared" si="116"/>
        <v>1.4198999999999999</v>
      </c>
      <c r="F2187" s="96" t="s">
        <v>245</v>
      </c>
      <c r="G2187" s="73">
        <f t="shared" si="117"/>
        <v>1.4198999999999999</v>
      </c>
    </row>
    <row r="2188" spans="1:11">
      <c r="A2188" s="94">
        <v>40325</v>
      </c>
      <c r="B2188" s="73">
        <f t="shared" si="115"/>
        <v>191.6865</v>
      </c>
      <c r="C2188" s="95">
        <v>135</v>
      </c>
      <c r="D2188" s="73">
        <f t="shared" si="116"/>
        <v>1.4198999999999999</v>
      </c>
      <c r="F2188" s="96" t="s">
        <v>245</v>
      </c>
      <c r="G2188" s="73">
        <f t="shared" si="117"/>
        <v>1.4198999999999999</v>
      </c>
    </row>
    <row r="2189" spans="1:11">
      <c r="A2189" s="94">
        <v>40326</v>
      </c>
      <c r="B2189" s="73">
        <f t="shared" si="115"/>
        <v>188.8467</v>
      </c>
      <c r="C2189" s="95">
        <v>133</v>
      </c>
      <c r="D2189" s="73">
        <f t="shared" si="116"/>
        <v>1.4198999999999999</v>
      </c>
      <c r="F2189" s="96" t="s">
        <v>245</v>
      </c>
      <c r="G2189" s="73">
        <f t="shared" si="117"/>
        <v>1.4198999999999999</v>
      </c>
    </row>
    <row r="2190" spans="1:11">
      <c r="A2190" s="94">
        <v>40329</v>
      </c>
      <c r="B2190" s="73">
        <f t="shared" si="115"/>
        <v>187.07182499999999</v>
      </c>
      <c r="C2190" s="95">
        <v>131.75</v>
      </c>
      <c r="D2190" s="73">
        <f t="shared" si="116"/>
        <v>1.4198999999999999</v>
      </c>
      <c r="F2190" s="96" t="s">
        <v>245</v>
      </c>
      <c r="G2190" s="73">
        <f t="shared" si="117"/>
        <v>1.4198999999999999</v>
      </c>
    </row>
    <row r="2191" spans="1:11">
      <c r="A2191" s="94">
        <v>40330</v>
      </c>
      <c r="B2191" s="73">
        <f t="shared" si="115"/>
        <v>179.40635</v>
      </c>
      <c r="C2191" s="95">
        <v>130.25</v>
      </c>
      <c r="D2191" s="73">
        <f t="shared" si="116"/>
        <v>1.3774</v>
      </c>
      <c r="E2191" s="73">
        <v>84.67</v>
      </c>
      <c r="F2191" s="96" t="s">
        <v>246</v>
      </c>
      <c r="G2191" s="73">
        <f t="shared" si="117"/>
        <v>1.3774</v>
      </c>
      <c r="K2191" s="73">
        <v>84.67</v>
      </c>
    </row>
    <row r="2192" spans="1:11">
      <c r="A2192" s="94">
        <v>40331</v>
      </c>
      <c r="B2192" s="73">
        <f t="shared" si="115"/>
        <v>177.68459999999999</v>
      </c>
      <c r="C2192" s="95">
        <v>129</v>
      </c>
      <c r="D2192" s="73">
        <f t="shared" si="116"/>
        <v>1.3774</v>
      </c>
      <c r="F2192" s="96" t="s">
        <v>246</v>
      </c>
      <c r="G2192" s="73">
        <f t="shared" si="117"/>
        <v>1.3774</v>
      </c>
    </row>
    <row r="2193" spans="1:7">
      <c r="A2193" s="94">
        <v>40332</v>
      </c>
      <c r="B2193" s="73">
        <f t="shared" si="115"/>
        <v>182.50549999999998</v>
      </c>
      <c r="C2193" s="95">
        <v>132.5</v>
      </c>
      <c r="D2193" s="73">
        <f t="shared" si="116"/>
        <v>1.3774</v>
      </c>
      <c r="F2193" s="96" t="s">
        <v>246</v>
      </c>
      <c r="G2193" s="73">
        <f t="shared" si="117"/>
        <v>1.3774</v>
      </c>
    </row>
    <row r="2194" spans="1:7">
      <c r="A2194" s="94">
        <v>40333</v>
      </c>
      <c r="B2194" s="73">
        <f t="shared" si="115"/>
        <v>181.8168</v>
      </c>
      <c r="C2194" s="95">
        <v>132</v>
      </c>
      <c r="D2194" s="73">
        <f t="shared" si="116"/>
        <v>1.3774</v>
      </c>
      <c r="F2194" s="96" t="s">
        <v>246</v>
      </c>
      <c r="G2194" s="73">
        <f t="shared" si="117"/>
        <v>1.3774</v>
      </c>
    </row>
    <row r="2195" spans="1:7">
      <c r="A2195" s="94">
        <v>40336</v>
      </c>
      <c r="B2195" s="73">
        <f t="shared" si="115"/>
        <v>183.53854999999999</v>
      </c>
      <c r="C2195" s="95">
        <v>133.25</v>
      </c>
      <c r="D2195" s="73">
        <f t="shared" si="116"/>
        <v>1.3774</v>
      </c>
      <c r="F2195" s="96" t="s">
        <v>246</v>
      </c>
      <c r="G2195" s="73">
        <f t="shared" si="117"/>
        <v>1.3774</v>
      </c>
    </row>
    <row r="2196" spans="1:7">
      <c r="A2196" s="94">
        <v>40337</v>
      </c>
      <c r="B2196" s="73">
        <f t="shared" si="115"/>
        <v>183.53854999999999</v>
      </c>
      <c r="C2196" s="95">
        <v>133.25</v>
      </c>
      <c r="D2196" s="73">
        <f t="shared" si="116"/>
        <v>1.3774</v>
      </c>
      <c r="F2196" s="96" t="s">
        <v>246</v>
      </c>
      <c r="G2196" s="73">
        <f t="shared" si="117"/>
        <v>1.3774</v>
      </c>
    </row>
    <row r="2197" spans="1:7">
      <c r="A2197" s="94">
        <v>40338</v>
      </c>
      <c r="B2197" s="73">
        <f t="shared" si="115"/>
        <v>176.30719999999999</v>
      </c>
      <c r="C2197" s="95">
        <v>128</v>
      </c>
      <c r="D2197" s="73">
        <f t="shared" si="116"/>
        <v>1.3774</v>
      </c>
      <c r="F2197" s="96" t="s">
        <v>246</v>
      </c>
      <c r="G2197" s="73">
        <f t="shared" si="117"/>
        <v>1.3774</v>
      </c>
    </row>
    <row r="2198" spans="1:7">
      <c r="A2198" s="94">
        <v>40339</v>
      </c>
      <c r="B2198" s="73">
        <f t="shared" si="115"/>
        <v>179.06199999999998</v>
      </c>
      <c r="C2198" s="95">
        <v>130</v>
      </c>
      <c r="D2198" s="73">
        <f t="shared" si="116"/>
        <v>1.3774</v>
      </c>
      <c r="F2198" s="96" t="s">
        <v>246</v>
      </c>
      <c r="G2198" s="73">
        <f t="shared" si="117"/>
        <v>1.3774</v>
      </c>
    </row>
    <row r="2199" spans="1:7">
      <c r="A2199" s="94">
        <v>40340</v>
      </c>
      <c r="B2199" s="73">
        <f t="shared" si="115"/>
        <v>179.06199999999998</v>
      </c>
      <c r="C2199" s="95">
        <v>130</v>
      </c>
      <c r="D2199" s="73">
        <f t="shared" si="116"/>
        <v>1.3774</v>
      </c>
      <c r="F2199" s="96" t="s">
        <v>246</v>
      </c>
      <c r="G2199" s="73">
        <f t="shared" si="117"/>
        <v>1.3774</v>
      </c>
    </row>
    <row r="2200" spans="1:7">
      <c r="A2200" s="94">
        <v>40343</v>
      </c>
      <c r="B2200" s="73">
        <f t="shared" si="115"/>
        <v>179.06199999999998</v>
      </c>
      <c r="C2200" s="95">
        <v>130</v>
      </c>
      <c r="D2200" s="73">
        <f t="shared" si="116"/>
        <v>1.3774</v>
      </c>
      <c r="F2200" s="96" t="s">
        <v>246</v>
      </c>
      <c r="G2200" s="73">
        <f t="shared" si="117"/>
        <v>1.3774</v>
      </c>
    </row>
    <row r="2201" spans="1:7">
      <c r="A2201" s="94">
        <v>40344</v>
      </c>
      <c r="B2201" s="73">
        <f t="shared" si="115"/>
        <v>179.06199999999998</v>
      </c>
      <c r="C2201" s="95">
        <v>130</v>
      </c>
      <c r="D2201" s="73">
        <f t="shared" si="116"/>
        <v>1.3774</v>
      </c>
      <c r="F2201" s="96" t="s">
        <v>246</v>
      </c>
      <c r="G2201" s="73">
        <f t="shared" si="117"/>
        <v>1.3774</v>
      </c>
    </row>
    <row r="2202" spans="1:7">
      <c r="A2202" s="94">
        <v>40345</v>
      </c>
      <c r="B2202" s="73">
        <f t="shared" si="115"/>
        <v>179.06199999999998</v>
      </c>
      <c r="C2202" s="95">
        <v>130</v>
      </c>
      <c r="D2202" s="73">
        <f t="shared" si="116"/>
        <v>1.3774</v>
      </c>
      <c r="F2202" s="96" t="s">
        <v>246</v>
      </c>
      <c r="G2202" s="73">
        <f t="shared" si="117"/>
        <v>1.3774</v>
      </c>
    </row>
    <row r="2203" spans="1:7">
      <c r="A2203" s="94">
        <v>40346</v>
      </c>
      <c r="B2203" s="73">
        <f t="shared" si="115"/>
        <v>181.8168</v>
      </c>
      <c r="C2203" s="95">
        <v>132</v>
      </c>
      <c r="D2203" s="73">
        <f t="shared" si="116"/>
        <v>1.3774</v>
      </c>
      <c r="F2203" s="96" t="s">
        <v>246</v>
      </c>
      <c r="G2203" s="73">
        <f t="shared" si="117"/>
        <v>1.3774</v>
      </c>
    </row>
    <row r="2204" spans="1:7">
      <c r="A2204" s="94">
        <v>40347</v>
      </c>
      <c r="B2204" s="73">
        <f t="shared" si="115"/>
        <v>181.8168</v>
      </c>
      <c r="C2204" s="95">
        <v>132</v>
      </c>
      <c r="D2204" s="73">
        <f t="shared" si="116"/>
        <v>1.3774</v>
      </c>
      <c r="F2204" s="96" t="s">
        <v>246</v>
      </c>
      <c r="G2204" s="73">
        <f t="shared" si="117"/>
        <v>1.3774</v>
      </c>
    </row>
    <row r="2205" spans="1:7">
      <c r="A2205" s="94">
        <v>40350</v>
      </c>
      <c r="B2205" s="73">
        <f t="shared" si="115"/>
        <v>187.67075</v>
      </c>
      <c r="C2205" s="95">
        <v>136.25</v>
      </c>
      <c r="D2205" s="73">
        <f t="shared" si="116"/>
        <v>1.3774</v>
      </c>
      <c r="F2205" s="96" t="s">
        <v>246</v>
      </c>
      <c r="G2205" s="73">
        <f t="shared" si="117"/>
        <v>1.3774</v>
      </c>
    </row>
    <row r="2206" spans="1:7">
      <c r="A2206" s="94">
        <v>40351</v>
      </c>
      <c r="B2206" s="73">
        <f t="shared" si="115"/>
        <v>179.06199999999998</v>
      </c>
      <c r="C2206" s="95">
        <v>130</v>
      </c>
      <c r="D2206" s="73">
        <f t="shared" si="116"/>
        <v>1.3774</v>
      </c>
      <c r="F2206" s="96" t="s">
        <v>246</v>
      </c>
      <c r="G2206" s="73">
        <f t="shared" si="117"/>
        <v>1.3774</v>
      </c>
    </row>
    <row r="2207" spans="1:7">
      <c r="A2207" s="94">
        <v>40352</v>
      </c>
      <c r="B2207" s="73">
        <f t="shared" si="115"/>
        <v>179.40635</v>
      </c>
      <c r="C2207" s="95">
        <v>130.25</v>
      </c>
      <c r="D2207" s="73">
        <f t="shared" si="116"/>
        <v>1.3774</v>
      </c>
      <c r="F2207" s="96" t="s">
        <v>246</v>
      </c>
      <c r="G2207" s="73">
        <f t="shared" si="117"/>
        <v>1.3774</v>
      </c>
    </row>
    <row r="2208" spans="1:7">
      <c r="A2208" s="94">
        <v>40353</v>
      </c>
      <c r="B2208" s="73">
        <f t="shared" si="115"/>
        <v>179.40635</v>
      </c>
      <c r="C2208" s="95">
        <v>130.25</v>
      </c>
      <c r="D2208" s="73">
        <f t="shared" si="116"/>
        <v>1.3774</v>
      </c>
      <c r="F2208" s="96" t="s">
        <v>246</v>
      </c>
      <c r="G2208" s="73">
        <f t="shared" si="117"/>
        <v>1.3774</v>
      </c>
    </row>
    <row r="2209" spans="1:11">
      <c r="A2209" s="94">
        <v>40354</v>
      </c>
      <c r="B2209" s="73">
        <f t="shared" si="115"/>
        <v>179.06199999999998</v>
      </c>
      <c r="C2209" s="95">
        <v>130</v>
      </c>
      <c r="D2209" s="73">
        <f t="shared" si="116"/>
        <v>1.3774</v>
      </c>
      <c r="F2209" s="96" t="s">
        <v>246</v>
      </c>
      <c r="G2209" s="73">
        <f t="shared" si="117"/>
        <v>1.3774</v>
      </c>
    </row>
    <row r="2210" spans="1:11">
      <c r="A2210" s="94">
        <v>40357</v>
      </c>
      <c r="B2210" s="73">
        <f t="shared" si="115"/>
        <v>179.06199999999998</v>
      </c>
      <c r="C2210" s="95">
        <v>130</v>
      </c>
      <c r="D2210" s="73">
        <f t="shared" si="116"/>
        <v>1.3774</v>
      </c>
      <c r="F2210" s="96" t="s">
        <v>246</v>
      </c>
      <c r="G2210" s="73">
        <f t="shared" si="117"/>
        <v>1.3774</v>
      </c>
    </row>
    <row r="2211" spans="1:11">
      <c r="A2211" s="94">
        <v>40358</v>
      </c>
      <c r="B2211" s="73">
        <f t="shared" si="115"/>
        <v>181.12809999999999</v>
      </c>
      <c r="C2211" s="95">
        <v>131.5</v>
      </c>
      <c r="D2211" s="73">
        <f t="shared" si="116"/>
        <v>1.3774</v>
      </c>
      <c r="F2211" s="96" t="s">
        <v>246</v>
      </c>
      <c r="G2211" s="73">
        <f t="shared" si="117"/>
        <v>1.3774</v>
      </c>
    </row>
    <row r="2212" spans="1:11">
      <c r="A2212" s="94">
        <v>40359</v>
      </c>
      <c r="B2212" s="73">
        <f t="shared" si="115"/>
        <v>188.01509999999999</v>
      </c>
      <c r="C2212" s="95">
        <v>136.5</v>
      </c>
      <c r="D2212" s="73">
        <f t="shared" si="116"/>
        <v>1.3774</v>
      </c>
      <c r="F2212" s="96" t="s">
        <v>246</v>
      </c>
      <c r="G2212" s="73">
        <f t="shared" si="117"/>
        <v>1.3774</v>
      </c>
    </row>
    <row r="2213" spans="1:11">
      <c r="A2213" s="94">
        <v>40360</v>
      </c>
      <c r="B2213" s="73">
        <f t="shared" si="115"/>
        <v>188.59399999999999</v>
      </c>
      <c r="C2213" s="95">
        <v>140</v>
      </c>
      <c r="D2213" s="73">
        <f t="shared" si="116"/>
        <v>1.3471</v>
      </c>
      <c r="E2213" s="73">
        <v>79.73</v>
      </c>
      <c r="F2213" s="96" t="s">
        <v>247</v>
      </c>
      <c r="G2213" s="73">
        <f t="shared" si="117"/>
        <v>1.3471</v>
      </c>
      <c r="K2213" s="73">
        <v>79.73</v>
      </c>
    </row>
    <row r="2214" spans="1:11">
      <c r="A2214" s="94">
        <v>40361</v>
      </c>
      <c r="B2214" s="73">
        <f t="shared" si="115"/>
        <v>190.951425</v>
      </c>
      <c r="C2214" s="95">
        <v>141.75</v>
      </c>
      <c r="D2214" s="73">
        <f t="shared" si="116"/>
        <v>1.3471</v>
      </c>
      <c r="F2214" s="96" t="s">
        <v>247</v>
      </c>
      <c r="G2214" s="73">
        <f t="shared" si="117"/>
        <v>1.3471</v>
      </c>
    </row>
    <row r="2215" spans="1:11">
      <c r="A2215" s="94">
        <v>40364</v>
      </c>
      <c r="B2215" s="73">
        <f t="shared" ref="B2215:B2278" si="118">+C2215*G2215</f>
        <v>196.33982499999999</v>
      </c>
      <c r="C2215" s="95">
        <v>145.75</v>
      </c>
      <c r="D2215" s="73">
        <f t="shared" si="116"/>
        <v>1.3471</v>
      </c>
      <c r="F2215" s="96" t="s">
        <v>247</v>
      </c>
      <c r="G2215" s="73">
        <f t="shared" si="117"/>
        <v>1.3471</v>
      </c>
    </row>
    <row r="2216" spans="1:11">
      <c r="A2216" s="94">
        <v>40365</v>
      </c>
      <c r="B2216" s="73">
        <f t="shared" si="118"/>
        <v>200.381125</v>
      </c>
      <c r="C2216" s="95">
        <v>148.75</v>
      </c>
      <c r="D2216" s="73">
        <f t="shared" si="116"/>
        <v>1.3471</v>
      </c>
      <c r="F2216" s="96" t="s">
        <v>247</v>
      </c>
      <c r="G2216" s="73">
        <f t="shared" si="117"/>
        <v>1.3471</v>
      </c>
    </row>
    <row r="2217" spans="1:11">
      <c r="A2217" s="94">
        <v>40366</v>
      </c>
      <c r="B2217" s="73">
        <f t="shared" si="118"/>
        <v>205.09597499999998</v>
      </c>
      <c r="C2217" s="95">
        <v>152.25</v>
      </c>
      <c r="D2217" s="73">
        <f t="shared" si="116"/>
        <v>1.3471</v>
      </c>
      <c r="F2217" s="96" t="s">
        <v>247</v>
      </c>
      <c r="G2217" s="73">
        <f t="shared" si="117"/>
        <v>1.3471</v>
      </c>
    </row>
    <row r="2218" spans="1:11">
      <c r="A2218" s="94">
        <v>40367</v>
      </c>
      <c r="B2218" s="73">
        <f t="shared" si="118"/>
        <v>212.84180000000001</v>
      </c>
      <c r="C2218" s="95">
        <v>158</v>
      </c>
      <c r="D2218" s="73">
        <f t="shared" si="116"/>
        <v>1.3471</v>
      </c>
      <c r="F2218" s="96" t="s">
        <v>247</v>
      </c>
      <c r="G2218" s="73">
        <f t="shared" si="117"/>
        <v>1.3471</v>
      </c>
    </row>
    <row r="2219" spans="1:11">
      <c r="A2219" s="94">
        <v>40368</v>
      </c>
      <c r="B2219" s="73">
        <f t="shared" si="118"/>
        <v>202.065</v>
      </c>
      <c r="C2219" s="95">
        <v>150</v>
      </c>
      <c r="D2219" s="73">
        <f t="shared" si="116"/>
        <v>1.3471</v>
      </c>
      <c r="F2219" s="96" t="s">
        <v>247</v>
      </c>
      <c r="G2219" s="73">
        <f t="shared" si="117"/>
        <v>1.3471</v>
      </c>
    </row>
    <row r="2220" spans="1:11">
      <c r="A2220" s="94">
        <v>40371</v>
      </c>
      <c r="B2220" s="73">
        <f t="shared" si="118"/>
        <v>202.065</v>
      </c>
      <c r="C2220" s="95">
        <v>150</v>
      </c>
      <c r="D2220" s="73">
        <f t="shared" si="116"/>
        <v>1.3471</v>
      </c>
      <c r="F2220" s="96" t="s">
        <v>247</v>
      </c>
      <c r="G2220" s="73">
        <f t="shared" si="117"/>
        <v>1.3471</v>
      </c>
    </row>
    <row r="2221" spans="1:11">
      <c r="A2221" s="94">
        <v>40372</v>
      </c>
      <c r="B2221" s="73">
        <f t="shared" si="118"/>
        <v>202.065</v>
      </c>
      <c r="C2221" s="95">
        <v>150</v>
      </c>
      <c r="D2221" s="73">
        <f t="shared" si="116"/>
        <v>1.3471</v>
      </c>
      <c r="F2221" s="96" t="s">
        <v>247</v>
      </c>
      <c r="G2221" s="73">
        <f t="shared" si="117"/>
        <v>1.3471</v>
      </c>
    </row>
    <row r="2222" spans="1:11">
      <c r="A2222" s="94">
        <v>40373</v>
      </c>
      <c r="B2222" s="73">
        <f t="shared" si="118"/>
        <v>208.46372499999998</v>
      </c>
      <c r="C2222" s="95">
        <v>154.75</v>
      </c>
      <c r="D2222" s="73">
        <f t="shared" si="116"/>
        <v>1.3471</v>
      </c>
      <c r="F2222" s="96" t="s">
        <v>247</v>
      </c>
      <c r="G2222" s="73">
        <f t="shared" si="117"/>
        <v>1.3471</v>
      </c>
    </row>
    <row r="2223" spans="1:11">
      <c r="A2223" s="94">
        <v>40374</v>
      </c>
      <c r="B2223" s="73">
        <f t="shared" si="118"/>
        <v>222.2715</v>
      </c>
      <c r="C2223" s="95">
        <v>165</v>
      </c>
      <c r="D2223" s="73">
        <f t="shared" si="116"/>
        <v>1.3471</v>
      </c>
      <c r="F2223" s="96" t="s">
        <v>247</v>
      </c>
      <c r="G2223" s="73">
        <f t="shared" si="117"/>
        <v>1.3471</v>
      </c>
    </row>
    <row r="2224" spans="1:11">
      <c r="A2224" s="94">
        <v>40375</v>
      </c>
      <c r="B2224" s="73">
        <f t="shared" si="118"/>
        <v>216.546325</v>
      </c>
      <c r="C2224" s="95">
        <v>160.75</v>
      </c>
      <c r="D2224" s="73">
        <f t="shared" si="116"/>
        <v>1.3471</v>
      </c>
      <c r="F2224" s="96" t="s">
        <v>247</v>
      </c>
      <c r="G2224" s="73">
        <f t="shared" si="117"/>
        <v>1.3471</v>
      </c>
    </row>
    <row r="2225" spans="1:11">
      <c r="A2225" s="94">
        <v>40378</v>
      </c>
      <c r="B2225" s="73">
        <f t="shared" si="118"/>
        <v>210.484375</v>
      </c>
      <c r="C2225" s="95">
        <v>156.25</v>
      </c>
      <c r="D2225" s="73">
        <f t="shared" si="116"/>
        <v>1.3471</v>
      </c>
      <c r="F2225" s="96" t="s">
        <v>247</v>
      </c>
      <c r="G2225" s="73">
        <f t="shared" si="117"/>
        <v>1.3471</v>
      </c>
    </row>
    <row r="2226" spans="1:11">
      <c r="A2226" s="94">
        <v>40379</v>
      </c>
      <c r="B2226" s="73">
        <f t="shared" si="118"/>
        <v>210.484375</v>
      </c>
      <c r="C2226" s="95">
        <v>156.25</v>
      </c>
      <c r="D2226" s="73">
        <f t="shared" si="116"/>
        <v>1.3471</v>
      </c>
      <c r="F2226" s="96" t="s">
        <v>247</v>
      </c>
      <c r="G2226" s="73">
        <f t="shared" si="117"/>
        <v>1.3471</v>
      </c>
    </row>
    <row r="2227" spans="1:11">
      <c r="A2227" s="94">
        <v>40380</v>
      </c>
      <c r="B2227" s="73">
        <f t="shared" si="118"/>
        <v>219.914075</v>
      </c>
      <c r="C2227" s="95">
        <v>163.25</v>
      </c>
      <c r="D2227" s="73">
        <f t="shared" si="116"/>
        <v>1.3471</v>
      </c>
      <c r="F2227" s="96" t="s">
        <v>247</v>
      </c>
      <c r="G2227" s="73">
        <f t="shared" si="117"/>
        <v>1.3471</v>
      </c>
    </row>
    <row r="2228" spans="1:11">
      <c r="A2228" s="94">
        <v>40381</v>
      </c>
      <c r="B2228" s="73">
        <f t="shared" si="118"/>
        <v>224.9657</v>
      </c>
      <c r="C2228" s="95">
        <v>167</v>
      </c>
      <c r="D2228" s="73">
        <f t="shared" si="116"/>
        <v>1.3471</v>
      </c>
      <c r="F2228" s="96" t="s">
        <v>247</v>
      </c>
      <c r="G2228" s="73">
        <f t="shared" si="117"/>
        <v>1.3471</v>
      </c>
    </row>
    <row r="2229" spans="1:11">
      <c r="A2229" s="94">
        <v>40382</v>
      </c>
      <c r="B2229" s="73">
        <f t="shared" si="118"/>
        <v>229.00700000000001</v>
      </c>
      <c r="C2229" s="95">
        <v>170</v>
      </c>
      <c r="D2229" s="73">
        <f t="shared" si="116"/>
        <v>1.3471</v>
      </c>
      <c r="F2229" s="96" t="s">
        <v>247</v>
      </c>
      <c r="G2229" s="73">
        <f t="shared" si="117"/>
        <v>1.3471</v>
      </c>
    </row>
    <row r="2230" spans="1:11">
      <c r="A2230" s="94">
        <v>40385</v>
      </c>
      <c r="B2230" s="73">
        <f t="shared" si="118"/>
        <v>226.649575</v>
      </c>
      <c r="C2230" s="95">
        <v>168.25</v>
      </c>
      <c r="D2230" s="73">
        <f t="shared" si="116"/>
        <v>1.3471</v>
      </c>
      <c r="F2230" s="96" t="s">
        <v>247</v>
      </c>
      <c r="G2230" s="73">
        <f t="shared" si="117"/>
        <v>1.3471</v>
      </c>
    </row>
    <row r="2231" spans="1:11">
      <c r="A2231" s="94">
        <v>40386</v>
      </c>
      <c r="B2231" s="73">
        <f t="shared" si="118"/>
        <v>231.02764999999999</v>
      </c>
      <c r="C2231" s="95">
        <v>171.5</v>
      </c>
      <c r="D2231" s="73">
        <f t="shared" si="116"/>
        <v>1.3471</v>
      </c>
      <c r="F2231" s="96" t="s">
        <v>247</v>
      </c>
      <c r="G2231" s="73">
        <f t="shared" si="117"/>
        <v>1.3471</v>
      </c>
    </row>
    <row r="2232" spans="1:11">
      <c r="A2232" s="94">
        <v>40387</v>
      </c>
      <c r="B2232" s="73">
        <f t="shared" si="118"/>
        <v>242.814775</v>
      </c>
      <c r="C2232" s="95">
        <v>180.25</v>
      </c>
      <c r="D2232" s="73">
        <f t="shared" si="116"/>
        <v>1.3471</v>
      </c>
      <c r="F2232" s="96" t="s">
        <v>247</v>
      </c>
      <c r="G2232" s="73">
        <f t="shared" si="117"/>
        <v>1.3471</v>
      </c>
    </row>
    <row r="2233" spans="1:11">
      <c r="A2233" s="94">
        <v>40388</v>
      </c>
      <c r="B2233" s="73">
        <f t="shared" si="118"/>
        <v>240.79412499999998</v>
      </c>
      <c r="C2233" s="95">
        <v>178.75</v>
      </c>
      <c r="D2233" s="73">
        <f t="shared" si="116"/>
        <v>1.3471</v>
      </c>
      <c r="F2233" s="96" t="s">
        <v>247</v>
      </c>
      <c r="G2233" s="73">
        <f t="shared" si="117"/>
        <v>1.3471</v>
      </c>
    </row>
    <row r="2234" spans="1:11">
      <c r="A2234" s="94">
        <v>40389</v>
      </c>
      <c r="B2234" s="73">
        <f t="shared" si="118"/>
        <v>250.56059999999999</v>
      </c>
      <c r="C2234" s="95">
        <v>186</v>
      </c>
      <c r="D2234" s="73">
        <f t="shared" si="116"/>
        <v>1.3471</v>
      </c>
      <c r="F2234" s="96" t="s">
        <v>247</v>
      </c>
      <c r="G2234" s="73">
        <f t="shared" si="117"/>
        <v>1.3471</v>
      </c>
    </row>
    <row r="2235" spans="1:11">
      <c r="A2235" s="94">
        <v>40392</v>
      </c>
      <c r="B2235" s="73">
        <f t="shared" si="118"/>
        <v>266.54579999999999</v>
      </c>
      <c r="C2235" s="95">
        <v>198.5</v>
      </c>
      <c r="D2235" s="73">
        <f t="shared" si="116"/>
        <v>1.3428</v>
      </c>
      <c r="E2235" s="73">
        <v>79.73</v>
      </c>
      <c r="F2235" s="96" t="s">
        <v>248</v>
      </c>
      <c r="G2235" s="73">
        <f t="shared" si="117"/>
        <v>1.3428</v>
      </c>
      <c r="K2235" s="73">
        <v>79.73</v>
      </c>
    </row>
    <row r="2236" spans="1:11">
      <c r="A2236" s="94">
        <v>40393</v>
      </c>
      <c r="B2236" s="73">
        <f t="shared" si="118"/>
        <v>274.26690000000002</v>
      </c>
      <c r="C2236" s="95">
        <v>204.25</v>
      </c>
      <c r="D2236" s="73">
        <f t="shared" si="116"/>
        <v>1.3428</v>
      </c>
      <c r="F2236" s="96" t="s">
        <v>248</v>
      </c>
      <c r="G2236" s="73">
        <f t="shared" si="117"/>
        <v>1.3428</v>
      </c>
    </row>
    <row r="2237" spans="1:11">
      <c r="A2237" s="94">
        <v>40394</v>
      </c>
      <c r="B2237" s="73">
        <f t="shared" si="118"/>
        <v>281.988</v>
      </c>
      <c r="C2237" s="95">
        <v>210</v>
      </c>
      <c r="D2237" s="73">
        <f t="shared" si="116"/>
        <v>1.3428</v>
      </c>
      <c r="F2237" s="96" t="s">
        <v>248</v>
      </c>
      <c r="G2237" s="73">
        <f t="shared" si="117"/>
        <v>1.3428</v>
      </c>
    </row>
    <row r="2238" spans="1:11">
      <c r="A2238" s="94">
        <v>40395</v>
      </c>
      <c r="B2238" s="73">
        <f t="shared" si="118"/>
        <v>301.45859999999999</v>
      </c>
      <c r="C2238" s="95">
        <v>224.5</v>
      </c>
      <c r="D2238" s="73">
        <f t="shared" si="116"/>
        <v>1.3428</v>
      </c>
      <c r="F2238" s="96" t="s">
        <v>248</v>
      </c>
      <c r="G2238" s="73">
        <f t="shared" si="117"/>
        <v>1.3428</v>
      </c>
    </row>
    <row r="2239" spans="1:11">
      <c r="A2239" s="94">
        <v>40396</v>
      </c>
      <c r="B2239" s="73">
        <f t="shared" si="118"/>
        <v>282.65940000000001</v>
      </c>
      <c r="C2239" s="95">
        <v>210.5</v>
      </c>
      <c r="D2239" s="73">
        <f t="shared" si="116"/>
        <v>1.3428</v>
      </c>
      <c r="F2239" s="96" t="s">
        <v>248</v>
      </c>
      <c r="G2239" s="73">
        <f t="shared" si="117"/>
        <v>1.3428</v>
      </c>
    </row>
    <row r="2240" spans="1:11">
      <c r="A2240" s="94">
        <v>40399</v>
      </c>
      <c r="B2240" s="73">
        <f t="shared" si="118"/>
        <v>287.69490000000002</v>
      </c>
      <c r="C2240" s="95">
        <v>214.25</v>
      </c>
      <c r="D2240" s="73">
        <f t="shared" si="116"/>
        <v>1.3428</v>
      </c>
      <c r="F2240" s="96" t="s">
        <v>248</v>
      </c>
      <c r="G2240" s="73">
        <f t="shared" si="117"/>
        <v>1.3428</v>
      </c>
    </row>
    <row r="2241" spans="1:7">
      <c r="A2241" s="94">
        <v>40400</v>
      </c>
      <c r="B2241" s="73">
        <f t="shared" si="118"/>
        <v>277.95960000000002</v>
      </c>
      <c r="C2241" s="95">
        <v>207</v>
      </c>
      <c r="D2241" s="73">
        <f t="shared" si="116"/>
        <v>1.3428</v>
      </c>
      <c r="F2241" s="96" t="s">
        <v>248</v>
      </c>
      <c r="G2241" s="73">
        <f t="shared" si="117"/>
        <v>1.3428</v>
      </c>
    </row>
    <row r="2242" spans="1:7">
      <c r="A2242" s="94">
        <v>40401</v>
      </c>
      <c r="B2242" s="73">
        <f t="shared" si="118"/>
        <v>277.62389999999999</v>
      </c>
      <c r="C2242" s="95">
        <v>206.75</v>
      </c>
      <c r="D2242" s="73">
        <f t="shared" si="116"/>
        <v>1.3428</v>
      </c>
      <c r="F2242" s="96" t="s">
        <v>248</v>
      </c>
      <c r="G2242" s="73">
        <f t="shared" si="117"/>
        <v>1.3428</v>
      </c>
    </row>
    <row r="2243" spans="1:7">
      <c r="A2243" s="94">
        <v>40402</v>
      </c>
      <c r="B2243" s="73">
        <f t="shared" si="118"/>
        <v>286.01639999999998</v>
      </c>
      <c r="C2243" s="95">
        <v>213</v>
      </c>
      <c r="D2243" s="73">
        <f t="shared" si="116"/>
        <v>1.3428</v>
      </c>
      <c r="F2243" s="96" t="s">
        <v>248</v>
      </c>
      <c r="G2243" s="73">
        <f t="shared" si="117"/>
        <v>1.3428</v>
      </c>
    </row>
    <row r="2244" spans="1:7">
      <c r="A2244" s="94">
        <v>40403</v>
      </c>
      <c r="B2244" s="73">
        <f t="shared" si="118"/>
        <v>288.03059999999999</v>
      </c>
      <c r="C2244" s="95">
        <v>214.5</v>
      </c>
      <c r="D2244" s="73">
        <f t="shared" ref="D2244:D2307" si="119">+G2244</f>
        <v>1.3428</v>
      </c>
      <c r="F2244" s="96" t="s">
        <v>248</v>
      </c>
      <c r="G2244" s="73">
        <f t="shared" ref="G2244:G2307" si="120">VLOOKUP(F:F,I:J,2,FALSE)</f>
        <v>1.3428</v>
      </c>
    </row>
    <row r="2245" spans="1:7">
      <c r="A2245" s="94">
        <v>40406</v>
      </c>
      <c r="B2245" s="73">
        <f t="shared" si="118"/>
        <v>284.67360000000002</v>
      </c>
      <c r="C2245" s="95">
        <v>212</v>
      </c>
      <c r="D2245" s="73">
        <f t="shared" si="119"/>
        <v>1.3428</v>
      </c>
      <c r="F2245" s="96" t="s">
        <v>248</v>
      </c>
      <c r="G2245" s="73">
        <f t="shared" si="120"/>
        <v>1.3428</v>
      </c>
    </row>
    <row r="2246" spans="1:7">
      <c r="A2246" s="94">
        <v>40407</v>
      </c>
      <c r="B2246" s="73">
        <f t="shared" si="118"/>
        <v>275.60969999999998</v>
      </c>
      <c r="C2246" s="95">
        <v>205.25</v>
      </c>
      <c r="D2246" s="73">
        <f t="shared" si="119"/>
        <v>1.3428</v>
      </c>
      <c r="F2246" s="96" t="s">
        <v>248</v>
      </c>
      <c r="G2246" s="73">
        <f t="shared" si="120"/>
        <v>1.3428</v>
      </c>
    </row>
    <row r="2247" spans="1:7">
      <c r="A2247" s="94">
        <v>40408</v>
      </c>
      <c r="B2247" s="73">
        <f t="shared" si="118"/>
        <v>275.60969999999998</v>
      </c>
      <c r="C2247" s="95">
        <v>205.25</v>
      </c>
      <c r="D2247" s="73">
        <f t="shared" si="119"/>
        <v>1.3428</v>
      </c>
      <c r="F2247" s="96" t="s">
        <v>248</v>
      </c>
      <c r="G2247" s="73">
        <f t="shared" si="120"/>
        <v>1.3428</v>
      </c>
    </row>
    <row r="2248" spans="1:7">
      <c r="A2248" s="94">
        <v>40409</v>
      </c>
      <c r="B2248" s="73">
        <f t="shared" si="118"/>
        <v>285.6807</v>
      </c>
      <c r="C2248" s="95">
        <v>212.75</v>
      </c>
      <c r="D2248" s="73">
        <f t="shared" si="119"/>
        <v>1.3428</v>
      </c>
      <c r="F2248" s="96" t="s">
        <v>248</v>
      </c>
      <c r="G2248" s="73">
        <f t="shared" si="120"/>
        <v>1.3428</v>
      </c>
    </row>
    <row r="2249" spans="1:7">
      <c r="A2249" s="94">
        <v>40410</v>
      </c>
      <c r="B2249" s="73">
        <f t="shared" si="118"/>
        <v>281.65230000000003</v>
      </c>
      <c r="C2249" s="95">
        <v>209.75</v>
      </c>
      <c r="D2249" s="73">
        <f t="shared" si="119"/>
        <v>1.3428</v>
      </c>
      <c r="F2249" s="96" t="s">
        <v>248</v>
      </c>
      <c r="G2249" s="73">
        <f t="shared" si="120"/>
        <v>1.3428</v>
      </c>
    </row>
    <row r="2250" spans="1:7">
      <c r="A2250" s="94">
        <v>40413</v>
      </c>
      <c r="B2250" s="73">
        <f t="shared" si="118"/>
        <v>287.69490000000002</v>
      </c>
      <c r="C2250" s="95">
        <v>214.25</v>
      </c>
      <c r="D2250" s="73">
        <f t="shared" si="119"/>
        <v>1.3428</v>
      </c>
      <c r="F2250" s="96" t="s">
        <v>248</v>
      </c>
      <c r="G2250" s="73">
        <f t="shared" si="120"/>
        <v>1.3428</v>
      </c>
    </row>
    <row r="2251" spans="1:7">
      <c r="A2251" s="94">
        <v>40414</v>
      </c>
      <c r="B2251" s="73">
        <f t="shared" si="118"/>
        <v>287.02350000000001</v>
      </c>
      <c r="C2251" s="95">
        <v>213.75</v>
      </c>
      <c r="D2251" s="73">
        <f t="shared" si="119"/>
        <v>1.3428</v>
      </c>
      <c r="F2251" s="96" t="s">
        <v>248</v>
      </c>
      <c r="G2251" s="73">
        <f t="shared" si="120"/>
        <v>1.3428</v>
      </c>
    </row>
    <row r="2252" spans="1:7">
      <c r="A2252" s="94">
        <v>40415</v>
      </c>
      <c r="B2252" s="73">
        <f t="shared" si="118"/>
        <v>287.35919999999999</v>
      </c>
      <c r="C2252" s="95">
        <v>214</v>
      </c>
      <c r="D2252" s="73">
        <f t="shared" si="119"/>
        <v>1.3428</v>
      </c>
      <c r="F2252" s="96" t="s">
        <v>248</v>
      </c>
      <c r="G2252" s="73">
        <f t="shared" si="120"/>
        <v>1.3428</v>
      </c>
    </row>
    <row r="2253" spans="1:7">
      <c r="A2253" s="94">
        <v>40416</v>
      </c>
      <c r="B2253" s="73">
        <f t="shared" si="118"/>
        <v>290.38049999999998</v>
      </c>
      <c r="C2253" s="95">
        <v>216.25</v>
      </c>
      <c r="D2253" s="73">
        <f t="shared" si="119"/>
        <v>1.3428</v>
      </c>
      <c r="F2253" s="96" t="s">
        <v>248</v>
      </c>
      <c r="G2253" s="73">
        <f t="shared" si="120"/>
        <v>1.3428</v>
      </c>
    </row>
    <row r="2254" spans="1:7">
      <c r="A2254" s="94">
        <v>40417</v>
      </c>
      <c r="B2254" s="73">
        <f t="shared" si="118"/>
        <v>296.0874</v>
      </c>
      <c r="C2254" s="95">
        <v>220.5</v>
      </c>
      <c r="D2254" s="73">
        <f t="shared" si="119"/>
        <v>1.3428</v>
      </c>
      <c r="F2254" s="96" t="s">
        <v>248</v>
      </c>
      <c r="G2254" s="73">
        <f t="shared" si="120"/>
        <v>1.3428</v>
      </c>
    </row>
    <row r="2255" spans="1:7">
      <c r="A2255" s="94">
        <v>40420</v>
      </c>
      <c r="B2255" s="73">
        <f t="shared" si="118"/>
        <v>305.48700000000002</v>
      </c>
      <c r="C2255" s="95">
        <v>227.5</v>
      </c>
      <c r="D2255" s="73">
        <f t="shared" si="119"/>
        <v>1.3428</v>
      </c>
      <c r="F2255" s="96" t="s">
        <v>248</v>
      </c>
      <c r="G2255" s="73">
        <f t="shared" si="120"/>
        <v>1.3428</v>
      </c>
    </row>
    <row r="2256" spans="1:7">
      <c r="A2256" s="94">
        <v>40421</v>
      </c>
      <c r="B2256" s="73">
        <f t="shared" si="118"/>
        <v>305.8227</v>
      </c>
      <c r="C2256" s="95">
        <v>227.75</v>
      </c>
      <c r="D2256" s="73">
        <f t="shared" si="119"/>
        <v>1.3428</v>
      </c>
      <c r="F2256" s="96" t="s">
        <v>248</v>
      </c>
      <c r="G2256" s="73">
        <f t="shared" si="120"/>
        <v>1.3428</v>
      </c>
    </row>
    <row r="2257" spans="1:11">
      <c r="A2257" s="94">
        <v>40422</v>
      </c>
      <c r="B2257" s="73">
        <f t="shared" si="118"/>
        <v>297.68374999999997</v>
      </c>
      <c r="C2257" s="95">
        <v>227.5</v>
      </c>
      <c r="D2257" s="73">
        <f t="shared" si="119"/>
        <v>1.3085</v>
      </c>
      <c r="E2257" s="73">
        <v>77.849999999999994</v>
      </c>
      <c r="F2257" s="96" t="s">
        <v>249</v>
      </c>
      <c r="G2257" s="73">
        <f t="shared" si="120"/>
        <v>1.3085</v>
      </c>
      <c r="K2257" s="73">
        <v>77.849999999999994</v>
      </c>
    </row>
    <row r="2258" spans="1:11">
      <c r="A2258" s="94">
        <v>40423</v>
      </c>
      <c r="B2258" s="73">
        <f t="shared" si="118"/>
        <v>300.30074999999999</v>
      </c>
      <c r="C2258" s="95">
        <v>229.5</v>
      </c>
      <c r="D2258" s="73">
        <f t="shared" si="119"/>
        <v>1.3085</v>
      </c>
      <c r="F2258" s="96" t="s">
        <v>249</v>
      </c>
      <c r="G2258" s="73">
        <f t="shared" si="120"/>
        <v>1.3085</v>
      </c>
    </row>
    <row r="2259" spans="1:11">
      <c r="A2259" s="94">
        <v>40424</v>
      </c>
      <c r="B2259" s="73">
        <f t="shared" si="118"/>
        <v>303.572</v>
      </c>
      <c r="C2259" s="95">
        <v>232</v>
      </c>
      <c r="D2259" s="73">
        <f t="shared" si="119"/>
        <v>1.3085</v>
      </c>
      <c r="F2259" s="96" t="s">
        <v>249</v>
      </c>
      <c r="G2259" s="73">
        <f t="shared" si="120"/>
        <v>1.3085</v>
      </c>
    </row>
    <row r="2260" spans="1:11">
      <c r="A2260" s="94">
        <v>40427</v>
      </c>
      <c r="B2260" s="73">
        <f t="shared" si="118"/>
        <v>303.24487499999998</v>
      </c>
      <c r="C2260" s="95">
        <v>231.75</v>
      </c>
      <c r="D2260" s="73">
        <f t="shared" si="119"/>
        <v>1.3085</v>
      </c>
      <c r="F2260" s="96" t="s">
        <v>249</v>
      </c>
      <c r="G2260" s="73">
        <f t="shared" si="120"/>
        <v>1.3085</v>
      </c>
    </row>
    <row r="2261" spans="1:11">
      <c r="A2261" s="94">
        <v>40428</v>
      </c>
      <c r="B2261" s="73">
        <f t="shared" si="118"/>
        <v>300.62787500000002</v>
      </c>
      <c r="C2261" s="95">
        <v>229.75</v>
      </c>
      <c r="D2261" s="73">
        <f t="shared" si="119"/>
        <v>1.3085</v>
      </c>
      <c r="F2261" s="96" t="s">
        <v>249</v>
      </c>
      <c r="G2261" s="73">
        <f t="shared" si="120"/>
        <v>1.3085</v>
      </c>
    </row>
    <row r="2262" spans="1:11">
      <c r="A2262" s="94">
        <v>40429</v>
      </c>
      <c r="B2262" s="73">
        <f t="shared" si="118"/>
        <v>296.70237500000002</v>
      </c>
      <c r="C2262" s="95">
        <v>226.75</v>
      </c>
      <c r="D2262" s="73">
        <f t="shared" si="119"/>
        <v>1.3085</v>
      </c>
      <c r="F2262" s="96" t="s">
        <v>249</v>
      </c>
      <c r="G2262" s="73">
        <f t="shared" si="120"/>
        <v>1.3085</v>
      </c>
    </row>
    <row r="2263" spans="1:11">
      <c r="A2263" s="94">
        <v>40430</v>
      </c>
      <c r="B2263" s="73">
        <f t="shared" si="118"/>
        <v>298.010875</v>
      </c>
      <c r="C2263" s="95">
        <v>227.75</v>
      </c>
      <c r="D2263" s="73">
        <f t="shared" si="119"/>
        <v>1.3085</v>
      </c>
      <c r="F2263" s="96" t="s">
        <v>249</v>
      </c>
      <c r="G2263" s="73">
        <f t="shared" si="120"/>
        <v>1.3085</v>
      </c>
    </row>
    <row r="2264" spans="1:11">
      <c r="A2264" s="94">
        <v>40431</v>
      </c>
      <c r="B2264" s="73">
        <f t="shared" si="118"/>
        <v>301.60924999999997</v>
      </c>
      <c r="C2264" s="95">
        <v>230.5</v>
      </c>
      <c r="D2264" s="73">
        <f t="shared" si="119"/>
        <v>1.3085</v>
      </c>
      <c r="F2264" s="96" t="s">
        <v>249</v>
      </c>
      <c r="G2264" s="73">
        <f t="shared" si="120"/>
        <v>1.3085</v>
      </c>
    </row>
    <row r="2265" spans="1:11">
      <c r="A2265" s="94">
        <v>40434</v>
      </c>
      <c r="B2265" s="73">
        <f t="shared" si="118"/>
        <v>303.572</v>
      </c>
      <c r="C2265" s="95">
        <v>232</v>
      </c>
      <c r="D2265" s="73">
        <f t="shared" si="119"/>
        <v>1.3085</v>
      </c>
      <c r="F2265" s="96" t="s">
        <v>249</v>
      </c>
      <c r="G2265" s="73">
        <f t="shared" si="120"/>
        <v>1.3085</v>
      </c>
    </row>
    <row r="2266" spans="1:11">
      <c r="A2266" s="94">
        <v>40435</v>
      </c>
      <c r="B2266" s="73">
        <f t="shared" si="118"/>
        <v>301.936375</v>
      </c>
      <c r="C2266" s="95">
        <v>230.75</v>
      </c>
      <c r="D2266" s="73">
        <f t="shared" si="119"/>
        <v>1.3085</v>
      </c>
      <c r="F2266" s="96" t="s">
        <v>249</v>
      </c>
      <c r="G2266" s="73">
        <f t="shared" si="120"/>
        <v>1.3085</v>
      </c>
    </row>
    <row r="2267" spans="1:11">
      <c r="A2267" s="94">
        <v>40436</v>
      </c>
      <c r="B2267" s="73">
        <f t="shared" si="118"/>
        <v>303.89912500000003</v>
      </c>
      <c r="C2267" s="95">
        <v>232.25</v>
      </c>
      <c r="D2267" s="73">
        <f t="shared" si="119"/>
        <v>1.3085</v>
      </c>
      <c r="F2267" s="96" t="s">
        <v>249</v>
      </c>
      <c r="G2267" s="73">
        <f t="shared" si="120"/>
        <v>1.3085</v>
      </c>
    </row>
    <row r="2268" spans="1:11">
      <c r="A2268" s="94">
        <v>40437</v>
      </c>
      <c r="B2268" s="73">
        <f t="shared" si="118"/>
        <v>299.31937499999998</v>
      </c>
      <c r="C2268" s="95">
        <v>228.75</v>
      </c>
      <c r="D2268" s="73">
        <f t="shared" si="119"/>
        <v>1.3085</v>
      </c>
      <c r="F2268" s="96" t="s">
        <v>249</v>
      </c>
      <c r="G2268" s="73">
        <f t="shared" si="120"/>
        <v>1.3085</v>
      </c>
    </row>
    <row r="2269" spans="1:11">
      <c r="A2269" s="94">
        <v>40438</v>
      </c>
      <c r="B2269" s="73">
        <f t="shared" si="118"/>
        <v>305.861875</v>
      </c>
      <c r="C2269" s="95">
        <v>233.75</v>
      </c>
      <c r="D2269" s="73">
        <f t="shared" si="119"/>
        <v>1.3085</v>
      </c>
      <c r="F2269" s="96" t="s">
        <v>249</v>
      </c>
      <c r="G2269" s="73">
        <f t="shared" si="120"/>
        <v>1.3085</v>
      </c>
    </row>
    <row r="2270" spans="1:11">
      <c r="A2270" s="94">
        <v>40441</v>
      </c>
      <c r="B2270" s="73">
        <f t="shared" si="118"/>
        <v>305.861875</v>
      </c>
      <c r="C2270" s="95">
        <v>233.75</v>
      </c>
      <c r="D2270" s="73">
        <f t="shared" si="119"/>
        <v>1.3085</v>
      </c>
      <c r="F2270" s="96" t="s">
        <v>249</v>
      </c>
      <c r="G2270" s="73">
        <f t="shared" si="120"/>
        <v>1.3085</v>
      </c>
    </row>
    <row r="2271" spans="1:11">
      <c r="A2271" s="94">
        <v>40442</v>
      </c>
      <c r="B2271" s="73">
        <f t="shared" si="118"/>
        <v>302.59062499999999</v>
      </c>
      <c r="C2271" s="95">
        <v>231.25</v>
      </c>
      <c r="D2271" s="73">
        <f t="shared" si="119"/>
        <v>1.3085</v>
      </c>
      <c r="F2271" s="96" t="s">
        <v>249</v>
      </c>
      <c r="G2271" s="73">
        <f t="shared" si="120"/>
        <v>1.3085</v>
      </c>
    </row>
    <row r="2272" spans="1:11">
      <c r="A2272" s="94">
        <v>40443</v>
      </c>
      <c r="B2272" s="73">
        <f t="shared" si="118"/>
        <v>298.010875</v>
      </c>
      <c r="C2272" s="95">
        <v>227.75</v>
      </c>
      <c r="D2272" s="73">
        <f t="shared" si="119"/>
        <v>1.3085</v>
      </c>
      <c r="F2272" s="96" t="s">
        <v>249</v>
      </c>
      <c r="G2272" s="73">
        <f t="shared" si="120"/>
        <v>1.3085</v>
      </c>
    </row>
    <row r="2273" spans="1:11">
      <c r="A2273" s="94">
        <v>40444</v>
      </c>
      <c r="B2273" s="73">
        <f t="shared" si="118"/>
        <v>292.12262499999997</v>
      </c>
      <c r="C2273" s="95">
        <v>223.25</v>
      </c>
      <c r="D2273" s="73">
        <f t="shared" si="119"/>
        <v>1.3085</v>
      </c>
      <c r="F2273" s="96" t="s">
        <v>249</v>
      </c>
      <c r="G2273" s="73">
        <f t="shared" si="120"/>
        <v>1.3085</v>
      </c>
    </row>
    <row r="2274" spans="1:11">
      <c r="A2274" s="94">
        <v>40445</v>
      </c>
      <c r="B2274" s="73">
        <f t="shared" si="118"/>
        <v>293.10399999999998</v>
      </c>
      <c r="C2274" s="95">
        <v>224</v>
      </c>
      <c r="D2274" s="73">
        <f t="shared" si="119"/>
        <v>1.3085</v>
      </c>
      <c r="F2274" s="96" t="s">
        <v>249</v>
      </c>
      <c r="G2274" s="73">
        <f t="shared" si="120"/>
        <v>1.3085</v>
      </c>
    </row>
    <row r="2275" spans="1:11">
      <c r="A2275" s="94">
        <v>40448</v>
      </c>
      <c r="B2275" s="73">
        <f t="shared" si="118"/>
        <v>288.52424999999999</v>
      </c>
      <c r="C2275" s="95">
        <v>220.5</v>
      </c>
      <c r="D2275" s="73">
        <f t="shared" si="119"/>
        <v>1.3085</v>
      </c>
      <c r="F2275" s="96" t="s">
        <v>249</v>
      </c>
      <c r="G2275" s="73">
        <f t="shared" si="120"/>
        <v>1.3085</v>
      </c>
    </row>
    <row r="2276" spans="1:11">
      <c r="A2276" s="94">
        <v>40449</v>
      </c>
      <c r="B2276" s="73">
        <f t="shared" si="118"/>
        <v>275.76637499999998</v>
      </c>
      <c r="C2276" s="95">
        <v>210.75</v>
      </c>
      <c r="D2276" s="73">
        <f t="shared" si="119"/>
        <v>1.3085</v>
      </c>
      <c r="F2276" s="96" t="s">
        <v>249</v>
      </c>
      <c r="G2276" s="73">
        <f t="shared" si="120"/>
        <v>1.3085</v>
      </c>
    </row>
    <row r="2277" spans="1:11">
      <c r="A2277" s="94">
        <v>40450</v>
      </c>
      <c r="B2277" s="73">
        <f t="shared" si="118"/>
        <v>273.14937500000002</v>
      </c>
      <c r="C2277" s="95">
        <v>208.75</v>
      </c>
      <c r="D2277" s="73">
        <f t="shared" si="119"/>
        <v>1.3085</v>
      </c>
      <c r="F2277" s="96" t="s">
        <v>249</v>
      </c>
      <c r="G2277" s="73">
        <f t="shared" si="120"/>
        <v>1.3085</v>
      </c>
    </row>
    <row r="2278" spans="1:11">
      <c r="A2278" s="94">
        <v>40451</v>
      </c>
      <c r="B2278" s="73">
        <f t="shared" si="118"/>
        <v>272.16800000000001</v>
      </c>
      <c r="C2278" s="95">
        <v>208</v>
      </c>
      <c r="D2278" s="73">
        <f t="shared" si="119"/>
        <v>1.3085</v>
      </c>
      <c r="F2278" s="96" t="s">
        <v>249</v>
      </c>
      <c r="G2278" s="73">
        <f t="shared" si="120"/>
        <v>1.3085</v>
      </c>
    </row>
    <row r="2279" spans="1:11">
      <c r="A2279" s="94">
        <v>40452</v>
      </c>
      <c r="B2279" s="73">
        <f t="shared" ref="B2279:B2339" si="121">+C2279*G2279</f>
        <v>273.59482500000001</v>
      </c>
      <c r="C2279" s="95">
        <v>203.25</v>
      </c>
      <c r="D2279" s="73">
        <f t="shared" si="119"/>
        <v>1.3461000000000001</v>
      </c>
      <c r="E2279" s="73">
        <v>81.42</v>
      </c>
      <c r="F2279" s="96" t="s">
        <v>250</v>
      </c>
      <c r="G2279" s="73">
        <f t="shared" si="120"/>
        <v>1.3461000000000001</v>
      </c>
      <c r="K2279" s="73">
        <v>81.42</v>
      </c>
    </row>
    <row r="2280" spans="1:11">
      <c r="A2280" s="94">
        <v>40455</v>
      </c>
      <c r="B2280" s="73">
        <f t="shared" si="121"/>
        <v>268.21042499999999</v>
      </c>
      <c r="C2280" s="95">
        <v>199.25</v>
      </c>
      <c r="D2280" s="73">
        <f t="shared" si="119"/>
        <v>1.3461000000000001</v>
      </c>
      <c r="F2280" s="96" t="s">
        <v>250</v>
      </c>
      <c r="G2280" s="73">
        <f t="shared" si="120"/>
        <v>1.3461000000000001</v>
      </c>
    </row>
    <row r="2281" spans="1:11">
      <c r="A2281" s="94">
        <v>40456</v>
      </c>
      <c r="B2281" s="73">
        <f t="shared" si="121"/>
        <v>276.62355000000002</v>
      </c>
      <c r="C2281" s="95">
        <v>205.5</v>
      </c>
      <c r="D2281" s="73">
        <f t="shared" si="119"/>
        <v>1.3461000000000001</v>
      </c>
      <c r="F2281" s="96" t="s">
        <v>250</v>
      </c>
      <c r="G2281" s="73">
        <f t="shared" si="120"/>
        <v>1.3461000000000001</v>
      </c>
    </row>
    <row r="2282" spans="1:11">
      <c r="A2282" s="94">
        <v>40457</v>
      </c>
      <c r="B2282" s="73">
        <f t="shared" si="121"/>
        <v>274.6044</v>
      </c>
      <c r="C2282" s="95">
        <v>204</v>
      </c>
      <c r="D2282" s="73">
        <f t="shared" si="119"/>
        <v>1.3461000000000001</v>
      </c>
      <c r="F2282" s="96" t="s">
        <v>250</v>
      </c>
      <c r="G2282" s="73">
        <f t="shared" si="120"/>
        <v>1.3461000000000001</v>
      </c>
    </row>
    <row r="2283" spans="1:11">
      <c r="A2283" s="94">
        <v>40458</v>
      </c>
      <c r="B2283" s="73">
        <f t="shared" si="121"/>
        <v>279.98880000000003</v>
      </c>
      <c r="C2283" s="95">
        <v>208</v>
      </c>
      <c r="D2283" s="73">
        <f t="shared" si="119"/>
        <v>1.3461000000000001</v>
      </c>
      <c r="F2283" s="96" t="s">
        <v>250</v>
      </c>
      <c r="G2283" s="73">
        <f t="shared" si="120"/>
        <v>1.3461000000000001</v>
      </c>
    </row>
    <row r="2284" spans="1:11">
      <c r="A2284" s="94">
        <v>40459</v>
      </c>
      <c r="B2284" s="73">
        <f t="shared" si="121"/>
        <v>301.18987500000003</v>
      </c>
      <c r="C2284" s="95">
        <v>223.75</v>
      </c>
      <c r="D2284" s="73">
        <f t="shared" si="119"/>
        <v>1.3461000000000001</v>
      </c>
      <c r="F2284" s="96" t="s">
        <v>250</v>
      </c>
      <c r="G2284" s="73">
        <f t="shared" si="120"/>
        <v>1.3461000000000001</v>
      </c>
    </row>
    <row r="2285" spans="1:11">
      <c r="A2285" s="94">
        <v>40462</v>
      </c>
      <c r="B2285" s="73">
        <f t="shared" si="121"/>
        <v>300.51682500000004</v>
      </c>
      <c r="C2285" s="95">
        <v>223.25</v>
      </c>
      <c r="D2285" s="73">
        <f t="shared" si="119"/>
        <v>1.3461000000000001</v>
      </c>
      <c r="F2285" s="96" t="s">
        <v>250</v>
      </c>
      <c r="G2285" s="73">
        <f t="shared" si="120"/>
        <v>1.3461000000000001</v>
      </c>
    </row>
    <row r="2286" spans="1:11">
      <c r="A2286" s="94">
        <v>40463</v>
      </c>
      <c r="B2286" s="73">
        <f t="shared" si="121"/>
        <v>296.81505000000004</v>
      </c>
      <c r="C2286" s="95">
        <v>220.5</v>
      </c>
      <c r="D2286" s="73">
        <f t="shared" si="119"/>
        <v>1.3461000000000001</v>
      </c>
      <c r="F2286" s="96" t="s">
        <v>250</v>
      </c>
      <c r="G2286" s="73">
        <f t="shared" si="120"/>
        <v>1.3461000000000001</v>
      </c>
    </row>
    <row r="2287" spans="1:11">
      <c r="A2287" s="94">
        <v>40464</v>
      </c>
      <c r="B2287" s="73">
        <f t="shared" si="121"/>
        <v>293.78632500000003</v>
      </c>
      <c r="C2287" s="95">
        <v>218.25</v>
      </c>
      <c r="D2287" s="73">
        <f t="shared" si="119"/>
        <v>1.3461000000000001</v>
      </c>
      <c r="F2287" s="96" t="s">
        <v>250</v>
      </c>
      <c r="G2287" s="73">
        <f t="shared" si="120"/>
        <v>1.3461000000000001</v>
      </c>
    </row>
    <row r="2288" spans="1:11">
      <c r="A2288" s="94">
        <v>40465</v>
      </c>
      <c r="B2288" s="73">
        <f t="shared" si="121"/>
        <v>287.39235000000002</v>
      </c>
      <c r="C2288" s="95">
        <v>213.5</v>
      </c>
      <c r="D2288" s="73">
        <f t="shared" si="119"/>
        <v>1.3461000000000001</v>
      </c>
      <c r="F2288" s="96" t="s">
        <v>250</v>
      </c>
      <c r="G2288" s="73">
        <f t="shared" si="120"/>
        <v>1.3461000000000001</v>
      </c>
    </row>
    <row r="2289" spans="1:11">
      <c r="A2289" s="94">
        <v>40466</v>
      </c>
      <c r="B2289" s="73">
        <f t="shared" si="121"/>
        <v>289.07497499999999</v>
      </c>
      <c r="C2289" s="95">
        <v>214.75</v>
      </c>
      <c r="D2289" s="73">
        <f t="shared" si="119"/>
        <v>1.3461000000000001</v>
      </c>
      <c r="F2289" s="96" t="s">
        <v>250</v>
      </c>
      <c r="G2289" s="73">
        <f t="shared" si="120"/>
        <v>1.3461000000000001</v>
      </c>
    </row>
    <row r="2290" spans="1:11">
      <c r="A2290" s="94">
        <v>40469</v>
      </c>
      <c r="B2290" s="73">
        <f t="shared" si="121"/>
        <v>287.72887500000002</v>
      </c>
      <c r="C2290" s="95">
        <v>213.75</v>
      </c>
      <c r="D2290" s="73">
        <f t="shared" si="119"/>
        <v>1.3461000000000001</v>
      </c>
      <c r="F2290" s="96" t="s">
        <v>250</v>
      </c>
      <c r="G2290" s="73">
        <f t="shared" si="120"/>
        <v>1.3461000000000001</v>
      </c>
    </row>
    <row r="2291" spans="1:11">
      <c r="A2291" s="94">
        <v>40470</v>
      </c>
      <c r="B2291" s="73">
        <f t="shared" si="121"/>
        <v>284.02710000000002</v>
      </c>
      <c r="C2291" s="95">
        <v>211</v>
      </c>
      <c r="D2291" s="73">
        <f t="shared" si="119"/>
        <v>1.3461000000000001</v>
      </c>
      <c r="F2291" s="96" t="s">
        <v>250</v>
      </c>
      <c r="G2291" s="73">
        <f t="shared" si="120"/>
        <v>1.3461000000000001</v>
      </c>
    </row>
    <row r="2292" spans="1:11">
      <c r="A2292" s="94">
        <v>40471</v>
      </c>
      <c r="B2292" s="73">
        <f t="shared" si="121"/>
        <v>284.02710000000002</v>
      </c>
      <c r="C2292" s="95">
        <v>211</v>
      </c>
      <c r="D2292" s="73">
        <f t="shared" si="119"/>
        <v>1.3461000000000001</v>
      </c>
      <c r="F2292" s="96" t="s">
        <v>250</v>
      </c>
      <c r="G2292" s="73">
        <f t="shared" si="120"/>
        <v>1.3461000000000001</v>
      </c>
    </row>
    <row r="2293" spans="1:11">
      <c r="A2293" s="94">
        <v>40472</v>
      </c>
      <c r="B2293" s="73">
        <f t="shared" si="121"/>
        <v>280.99837500000001</v>
      </c>
      <c r="C2293" s="95">
        <v>208.75</v>
      </c>
      <c r="D2293" s="73">
        <f t="shared" si="119"/>
        <v>1.3461000000000001</v>
      </c>
      <c r="F2293" s="96" t="s">
        <v>250</v>
      </c>
      <c r="G2293" s="73">
        <f t="shared" si="120"/>
        <v>1.3461000000000001</v>
      </c>
    </row>
    <row r="2294" spans="1:11">
      <c r="A2294" s="94">
        <v>40473</v>
      </c>
      <c r="B2294" s="73">
        <f t="shared" si="121"/>
        <v>280.99837500000001</v>
      </c>
      <c r="C2294" s="95">
        <v>208.75</v>
      </c>
      <c r="D2294" s="73">
        <f t="shared" si="119"/>
        <v>1.3461000000000001</v>
      </c>
      <c r="F2294" s="96" t="s">
        <v>250</v>
      </c>
      <c r="G2294" s="73">
        <f t="shared" si="120"/>
        <v>1.3461000000000001</v>
      </c>
    </row>
    <row r="2295" spans="1:11">
      <c r="A2295" s="94">
        <v>40476</v>
      </c>
      <c r="B2295" s="73">
        <f t="shared" si="121"/>
        <v>283.01752500000003</v>
      </c>
      <c r="C2295" s="95">
        <v>210.25</v>
      </c>
      <c r="D2295" s="73">
        <f t="shared" si="119"/>
        <v>1.3461000000000001</v>
      </c>
      <c r="F2295" s="96" t="s">
        <v>250</v>
      </c>
      <c r="G2295" s="73">
        <f t="shared" si="120"/>
        <v>1.3461000000000001</v>
      </c>
    </row>
    <row r="2296" spans="1:11">
      <c r="A2296" s="94">
        <v>40477</v>
      </c>
      <c r="B2296" s="73">
        <f t="shared" si="121"/>
        <v>290.42107500000003</v>
      </c>
      <c r="C2296" s="95">
        <v>215.75</v>
      </c>
      <c r="D2296" s="73">
        <f t="shared" si="119"/>
        <v>1.3461000000000001</v>
      </c>
      <c r="F2296" s="96" t="s">
        <v>250</v>
      </c>
      <c r="G2296" s="73">
        <f t="shared" si="120"/>
        <v>1.3461000000000001</v>
      </c>
    </row>
    <row r="2297" spans="1:11">
      <c r="A2297" s="94">
        <v>40478</v>
      </c>
      <c r="B2297" s="73">
        <f t="shared" si="121"/>
        <v>294.79590000000002</v>
      </c>
      <c r="C2297" s="95">
        <v>219</v>
      </c>
      <c r="D2297" s="73">
        <f t="shared" si="119"/>
        <v>1.3461000000000001</v>
      </c>
      <c r="F2297" s="96" t="s">
        <v>250</v>
      </c>
      <c r="G2297" s="73">
        <f t="shared" si="120"/>
        <v>1.3461000000000001</v>
      </c>
    </row>
    <row r="2298" spans="1:11">
      <c r="A2298" s="94">
        <v>40479</v>
      </c>
      <c r="B2298" s="73">
        <f t="shared" si="121"/>
        <v>301.18987500000003</v>
      </c>
      <c r="C2298" s="95">
        <v>223.75</v>
      </c>
      <c r="D2298" s="73">
        <f t="shared" si="119"/>
        <v>1.3461000000000001</v>
      </c>
      <c r="F2298" s="96" t="s">
        <v>250</v>
      </c>
      <c r="G2298" s="73">
        <f t="shared" si="120"/>
        <v>1.3461000000000001</v>
      </c>
    </row>
    <row r="2299" spans="1:11">
      <c r="A2299" s="94">
        <v>40480</v>
      </c>
      <c r="B2299" s="73">
        <f t="shared" si="121"/>
        <v>302.8725</v>
      </c>
      <c r="C2299" s="95">
        <v>225</v>
      </c>
      <c r="D2299" s="73">
        <f t="shared" si="119"/>
        <v>1.3461000000000001</v>
      </c>
      <c r="F2299" s="96" t="s">
        <v>250</v>
      </c>
      <c r="G2299" s="73">
        <f t="shared" si="120"/>
        <v>1.3461000000000001</v>
      </c>
    </row>
    <row r="2300" spans="1:11">
      <c r="A2300" s="94">
        <v>40483</v>
      </c>
      <c r="B2300" s="73">
        <f t="shared" si="121"/>
        <v>299.48737499999999</v>
      </c>
      <c r="C2300" s="95">
        <v>222.75</v>
      </c>
      <c r="D2300" s="73">
        <f t="shared" si="119"/>
        <v>1.3445</v>
      </c>
      <c r="E2300" s="73">
        <v>83.63</v>
      </c>
      <c r="F2300" s="96" t="s">
        <v>251</v>
      </c>
      <c r="G2300" s="73">
        <f t="shared" si="120"/>
        <v>1.3445</v>
      </c>
      <c r="K2300" s="73">
        <v>83.63</v>
      </c>
    </row>
    <row r="2301" spans="1:11">
      <c r="A2301" s="94">
        <v>40484</v>
      </c>
      <c r="B2301" s="73">
        <f t="shared" si="121"/>
        <v>294.44549999999998</v>
      </c>
      <c r="C2301" s="95">
        <v>219</v>
      </c>
      <c r="D2301" s="73">
        <f t="shared" si="119"/>
        <v>1.3445</v>
      </c>
      <c r="F2301" s="96" t="s">
        <v>251</v>
      </c>
      <c r="G2301" s="73">
        <f t="shared" si="120"/>
        <v>1.3445</v>
      </c>
    </row>
    <row r="2302" spans="1:11">
      <c r="A2302" s="94">
        <v>40485</v>
      </c>
      <c r="B2302" s="73">
        <f t="shared" si="121"/>
        <v>293.77325000000002</v>
      </c>
      <c r="C2302" s="95">
        <v>218.5</v>
      </c>
      <c r="D2302" s="73">
        <f t="shared" si="119"/>
        <v>1.3445</v>
      </c>
      <c r="F2302" s="96" t="s">
        <v>251</v>
      </c>
      <c r="G2302" s="73">
        <f t="shared" si="120"/>
        <v>1.3445</v>
      </c>
    </row>
    <row r="2303" spans="1:11">
      <c r="A2303" s="94">
        <v>40486</v>
      </c>
      <c r="B2303" s="73">
        <f t="shared" si="121"/>
        <v>296.46224999999998</v>
      </c>
      <c r="C2303" s="95">
        <v>220.5</v>
      </c>
      <c r="D2303" s="73">
        <f t="shared" si="119"/>
        <v>1.3445</v>
      </c>
      <c r="F2303" s="96" t="s">
        <v>251</v>
      </c>
      <c r="G2303" s="73">
        <f t="shared" si="120"/>
        <v>1.3445</v>
      </c>
    </row>
    <row r="2304" spans="1:11">
      <c r="A2304" s="94">
        <v>40487</v>
      </c>
      <c r="B2304" s="73">
        <f t="shared" si="121"/>
        <v>302.84862500000003</v>
      </c>
      <c r="C2304" s="95">
        <v>225.25</v>
      </c>
      <c r="D2304" s="73">
        <f t="shared" si="119"/>
        <v>1.3445</v>
      </c>
      <c r="F2304" s="96" t="s">
        <v>251</v>
      </c>
      <c r="G2304" s="73">
        <f t="shared" si="120"/>
        <v>1.3445</v>
      </c>
    </row>
    <row r="2305" spans="1:7">
      <c r="A2305" s="94">
        <v>40490</v>
      </c>
      <c r="B2305" s="73">
        <f t="shared" si="121"/>
        <v>308.56274999999999</v>
      </c>
      <c r="C2305" s="95">
        <v>229.5</v>
      </c>
      <c r="D2305" s="73">
        <f t="shared" si="119"/>
        <v>1.3445</v>
      </c>
      <c r="F2305" s="96" t="s">
        <v>251</v>
      </c>
      <c r="G2305" s="73">
        <f t="shared" si="120"/>
        <v>1.3445</v>
      </c>
    </row>
    <row r="2306" spans="1:7">
      <c r="A2306" s="94">
        <v>40491</v>
      </c>
      <c r="B2306" s="73">
        <f t="shared" si="121"/>
        <v>311.25175000000002</v>
      </c>
      <c r="C2306" s="95">
        <v>231.5</v>
      </c>
      <c r="D2306" s="73">
        <f t="shared" si="119"/>
        <v>1.3445</v>
      </c>
      <c r="F2306" s="96" t="s">
        <v>251</v>
      </c>
      <c r="G2306" s="73">
        <f t="shared" si="120"/>
        <v>1.3445</v>
      </c>
    </row>
    <row r="2307" spans="1:7">
      <c r="A2307" s="94">
        <v>40492</v>
      </c>
      <c r="B2307" s="73">
        <f t="shared" si="121"/>
        <v>311.25175000000002</v>
      </c>
      <c r="C2307" s="95">
        <v>231.5</v>
      </c>
      <c r="D2307" s="73">
        <f t="shared" si="119"/>
        <v>1.3445</v>
      </c>
      <c r="F2307" s="96" t="s">
        <v>251</v>
      </c>
      <c r="G2307" s="73">
        <f t="shared" si="120"/>
        <v>1.3445</v>
      </c>
    </row>
    <row r="2308" spans="1:7">
      <c r="A2308" s="94">
        <v>40493</v>
      </c>
      <c r="B2308" s="73">
        <f t="shared" si="121"/>
        <v>311.25175000000002</v>
      </c>
      <c r="C2308" s="95">
        <v>231.5</v>
      </c>
      <c r="D2308" s="73">
        <f t="shared" ref="D2308:D2371" si="122">+G2308</f>
        <v>1.3445</v>
      </c>
      <c r="F2308" s="96" t="s">
        <v>251</v>
      </c>
      <c r="G2308" s="73">
        <f t="shared" ref="G2308:G2371" si="123">VLOOKUP(F:F,I:J,2,FALSE)</f>
        <v>1.3445</v>
      </c>
    </row>
    <row r="2309" spans="1:7">
      <c r="A2309" s="94">
        <v>40494</v>
      </c>
      <c r="B2309" s="73">
        <f t="shared" si="121"/>
        <v>285.70625000000001</v>
      </c>
      <c r="C2309" s="95">
        <v>212.5</v>
      </c>
      <c r="D2309" s="73">
        <f t="shared" si="122"/>
        <v>1.3445</v>
      </c>
      <c r="F2309" s="96" t="s">
        <v>251</v>
      </c>
      <c r="G2309" s="73">
        <f t="shared" si="123"/>
        <v>1.3445</v>
      </c>
    </row>
    <row r="2310" spans="1:7">
      <c r="A2310" s="94">
        <v>40497</v>
      </c>
      <c r="B2310" s="73">
        <f t="shared" si="121"/>
        <v>294.109375</v>
      </c>
      <c r="C2310" s="95">
        <v>218.75</v>
      </c>
      <c r="D2310" s="73">
        <f t="shared" si="122"/>
        <v>1.3445</v>
      </c>
      <c r="F2310" s="96" t="s">
        <v>251</v>
      </c>
      <c r="G2310" s="73">
        <f t="shared" si="123"/>
        <v>1.3445</v>
      </c>
    </row>
    <row r="2311" spans="1:7">
      <c r="A2311" s="94">
        <v>40498</v>
      </c>
      <c r="B2311" s="73">
        <f t="shared" si="121"/>
        <v>282.34500000000003</v>
      </c>
      <c r="C2311" s="95">
        <v>210</v>
      </c>
      <c r="D2311" s="73">
        <f t="shared" si="122"/>
        <v>1.3445</v>
      </c>
      <c r="F2311" s="96" t="s">
        <v>251</v>
      </c>
      <c r="G2311" s="73">
        <f t="shared" si="123"/>
        <v>1.3445</v>
      </c>
    </row>
    <row r="2312" spans="1:7">
      <c r="A2312" s="94">
        <v>40499</v>
      </c>
      <c r="B2312" s="73">
        <f t="shared" si="121"/>
        <v>286.04237499999999</v>
      </c>
      <c r="C2312" s="95">
        <v>212.75</v>
      </c>
      <c r="D2312" s="73">
        <f t="shared" si="122"/>
        <v>1.3445</v>
      </c>
      <c r="F2312" s="96" t="s">
        <v>251</v>
      </c>
      <c r="G2312" s="73">
        <f t="shared" si="123"/>
        <v>1.3445</v>
      </c>
    </row>
    <row r="2313" spans="1:7">
      <c r="A2313" s="94">
        <v>40500</v>
      </c>
      <c r="B2313" s="73">
        <f t="shared" si="121"/>
        <v>286.71462500000001</v>
      </c>
      <c r="C2313" s="95">
        <v>213.25</v>
      </c>
      <c r="D2313" s="73">
        <f t="shared" si="122"/>
        <v>1.3445</v>
      </c>
      <c r="F2313" s="96" t="s">
        <v>251</v>
      </c>
      <c r="G2313" s="73">
        <f t="shared" si="123"/>
        <v>1.3445</v>
      </c>
    </row>
    <row r="2314" spans="1:7">
      <c r="A2314" s="94">
        <v>40501</v>
      </c>
      <c r="B2314" s="73">
        <f t="shared" si="121"/>
        <v>285.03399999999999</v>
      </c>
      <c r="C2314" s="95">
        <v>212</v>
      </c>
      <c r="D2314" s="73">
        <f t="shared" si="122"/>
        <v>1.3445</v>
      </c>
      <c r="F2314" s="96" t="s">
        <v>251</v>
      </c>
      <c r="G2314" s="73">
        <f t="shared" si="123"/>
        <v>1.3445</v>
      </c>
    </row>
    <row r="2315" spans="1:7">
      <c r="A2315" s="94">
        <v>40504</v>
      </c>
      <c r="B2315" s="73">
        <f t="shared" si="121"/>
        <v>283.68950000000001</v>
      </c>
      <c r="C2315" s="95">
        <v>211</v>
      </c>
      <c r="D2315" s="73">
        <f t="shared" si="122"/>
        <v>1.3445</v>
      </c>
      <c r="F2315" s="96" t="s">
        <v>251</v>
      </c>
      <c r="G2315" s="73">
        <f t="shared" si="123"/>
        <v>1.3445</v>
      </c>
    </row>
    <row r="2316" spans="1:7">
      <c r="A2316" s="94">
        <v>40505</v>
      </c>
      <c r="B2316" s="73">
        <f t="shared" si="121"/>
        <v>287.72300000000001</v>
      </c>
      <c r="C2316" s="95">
        <v>214</v>
      </c>
      <c r="D2316" s="73">
        <f t="shared" si="122"/>
        <v>1.3445</v>
      </c>
      <c r="F2316" s="96" t="s">
        <v>251</v>
      </c>
      <c r="G2316" s="73">
        <f t="shared" si="123"/>
        <v>1.3445</v>
      </c>
    </row>
    <row r="2317" spans="1:7">
      <c r="A2317" s="94">
        <v>40506</v>
      </c>
      <c r="B2317" s="73">
        <f t="shared" si="121"/>
        <v>290.41200000000003</v>
      </c>
      <c r="C2317" s="95">
        <v>216</v>
      </c>
      <c r="D2317" s="73">
        <f t="shared" si="122"/>
        <v>1.3445</v>
      </c>
      <c r="F2317" s="96" t="s">
        <v>251</v>
      </c>
      <c r="G2317" s="73">
        <f t="shared" si="123"/>
        <v>1.3445</v>
      </c>
    </row>
    <row r="2318" spans="1:7">
      <c r="A2318" s="94">
        <v>40507</v>
      </c>
      <c r="B2318" s="73">
        <f t="shared" si="121"/>
        <v>293.43712499999998</v>
      </c>
      <c r="C2318" s="95">
        <v>218.25</v>
      </c>
      <c r="D2318" s="73">
        <f t="shared" si="122"/>
        <v>1.3445</v>
      </c>
      <c r="F2318" s="96" t="s">
        <v>251</v>
      </c>
      <c r="G2318" s="73">
        <f t="shared" si="123"/>
        <v>1.3445</v>
      </c>
    </row>
    <row r="2319" spans="1:7">
      <c r="A2319" s="94">
        <v>40508</v>
      </c>
      <c r="B2319" s="73">
        <f t="shared" si="121"/>
        <v>293.43712499999998</v>
      </c>
      <c r="C2319" s="95">
        <v>218.25</v>
      </c>
      <c r="D2319" s="73">
        <f t="shared" si="122"/>
        <v>1.3445</v>
      </c>
      <c r="F2319" s="96" t="s">
        <v>251</v>
      </c>
      <c r="G2319" s="73">
        <f t="shared" si="123"/>
        <v>1.3445</v>
      </c>
    </row>
    <row r="2320" spans="1:7">
      <c r="A2320" s="94">
        <v>40511</v>
      </c>
      <c r="B2320" s="73">
        <f t="shared" si="121"/>
        <v>298.81512500000002</v>
      </c>
      <c r="C2320" s="95">
        <v>222.25</v>
      </c>
      <c r="D2320" s="73">
        <f t="shared" si="122"/>
        <v>1.3445</v>
      </c>
      <c r="F2320" s="96" t="s">
        <v>251</v>
      </c>
      <c r="G2320" s="73">
        <f t="shared" si="123"/>
        <v>1.3445</v>
      </c>
    </row>
    <row r="2321" spans="1:11">
      <c r="A2321" s="94">
        <v>40512</v>
      </c>
      <c r="B2321" s="73">
        <f t="shared" si="121"/>
        <v>298.81512500000002</v>
      </c>
      <c r="C2321" s="95">
        <v>222.25</v>
      </c>
      <c r="D2321" s="73">
        <f t="shared" si="122"/>
        <v>1.3445</v>
      </c>
      <c r="F2321" s="96" t="s">
        <v>251</v>
      </c>
      <c r="G2321" s="73">
        <f t="shared" si="123"/>
        <v>1.3445</v>
      </c>
    </row>
    <row r="2322" spans="1:11">
      <c r="A2322" s="94">
        <v>40513</v>
      </c>
      <c r="B2322" s="73">
        <f t="shared" si="121"/>
        <v>293.25740000000002</v>
      </c>
      <c r="C2322" s="95">
        <v>229</v>
      </c>
      <c r="D2322" s="73">
        <f t="shared" si="122"/>
        <v>1.2806</v>
      </c>
      <c r="E2322" s="73">
        <v>83.74</v>
      </c>
      <c r="F2322" s="96" t="s">
        <v>252</v>
      </c>
      <c r="G2322" s="73">
        <f t="shared" si="123"/>
        <v>1.2806</v>
      </c>
      <c r="K2322" s="73">
        <v>83.74</v>
      </c>
    </row>
    <row r="2323" spans="1:11">
      <c r="A2323" s="94">
        <v>40514</v>
      </c>
      <c r="B2323" s="73">
        <f t="shared" si="121"/>
        <v>299.34024999999997</v>
      </c>
      <c r="C2323" s="95">
        <v>233.75</v>
      </c>
      <c r="D2323" s="73">
        <f t="shared" si="122"/>
        <v>1.2806</v>
      </c>
      <c r="F2323" s="96" t="s">
        <v>252</v>
      </c>
      <c r="G2323" s="73">
        <f t="shared" si="123"/>
        <v>1.2806</v>
      </c>
    </row>
    <row r="2324" spans="1:11">
      <c r="A2324" s="94">
        <v>40515</v>
      </c>
      <c r="B2324" s="73">
        <f t="shared" si="121"/>
        <v>301.26114999999999</v>
      </c>
      <c r="C2324" s="95">
        <v>235.25</v>
      </c>
      <c r="D2324" s="73">
        <f t="shared" si="122"/>
        <v>1.2806</v>
      </c>
      <c r="F2324" s="96" t="s">
        <v>252</v>
      </c>
      <c r="G2324" s="73">
        <f t="shared" si="123"/>
        <v>1.2806</v>
      </c>
    </row>
    <row r="2325" spans="1:11">
      <c r="A2325" s="94">
        <v>40518</v>
      </c>
      <c r="B2325" s="73">
        <f t="shared" si="121"/>
        <v>301.26114999999999</v>
      </c>
      <c r="C2325" s="95">
        <v>235.25</v>
      </c>
      <c r="D2325" s="73">
        <f t="shared" si="122"/>
        <v>1.2806</v>
      </c>
      <c r="F2325" s="96" t="s">
        <v>252</v>
      </c>
      <c r="G2325" s="73">
        <f t="shared" si="123"/>
        <v>1.2806</v>
      </c>
    </row>
    <row r="2326" spans="1:11">
      <c r="A2326" s="94">
        <v>40519</v>
      </c>
      <c r="B2326" s="73">
        <f t="shared" si="121"/>
        <v>297.41935000000001</v>
      </c>
      <c r="C2326" s="95">
        <v>232.25</v>
      </c>
      <c r="D2326" s="73">
        <f t="shared" si="122"/>
        <v>1.2806</v>
      </c>
      <c r="F2326" s="96" t="s">
        <v>252</v>
      </c>
      <c r="G2326" s="73">
        <f t="shared" si="123"/>
        <v>1.2806</v>
      </c>
    </row>
    <row r="2327" spans="1:11">
      <c r="A2327" s="94">
        <v>40520</v>
      </c>
      <c r="B2327" s="73">
        <f t="shared" si="121"/>
        <v>305.10294999999996</v>
      </c>
      <c r="C2327" s="95">
        <v>238.25</v>
      </c>
      <c r="D2327" s="73">
        <f t="shared" si="122"/>
        <v>1.2806</v>
      </c>
      <c r="F2327" s="96" t="s">
        <v>252</v>
      </c>
      <c r="G2327" s="73">
        <f t="shared" si="123"/>
        <v>1.2806</v>
      </c>
    </row>
    <row r="2328" spans="1:11">
      <c r="A2328" s="94">
        <v>40521</v>
      </c>
      <c r="B2328" s="73">
        <f t="shared" si="121"/>
        <v>307.66415000000001</v>
      </c>
      <c r="C2328" s="95">
        <v>240.25</v>
      </c>
      <c r="D2328" s="73">
        <f t="shared" si="122"/>
        <v>1.2806</v>
      </c>
      <c r="F2328" s="96" t="s">
        <v>252</v>
      </c>
      <c r="G2328" s="73">
        <f t="shared" si="123"/>
        <v>1.2806</v>
      </c>
    </row>
    <row r="2329" spans="1:11">
      <c r="A2329" s="94">
        <v>40522</v>
      </c>
      <c r="B2329" s="73">
        <f t="shared" si="121"/>
        <v>309.90519999999998</v>
      </c>
      <c r="C2329" s="95">
        <v>242</v>
      </c>
      <c r="D2329" s="73">
        <f t="shared" si="122"/>
        <v>1.2806</v>
      </c>
      <c r="F2329" s="96" t="s">
        <v>252</v>
      </c>
      <c r="G2329" s="73">
        <f t="shared" si="123"/>
        <v>1.2806</v>
      </c>
    </row>
    <row r="2330" spans="1:11">
      <c r="A2330" s="94">
        <v>40525</v>
      </c>
      <c r="B2330" s="73">
        <f t="shared" si="121"/>
        <v>309.26490000000001</v>
      </c>
      <c r="C2330" s="95">
        <v>241.5</v>
      </c>
      <c r="D2330" s="73">
        <f t="shared" si="122"/>
        <v>1.2806</v>
      </c>
      <c r="F2330" s="96" t="s">
        <v>252</v>
      </c>
      <c r="G2330" s="73">
        <f t="shared" si="123"/>
        <v>1.2806</v>
      </c>
    </row>
    <row r="2331" spans="1:11">
      <c r="A2331" s="94">
        <v>40526</v>
      </c>
      <c r="B2331" s="73">
        <f t="shared" si="121"/>
        <v>302.22159999999997</v>
      </c>
      <c r="C2331" s="95">
        <v>236</v>
      </c>
      <c r="D2331" s="73">
        <f t="shared" si="122"/>
        <v>1.2806</v>
      </c>
      <c r="F2331" s="96" t="s">
        <v>252</v>
      </c>
      <c r="G2331" s="73">
        <f t="shared" si="123"/>
        <v>1.2806</v>
      </c>
    </row>
    <row r="2332" spans="1:11">
      <c r="A2332" s="94">
        <v>40527</v>
      </c>
      <c r="B2332" s="73">
        <f t="shared" si="121"/>
        <v>304.78280000000001</v>
      </c>
      <c r="C2332" s="95">
        <v>238</v>
      </c>
      <c r="D2332" s="73">
        <f t="shared" si="122"/>
        <v>1.2806</v>
      </c>
      <c r="F2332" s="96" t="s">
        <v>252</v>
      </c>
      <c r="G2332" s="73">
        <f t="shared" si="123"/>
        <v>1.2806</v>
      </c>
    </row>
    <row r="2333" spans="1:11">
      <c r="A2333" s="94">
        <v>40528</v>
      </c>
      <c r="B2333" s="73">
        <f t="shared" si="121"/>
        <v>302.22159999999997</v>
      </c>
      <c r="C2333" s="95">
        <v>236</v>
      </c>
      <c r="D2333" s="73">
        <f t="shared" si="122"/>
        <v>1.2806</v>
      </c>
      <c r="F2333" s="96" t="s">
        <v>252</v>
      </c>
      <c r="G2333" s="73">
        <f t="shared" si="123"/>
        <v>1.2806</v>
      </c>
    </row>
    <row r="2334" spans="1:11">
      <c r="A2334" s="94">
        <v>40529</v>
      </c>
      <c r="B2334" s="73">
        <f t="shared" si="121"/>
        <v>302.54174999999998</v>
      </c>
      <c r="C2334" s="95">
        <v>236.25</v>
      </c>
      <c r="D2334" s="73">
        <f t="shared" si="122"/>
        <v>1.2806</v>
      </c>
      <c r="F2334" s="96" t="s">
        <v>252</v>
      </c>
      <c r="G2334" s="73">
        <f t="shared" si="123"/>
        <v>1.2806</v>
      </c>
    </row>
    <row r="2335" spans="1:11">
      <c r="A2335" s="94">
        <v>40532</v>
      </c>
      <c r="B2335" s="73">
        <f t="shared" si="121"/>
        <v>308.62459999999999</v>
      </c>
      <c r="C2335" s="95">
        <v>241</v>
      </c>
      <c r="D2335" s="73">
        <f t="shared" si="122"/>
        <v>1.2806</v>
      </c>
      <c r="F2335" s="96" t="s">
        <v>252</v>
      </c>
      <c r="G2335" s="73">
        <f t="shared" si="123"/>
        <v>1.2806</v>
      </c>
    </row>
    <row r="2336" spans="1:11">
      <c r="A2336" s="94">
        <v>40533</v>
      </c>
      <c r="B2336" s="73">
        <f t="shared" si="121"/>
        <v>313.42685</v>
      </c>
      <c r="C2336" s="95">
        <v>244.75</v>
      </c>
      <c r="D2336" s="73">
        <f t="shared" si="122"/>
        <v>1.2806</v>
      </c>
      <c r="F2336" s="96" t="s">
        <v>252</v>
      </c>
      <c r="G2336" s="73">
        <f t="shared" si="123"/>
        <v>1.2806</v>
      </c>
    </row>
    <row r="2337" spans="1:11">
      <c r="A2337" s="94">
        <v>40534</v>
      </c>
      <c r="B2337" s="73">
        <f t="shared" si="121"/>
        <v>316.62835000000001</v>
      </c>
      <c r="C2337" s="95">
        <v>247.25</v>
      </c>
      <c r="D2337" s="73">
        <f t="shared" si="122"/>
        <v>1.2806</v>
      </c>
      <c r="F2337" s="96" t="s">
        <v>252</v>
      </c>
      <c r="G2337" s="73">
        <f t="shared" si="123"/>
        <v>1.2806</v>
      </c>
    </row>
    <row r="2338" spans="1:11">
      <c r="A2338" s="94">
        <v>40535</v>
      </c>
      <c r="B2338" s="73">
        <f t="shared" si="121"/>
        <v>317.58879999999999</v>
      </c>
      <c r="C2338" s="95">
        <v>248</v>
      </c>
      <c r="D2338" s="73">
        <f t="shared" si="122"/>
        <v>1.2806</v>
      </c>
      <c r="F2338" s="96" t="s">
        <v>252</v>
      </c>
      <c r="G2338" s="73">
        <f t="shared" si="123"/>
        <v>1.2806</v>
      </c>
    </row>
    <row r="2339" spans="1:11">
      <c r="A2339" s="94">
        <v>40536</v>
      </c>
      <c r="B2339" s="73">
        <f t="shared" si="121"/>
        <v>319.82984999999996</v>
      </c>
      <c r="C2339" s="95">
        <v>249.75</v>
      </c>
      <c r="D2339" s="73">
        <f t="shared" si="122"/>
        <v>1.2806</v>
      </c>
      <c r="F2339" s="96" t="s">
        <v>252</v>
      </c>
      <c r="G2339" s="73">
        <f t="shared" si="123"/>
        <v>1.2806</v>
      </c>
    </row>
    <row r="2340" spans="1:11">
      <c r="A2340" s="94">
        <v>40539</v>
      </c>
      <c r="C2340" s="95"/>
      <c r="D2340" s="73">
        <f t="shared" si="122"/>
        <v>1.2806</v>
      </c>
      <c r="F2340" s="96" t="s">
        <v>252</v>
      </c>
      <c r="G2340" s="73">
        <f t="shared" si="123"/>
        <v>1.2806</v>
      </c>
    </row>
    <row r="2341" spans="1:11">
      <c r="A2341" s="94">
        <v>40540</v>
      </c>
      <c r="B2341" s="73">
        <f t="shared" ref="B2341:B2404" si="124">+C2341*G2341</f>
        <v>323.35149999999999</v>
      </c>
      <c r="C2341" s="95">
        <v>252.5</v>
      </c>
      <c r="D2341" s="73">
        <f t="shared" si="122"/>
        <v>1.2806</v>
      </c>
      <c r="F2341" s="96" t="s">
        <v>252</v>
      </c>
      <c r="G2341" s="73">
        <f t="shared" si="123"/>
        <v>1.2806</v>
      </c>
    </row>
    <row r="2342" spans="1:11">
      <c r="A2342" s="94">
        <v>40541</v>
      </c>
      <c r="B2342" s="73">
        <f t="shared" si="124"/>
        <v>323.35149999999999</v>
      </c>
      <c r="C2342" s="95">
        <v>252.5</v>
      </c>
      <c r="D2342" s="73">
        <f t="shared" si="122"/>
        <v>1.2806</v>
      </c>
      <c r="F2342" s="96" t="s">
        <v>252</v>
      </c>
      <c r="G2342" s="73">
        <f t="shared" si="123"/>
        <v>1.2806</v>
      </c>
    </row>
    <row r="2343" spans="1:11">
      <c r="A2343" s="94">
        <v>40542</v>
      </c>
      <c r="B2343" s="73">
        <f t="shared" si="124"/>
        <v>317.58879999999999</v>
      </c>
      <c r="C2343" s="95">
        <v>248</v>
      </c>
      <c r="D2343" s="73">
        <f t="shared" si="122"/>
        <v>1.2806</v>
      </c>
      <c r="F2343" s="96" t="s">
        <v>252</v>
      </c>
      <c r="G2343" s="73">
        <f t="shared" si="123"/>
        <v>1.2806</v>
      </c>
    </row>
    <row r="2344" spans="1:11">
      <c r="A2344" s="94">
        <v>40543</v>
      </c>
      <c r="B2344" s="73">
        <f t="shared" si="124"/>
        <v>323.35149999999999</v>
      </c>
      <c r="C2344" s="95">
        <v>252.5</v>
      </c>
      <c r="D2344" s="73">
        <f t="shared" si="122"/>
        <v>1.2806</v>
      </c>
      <c r="F2344" s="96" t="s">
        <v>252</v>
      </c>
      <c r="G2344" s="73">
        <f t="shared" si="123"/>
        <v>1.2806</v>
      </c>
    </row>
    <row r="2345" spans="1:11">
      <c r="A2345" s="94">
        <v>40546</v>
      </c>
      <c r="B2345" s="73">
        <f t="shared" si="124"/>
        <v>328.4203</v>
      </c>
      <c r="C2345" s="95">
        <v>257</v>
      </c>
      <c r="D2345" s="73">
        <f t="shared" si="122"/>
        <v>1.2779</v>
      </c>
      <c r="E2345" s="73">
        <v>86.342699999999994</v>
      </c>
      <c r="F2345" s="96" t="s">
        <v>253</v>
      </c>
      <c r="G2345" s="73">
        <f t="shared" si="123"/>
        <v>1.2779</v>
      </c>
      <c r="K2345" s="73">
        <v>86.342699999999994</v>
      </c>
    </row>
    <row r="2346" spans="1:11">
      <c r="A2346" s="94">
        <v>40547</v>
      </c>
      <c r="B2346" s="73">
        <f t="shared" si="124"/>
        <v>323.94765000000001</v>
      </c>
      <c r="C2346" s="95">
        <v>253.5</v>
      </c>
      <c r="D2346" s="73">
        <f t="shared" si="122"/>
        <v>1.2779</v>
      </c>
      <c r="F2346" s="96" t="s">
        <v>253</v>
      </c>
      <c r="G2346" s="73">
        <f t="shared" si="123"/>
        <v>1.2779</v>
      </c>
    </row>
    <row r="2347" spans="1:11">
      <c r="A2347" s="94">
        <v>40548</v>
      </c>
      <c r="B2347" s="73">
        <f t="shared" si="124"/>
        <v>327.78135000000003</v>
      </c>
      <c r="C2347" s="95">
        <v>256.5</v>
      </c>
      <c r="D2347" s="73">
        <f t="shared" si="122"/>
        <v>1.2779</v>
      </c>
      <c r="F2347" s="96" t="s">
        <v>253</v>
      </c>
      <c r="G2347" s="73">
        <f t="shared" si="123"/>
        <v>1.2779</v>
      </c>
    </row>
    <row r="2348" spans="1:11">
      <c r="A2348" s="94">
        <v>40549</v>
      </c>
      <c r="B2348" s="73">
        <f t="shared" si="124"/>
        <v>329.37872500000003</v>
      </c>
      <c r="C2348" s="95">
        <v>257.75</v>
      </c>
      <c r="D2348" s="73">
        <f t="shared" si="122"/>
        <v>1.2779</v>
      </c>
      <c r="F2348" s="96" t="s">
        <v>253</v>
      </c>
      <c r="G2348" s="73">
        <f t="shared" si="123"/>
        <v>1.2779</v>
      </c>
    </row>
    <row r="2349" spans="1:11">
      <c r="A2349" s="94">
        <v>40550</v>
      </c>
      <c r="B2349" s="73">
        <f t="shared" si="124"/>
        <v>327.14240000000001</v>
      </c>
      <c r="C2349" s="95">
        <v>256</v>
      </c>
      <c r="D2349" s="73">
        <f t="shared" si="122"/>
        <v>1.2779</v>
      </c>
      <c r="F2349" s="96" t="s">
        <v>253</v>
      </c>
      <c r="G2349" s="73">
        <f t="shared" si="123"/>
        <v>1.2779</v>
      </c>
    </row>
    <row r="2350" spans="1:11">
      <c r="A2350" s="94">
        <v>40553</v>
      </c>
      <c r="B2350" s="73">
        <f t="shared" si="124"/>
        <v>324.58660000000003</v>
      </c>
      <c r="C2350" s="95">
        <v>254</v>
      </c>
      <c r="D2350" s="73">
        <f t="shared" si="122"/>
        <v>1.2779</v>
      </c>
      <c r="F2350" s="96" t="s">
        <v>253</v>
      </c>
      <c r="G2350" s="73">
        <f t="shared" si="123"/>
        <v>1.2779</v>
      </c>
    </row>
    <row r="2351" spans="1:11">
      <c r="A2351" s="94">
        <v>40554</v>
      </c>
      <c r="B2351" s="73">
        <f t="shared" si="124"/>
        <v>324.58660000000003</v>
      </c>
      <c r="C2351" s="95">
        <v>254</v>
      </c>
      <c r="D2351" s="73">
        <f t="shared" si="122"/>
        <v>1.2779</v>
      </c>
      <c r="F2351" s="96" t="s">
        <v>253</v>
      </c>
      <c r="G2351" s="73">
        <f t="shared" si="123"/>
        <v>1.2779</v>
      </c>
    </row>
    <row r="2352" spans="1:11">
      <c r="A2352" s="94">
        <v>40555</v>
      </c>
      <c r="B2352" s="73">
        <f t="shared" si="124"/>
        <v>326.50344999999999</v>
      </c>
      <c r="C2352" s="95">
        <v>255.5</v>
      </c>
      <c r="D2352" s="73">
        <f t="shared" si="122"/>
        <v>1.2779</v>
      </c>
      <c r="F2352" s="96" t="s">
        <v>253</v>
      </c>
      <c r="G2352" s="73">
        <f t="shared" si="123"/>
        <v>1.2779</v>
      </c>
    </row>
    <row r="2353" spans="1:11">
      <c r="A2353" s="94">
        <v>40556</v>
      </c>
      <c r="B2353" s="73">
        <f t="shared" si="124"/>
        <v>326.18397500000003</v>
      </c>
      <c r="C2353" s="95">
        <v>255.25</v>
      </c>
      <c r="D2353" s="73">
        <f t="shared" si="122"/>
        <v>1.2779</v>
      </c>
      <c r="F2353" s="96" t="s">
        <v>253</v>
      </c>
      <c r="G2353" s="73">
        <f t="shared" si="123"/>
        <v>1.2779</v>
      </c>
    </row>
    <row r="2354" spans="1:11">
      <c r="A2354" s="94">
        <v>40557</v>
      </c>
      <c r="B2354" s="73">
        <f t="shared" si="124"/>
        <v>320.75290000000001</v>
      </c>
      <c r="C2354" s="95">
        <v>251</v>
      </c>
      <c r="D2354" s="73">
        <f t="shared" si="122"/>
        <v>1.2779</v>
      </c>
      <c r="F2354" s="96" t="s">
        <v>253</v>
      </c>
      <c r="G2354" s="73">
        <f t="shared" si="123"/>
        <v>1.2779</v>
      </c>
    </row>
    <row r="2355" spans="1:11">
      <c r="A2355" s="94">
        <v>40560</v>
      </c>
      <c r="B2355" s="73">
        <f t="shared" si="124"/>
        <v>321.71132499999999</v>
      </c>
      <c r="C2355" s="95">
        <v>251.75</v>
      </c>
      <c r="D2355" s="73">
        <f t="shared" si="122"/>
        <v>1.2779</v>
      </c>
      <c r="F2355" s="96" t="s">
        <v>253</v>
      </c>
      <c r="G2355" s="73">
        <f t="shared" si="123"/>
        <v>1.2779</v>
      </c>
    </row>
    <row r="2356" spans="1:11">
      <c r="A2356" s="94">
        <v>40561</v>
      </c>
      <c r="B2356" s="73">
        <f t="shared" si="124"/>
        <v>326.822925</v>
      </c>
      <c r="C2356" s="95">
        <v>255.75</v>
      </c>
      <c r="D2356" s="73">
        <f t="shared" si="122"/>
        <v>1.2779</v>
      </c>
      <c r="F2356" s="96" t="s">
        <v>253</v>
      </c>
      <c r="G2356" s="73">
        <f t="shared" si="123"/>
        <v>1.2779</v>
      </c>
    </row>
    <row r="2357" spans="1:11">
      <c r="A2357" s="94">
        <v>40562</v>
      </c>
      <c r="B2357" s="73">
        <f t="shared" si="124"/>
        <v>331.93452500000001</v>
      </c>
      <c r="C2357" s="95">
        <v>259.75</v>
      </c>
      <c r="D2357" s="73">
        <f t="shared" si="122"/>
        <v>1.2779</v>
      </c>
      <c r="F2357" s="96" t="s">
        <v>253</v>
      </c>
      <c r="G2357" s="73">
        <f t="shared" si="123"/>
        <v>1.2779</v>
      </c>
    </row>
    <row r="2358" spans="1:11">
      <c r="A2358" s="94">
        <v>40563</v>
      </c>
      <c r="B2358" s="73">
        <f t="shared" si="124"/>
        <v>330.65662500000002</v>
      </c>
      <c r="C2358" s="95">
        <v>258.75</v>
      </c>
      <c r="D2358" s="73">
        <f t="shared" si="122"/>
        <v>1.2779</v>
      </c>
      <c r="F2358" s="96" t="s">
        <v>253</v>
      </c>
      <c r="G2358" s="73">
        <f t="shared" si="123"/>
        <v>1.2779</v>
      </c>
    </row>
    <row r="2359" spans="1:11">
      <c r="A2359" s="94">
        <v>40564</v>
      </c>
      <c r="B2359" s="73">
        <f t="shared" si="124"/>
        <v>331.61505</v>
      </c>
      <c r="C2359" s="95">
        <v>259.5</v>
      </c>
      <c r="D2359" s="73">
        <f t="shared" si="122"/>
        <v>1.2779</v>
      </c>
      <c r="F2359" s="96" t="s">
        <v>253</v>
      </c>
      <c r="G2359" s="73">
        <f t="shared" si="123"/>
        <v>1.2779</v>
      </c>
    </row>
    <row r="2360" spans="1:11">
      <c r="A2360" s="94">
        <v>40567</v>
      </c>
      <c r="B2360" s="73">
        <f t="shared" si="124"/>
        <v>333.85137500000002</v>
      </c>
      <c r="C2360" s="95">
        <v>261.25</v>
      </c>
      <c r="D2360" s="73">
        <f t="shared" si="122"/>
        <v>1.2779</v>
      </c>
      <c r="F2360" s="96" t="s">
        <v>253</v>
      </c>
      <c r="G2360" s="73">
        <f t="shared" si="123"/>
        <v>1.2779</v>
      </c>
    </row>
    <row r="2361" spans="1:11">
      <c r="A2361" s="94">
        <v>40568</v>
      </c>
      <c r="B2361" s="73">
        <f t="shared" si="124"/>
        <v>335.44875000000002</v>
      </c>
      <c r="C2361" s="95">
        <v>262.5</v>
      </c>
      <c r="D2361" s="73">
        <f t="shared" si="122"/>
        <v>1.2779</v>
      </c>
      <c r="F2361" s="96" t="s">
        <v>253</v>
      </c>
      <c r="G2361" s="73">
        <f t="shared" si="123"/>
        <v>1.2779</v>
      </c>
    </row>
    <row r="2362" spans="1:11">
      <c r="A2362" s="94">
        <v>40569</v>
      </c>
      <c r="B2362" s="73">
        <f t="shared" si="124"/>
        <v>339.92140000000001</v>
      </c>
      <c r="C2362" s="95">
        <v>266</v>
      </c>
      <c r="D2362" s="73">
        <f t="shared" si="122"/>
        <v>1.2779</v>
      </c>
      <c r="F2362" s="96" t="s">
        <v>253</v>
      </c>
      <c r="G2362" s="73">
        <f t="shared" si="123"/>
        <v>1.2779</v>
      </c>
    </row>
    <row r="2363" spans="1:11">
      <c r="A2363" s="94">
        <v>40570</v>
      </c>
      <c r="B2363" s="73">
        <f t="shared" si="124"/>
        <v>338.32402500000001</v>
      </c>
      <c r="C2363" s="95">
        <v>264.75</v>
      </c>
      <c r="D2363" s="73">
        <f t="shared" si="122"/>
        <v>1.2779</v>
      </c>
      <c r="F2363" s="96" t="s">
        <v>253</v>
      </c>
      <c r="G2363" s="73">
        <f t="shared" si="123"/>
        <v>1.2779</v>
      </c>
    </row>
    <row r="2364" spans="1:11">
      <c r="A2364" s="94">
        <v>40571</v>
      </c>
      <c r="B2364" s="73">
        <f t="shared" si="124"/>
        <v>339.92140000000001</v>
      </c>
      <c r="C2364" s="95">
        <v>266</v>
      </c>
      <c r="D2364" s="73">
        <f t="shared" si="122"/>
        <v>1.2779</v>
      </c>
      <c r="F2364" s="96" t="s">
        <v>253</v>
      </c>
      <c r="G2364" s="73">
        <f t="shared" si="123"/>
        <v>1.2779</v>
      </c>
    </row>
    <row r="2365" spans="1:11">
      <c r="A2365" s="94">
        <v>40574</v>
      </c>
      <c r="B2365" s="73">
        <f t="shared" si="124"/>
        <v>343.75510000000003</v>
      </c>
      <c r="C2365" s="95">
        <v>269</v>
      </c>
      <c r="D2365" s="73">
        <f t="shared" si="122"/>
        <v>1.2779</v>
      </c>
      <c r="F2365" s="96" t="s">
        <v>253</v>
      </c>
      <c r="G2365" s="73">
        <f t="shared" si="123"/>
        <v>1.2779</v>
      </c>
    </row>
    <row r="2366" spans="1:11">
      <c r="A2366" s="94">
        <v>40575</v>
      </c>
      <c r="B2366" s="73">
        <f t="shared" si="124"/>
        <v>348.78539999999998</v>
      </c>
      <c r="C2366" s="95">
        <v>269</v>
      </c>
      <c r="D2366" s="73">
        <f t="shared" si="122"/>
        <v>1.2966</v>
      </c>
      <c r="E2366" s="73">
        <v>92.248500000000007</v>
      </c>
      <c r="F2366" s="96" t="s">
        <v>254</v>
      </c>
      <c r="G2366" s="73">
        <f t="shared" si="123"/>
        <v>1.2966</v>
      </c>
      <c r="K2366" s="73">
        <v>92.248500000000007</v>
      </c>
    </row>
    <row r="2367" spans="1:11">
      <c r="A2367" s="94">
        <v>40576</v>
      </c>
      <c r="B2367" s="73">
        <f t="shared" si="124"/>
        <v>353.97179999999997</v>
      </c>
      <c r="C2367" s="95">
        <v>273</v>
      </c>
      <c r="D2367" s="73">
        <f t="shared" si="122"/>
        <v>1.2966</v>
      </c>
      <c r="F2367" s="96" t="s">
        <v>254</v>
      </c>
      <c r="G2367" s="73">
        <f t="shared" si="123"/>
        <v>1.2966</v>
      </c>
    </row>
    <row r="2368" spans="1:11">
      <c r="A2368" s="94">
        <v>40577</v>
      </c>
      <c r="B2368" s="73">
        <f t="shared" si="124"/>
        <v>357.53744999999998</v>
      </c>
      <c r="C2368" s="95">
        <v>275.75</v>
      </c>
      <c r="D2368" s="73">
        <f t="shared" si="122"/>
        <v>1.2966</v>
      </c>
      <c r="F2368" s="96" t="s">
        <v>254</v>
      </c>
      <c r="G2368" s="73">
        <f t="shared" si="123"/>
        <v>1.2966</v>
      </c>
    </row>
    <row r="2369" spans="1:7">
      <c r="A2369" s="94">
        <v>40578</v>
      </c>
      <c r="B2369" s="73">
        <f t="shared" si="124"/>
        <v>356.24084999999997</v>
      </c>
      <c r="C2369" s="95">
        <v>274.75</v>
      </c>
      <c r="D2369" s="73">
        <f t="shared" si="122"/>
        <v>1.2966</v>
      </c>
      <c r="F2369" s="96" t="s">
        <v>254</v>
      </c>
      <c r="G2369" s="73">
        <f t="shared" si="123"/>
        <v>1.2966</v>
      </c>
    </row>
    <row r="2370" spans="1:7">
      <c r="A2370" s="94">
        <v>40581</v>
      </c>
      <c r="B2370" s="73">
        <f t="shared" si="124"/>
        <v>360.13065</v>
      </c>
      <c r="C2370" s="95">
        <v>277.75</v>
      </c>
      <c r="D2370" s="73">
        <f t="shared" si="122"/>
        <v>1.2966</v>
      </c>
      <c r="F2370" s="96" t="s">
        <v>254</v>
      </c>
      <c r="G2370" s="73">
        <f t="shared" si="123"/>
        <v>1.2966</v>
      </c>
    </row>
    <row r="2371" spans="1:7">
      <c r="A2371" s="94">
        <v>40582</v>
      </c>
      <c r="B2371" s="73">
        <f t="shared" si="124"/>
        <v>357.86160000000001</v>
      </c>
      <c r="C2371" s="95">
        <v>276</v>
      </c>
      <c r="D2371" s="73">
        <f t="shared" si="122"/>
        <v>1.2966</v>
      </c>
      <c r="F2371" s="96" t="s">
        <v>254</v>
      </c>
      <c r="G2371" s="73">
        <f t="shared" si="123"/>
        <v>1.2966</v>
      </c>
    </row>
    <row r="2372" spans="1:7">
      <c r="A2372" s="94">
        <v>40583</v>
      </c>
      <c r="B2372" s="73">
        <f t="shared" si="124"/>
        <v>361.10309999999998</v>
      </c>
      <c r="C2372" s="95">
        <v>278.5</v>
      </c>
      <c r="D2372" s="73">
        <f t="shared" ref="D2372:D2435" si="125">+G2372</f>
        <v>1.2966</v>
      </c>
      <c r="F2372" s="96" t="s">
        <v>254</v>
      </c>
      <c r="G2372" s="73">
        <f t="shared" ref="G2372:G2435" si="126">VLOOKUP(F:F,I:J,2,FALSE)</f>
        <v>1.2966</v>
      </c>
    </row>
    <row r="2373" spans="1:7">
      <c r="A2373" s="94">
        <v>40584</v>
      </c>
      <c r="B2373" s="73">
        <f t="shared" si="124"/>
        <v>357.86160000000001</v>
      </c>
      <c r="C2373" s="95">
        <v>276</v>
      </c>
      <c r="D2373" s="73">
        <f t="shared" si="125"/>
        <v>1.2966</v>
      </c>
      <c r="F2373" s="96" t="s">
        <v>254</v>
      </c>
      <c r="G2373" s="73">
        <f t="shared" si="126"/>
        <v>1.2966</v>
      </c>
    </row>
    <row r="2374" spans="1:7">
      <c r="A2374" s="94">
        <v>40585</v>
      </c>
      <c r="B2374" s="73">
        <f t="shared" si="124"/>
        <v>353.97179999999997</v>
      </c>
      <c r="C2374" s="95">
        <v>273</v>
      </c>
      <c r="D2374" s="73">
        <f t="shared" si="125"/>
        <v>1.2966</v>
      </c>
      <c r="F2374" s="96" t="s">
        <v>254</v>
      </c>
      <c r="G2374" s="73">
        <f t="shared" si="126"/>
        <v>1.2966</v>
      </c>
    </row>
    <row r="2375" spans="1:7">
      <c r="A2375" s="94">
        <v>40588</v>
      </c>
      <c r="B2375" s="73">
        <f t="shared" si="124"/>
        <v>356.24084999999997</v>
      </c>
      <c r="C2375" s="95">
        <v>274.75</v>
      </c>
      <c r="D2375" s="73">
        <f t="shared" si="125"/>
        <v>1.2966</v>
      </c>
      <c r="F2375" s="96" t="s">
        <v>254</v>
      </c>
      <c r="G2375" s="73">
        <f t="shared" si="126"/>
        <v>1.2966</v>
      </c>
    </row>
    <row r="2376" spans="1:7">
      <c r="A2376" s="94">
        <v>40589</v>
      </c>
      <c r="B2376" s="73">
        <f t="shared" si="124"/>
        <v>345.54390000000001</v>
      </c>
      <c r="C2376" s="95">
        <v>266.5</v>
      </c>
      <c r="D2376" s="73">
        <f t="shared" si="125"/>
        <v>1.2966</v>
      </c>
      <c r="F2376" s="96" t="s">
        <v>254</v>
      </c>
      <c r="G2376" s="73">
        <f t="shared" si="126"/>
        <v>1.2966</v>
      </c>
    </row>
    <row r="2377" spans="1:7">
      <c r="A2377" s="94">
        <v>40590</v>
      </c>
      <c r="B2377" s="73">
        <f t="shared" si="124"/>
        <v>339.0609</v>
      </c>
      <c r="C2377" s="95">
        <v>261.5</v>
      </c>
      <c r="D2377" s="73">
        <f t="shared" si="125"/>
        <v>1.2966</v>
      </c>
      <c r="F2377" s="96" t="s">
        <v>254</v>
      </c>
      <c r="G2377" s="73">
        <f t="shared" si="126"/>
        <v>1.2966</v>
      </c>
    </row>
    <row r="2378" spans="1:7">
      <c r="A2378" s="94">
        <v>40591</v>
      </c>
      <c r="B2378" s="73">
        <f t="shared" si="124"/>
        <v>342.30239999999998</v>
      </c>
      <c r="C2378" s="95">
        <v>264</v>
      </c>
      <c r="D2378" s="73">
        <f t="shared" si="125"/>
        <v>1.2966</v>
      </c>
      <c r="F2378" s="96" t="s">
        <v>254</v>
      </c>
      <c r="G2378" s="73">
        <f t="shared" si="126"/>
        <v>1.2966</v>
      </c>
    </row>
    <row r="2379" spans="1:7">
      <c r="A2379" s="94">
        <v>40592</v>
      </c>
      <c r="B2379" s="73">
        <f t="shared" si="124"/>
        <v>340.68164999999999</v>
      </c>
      <c r="C2379" s="95">
        <v>262.75</v>
      </c>
      <c r="D2379" s="73">
        <f t="shared" si="125"/>
        <v>1.2966</v>
      </c>
      <c r="F2379" s="96" t="s">
        <v>254</v>
      </c>
      <c r="G2379" s="73">
        <f t="shared" si="126"/>
        <v>1.2966</v>
      </c>
    </row>
    <row r="2380" spans="1:7">
      <c r="A2380" s="94">
        <v>40595</v>
      </c>
      <c r="B2380" s="73">
        <f t="shared" si="124"/>
        <v>337.11599999999999</v>
      </c>
      <c r="C2380" s="95">
        <v>260</v>
      </c>
      <c r="D2380" s="73">
        <f t="shared" si="125"/>
        <v>1.2966</v>
      </c>
      <c r="F2380" s="96" t="s">
        <v>254</v>
      </c>
      <c r="G2380" s="73">
        <f t="shared" si="126"/>
        <v>1.2966</v>
      </c>
    </row>
    <row r="2381" spans="1:7">
      <c r="A2381" s="94">
        <v>40596</v>
      </c>
      <c r="B2381" s="73">
        <f t="shared" si="124"/>
        <v>319.93604999999997</v>
      </c>
      <c r="C2381" s="95">
        <v>246.75</v>
      </c>
      <c r="D2381" s="73">
        <f t="shared" si="125"/>
        <v>1.2966</v>
      </c>
      <c r="F2381" s="96" t="s">
        <v>254</v>
      </c>
      <c r="G2381" s="73">
        <f t="shared" si="126"/>
        <v>1.2966</v>
      </c>
    </row>
    <row r="2382" spans="1:7">
      <c r="A2382" s="94">
        <v>40597</v>
      </c>
      <c r="B2382" s="73">
        <f t="shared" si="124"/>
        <v>319.61189999999999</v>
      </c>
      <c r="C2382" s="95">
        <v>246.5</v>
      </c>
      <c r="D2382" s="73">
        <f t="shared" si="125"/>
        <v>1.2966</v>
      </c>
      <c r="F2382" s="96" t="s">
        <v>254</v>
      </c>
      <c r="G2382" s="73">
        <f t="shared" si="126"/>
        <v>1.2966</v>
      </c>
    </row>
    <row r="2383" spans="1:7">
      <c r="A2383" s="94">
        <v>40598</v>
      </c>
      <c r="B2383" s="73">
        <f t="shared" si="124"/>
        <v>320.2602</v>
      </c>
      <c r="C2383" s="95">
        <v>247</v>
      </c>
      <c r="D2383" s="73">
        <f t="shared" si="125"/>
        <v>1.2966</v>
      </c>
      <c r="F2383" s="96" t="s">
        <v>254</v>
      </c>
      <c r="G2383" s="73">
        <f t="shared" si="126"/>
        <v>1.2966</v>
      </c>
    </row>
    <row r="2384" spans="1:7">
      <c r="A2384" s="94">
        <v>40599</v>
      </c>
      <c r="B2384" s="73">
        <f t="shared" si="124"/>
        <v>335.81939999999997</v>
      </c>
      <c r="C2384" s="95">
        <v>259</v>
      </c>
      <c r="D2384" s="73">
        <f t="shared" si="125"/>
        <v>1.2966</v>
      </c>
      <c r="F2384" s="96" t="s">
        <v>254</v>
      </c>
      <c r="G2384" s="73">
        <f t="shared" si="126"/>
        <v>1.2966</v>
      </c>
    </row>
    <row r="2385" spans="1:11">
      <c r="A2385" s="94">
        <v>40602</v>
      </c>
      <c r="B2385" s="73">
        <f t="shared" si="124"/>
        <v>333.87450000000001</v>
      </c>
      <c r="C2385" s="95">
        <v>257.5</v>
      </c>
      <c r="D2385" s="73">
        <f t="shared" si="125"/>
        <v>1.2966</v>
      </c>
      <c r="F2385" s="96" t="s">
        <v>254</v>
      </c>
      <c r="G2385" s="73">
        <f t="shared" si="126"/>
        <v>1.2966</v>
      </c>
    </row>
    <row r="2386" spans="1:11">
      <c r="A2386" s="94">
        <v>40603</v>
      </c>
      <c r="B2386" s="73">
        <f t="shared" si="124"/>
        <v>331.312275</v>
      </c>
      <c r="C2386" s="95">
        <v>257.25</v>
      </c>
      <c r="D2386" s="73">
        <f t="shared" si="125"/>
        <v>1.2879</v>
      </c>
      <c r="E2386" s="73">
        <v>99.111000000000004</v>
      </c>
      <c r="F2386" s="96" t="s">
        <v>255</v>
      </c>
      <c r="G2386" s="73">
        <f t="shared" si="126"/>
        <v>1.2879</v>
      </c>
      <c r="K2386" s="73">
        <v>99.111000000000004</v>
      </c>
    </row>
    <row r="2387" spans="1:11">
      <c r="A2387" s="94">
        <v>40604</v>
      </c>
      <c r="B2387" s="73">
        <f t="shared" si="124"/>
        <v>330.99029999999999</v>
      </c>
      <c r="C2387" s="95">
        <v>257</v>
      </c>
      <c r="D2387" s="73">
        <f t="shared" si="125"/>
        <v>1.2879</v>
      </c>
      <c r="F2387" s="96" t="s">
        <v>255</v>
      </c>
      <c r="G2387" s="73">
        <f t="shared" si="126"/>
        <v>1.2879</v>
      </c>
    </row>
    <row r="2388" spans="1:11">
      <c r="A2388" s="94">
        <v>40605</v>
      </c>
      <c r="B2388" s="73">
        <f t="shared" si="124"/>
        <v>327.77055000000001</v>
      </c>
      <c r="C2388" s="95">
        <v>254.5</v>
      </c>
      <c r="D2388" s="73">
        <f t="shared" si="125"/>
        <v>1.2879</v>
      </c>
      <c r="F2388" s="96" t="s">
        <v>255</v>
      </c>
      <c r="G2388" s="73">
        <f t="shared" si="126"/>
        <v>1.2879</v>
      </c>
    </row>
    <row r="2389" spans="1:11">
      <c r="A2389" s="94">
        <v>40606</v>
      </c>
      <c r="B2389" s="73">
        <f t="shared" si="124"/>
        <v>325.83870000000002</v>
      </c>
      <c r="C2389" s="95">
        <v>253</v>
      </c>
      <c r="D2389" s="73">
        <f t="shared" si="125"/>
        <v>1.2879</v>
      </c>
      <c r="F2389" s="96" t="s">
        <v>255</v>
      </c>
      <c r="G2389" s="73">
        <f t="shared" si="126"/>
        <v>1.2879</v>
      </c>
    </row>
    <row r="2390" spans="1:11">
      <c r="A2390" s="94">
        <v>40609</v>
      </c>
      <c r="B2390" s="73">
        <f t="shared" si="124"/>
        <v>320.04315000000003</v>
      </c>
      <c r="C2390" s="95">
        <v>248.5</v>
      </c>
      <c r="D2390" s="73">
        <f t="shared" si="125"/>
        <v>1.2879</v>
      </c>
      <c r="F2390" s="96" t="s">
        <v>255</v>
      </c>
      <c r="G2390" s="73">
        <f t="shared" si="126"/>
        <v>1.2879</v>
      </c>
    </row>
    <row r="2391" spans="1:11">
      <c r="A2391" s="94">
        <v>40610</v>
      </c>
      <c r="B2391" s="73">
        <f t="shared" si="124"/>
        <v>313.28167500000001</v>
      </c>
      <c r="C2391" s="95">
        <v>243.25</v>
      </c>
      <c r="D2391" s="73">
        <f t="shared" si="125"/>
        <v>1.2879</v>
      </c>
      <c r="F2391" s="96" t="s">
        <v>255</v>
      </c>
      <c r="G2391" s="73">
        <f t="shared" si="126"/>
        <v>1.2879</v>
      </c>
    </row>
    <row r="2392" spans="1:11">
      <c r="A2392" s="94">
        <v>40611</v>
      </c>
      <c r="B2392" s="73">
        <f t="shared" si="124"/>
        <v>306.842175</v>
      </c>
      <c r="C2392" s="95">
        <v>238.25</v>
      </c>
      <c r="D2392" s="73">
        <f t="shared" si="125"/>
        <v>1.2879</v>
      </c>
      <c r="F2392" s="96" t="s">
        <v>255</v>
      </c>
      <c r="G2392" s="73">
        <f t="shared" si="126"/>
        <v>1.2879</v>
      </c>
    </row>
    <row r="2393" spans="1:11">
      <c r="A2393" s="94">
        <v>40612</v>
      </c>
      <c r="B2393" s="73">
        <f t="shared" si="124"/>
        <v>291.38737500000002</v>
      </c>
      <c r="C2393" s="95">
        <v>226.25</v>
      </c>
      <c r="D2393" s="73">
        <f t="shared" si="125"/>
        <v>1.2879</v>
      </c>
      <c r="F2393" s="96" t="s">
        <v>255</v>
      </c>
      <c r="G2393" s="73">
        <f t="shared" si="126"/>
        <v>1.2879</v>
      </c>
    </row>
    <row r="2394" spans="1:11">
      <c r="A2394" s="94">
        <v>40613</v>
      </c>
      <c r="B2394" s="73">
        <f t="shared" si="124"/>
        <v>287.20170000000002</v>
      </c>
      <c r="C2394" s="95">
        <v>223</v>
      </c>
      <c r="D2394" s="73">
        <f t="shared" si="125"/>
        <v>1.2879</v>
      </c>
      <c r="F2394" s="96" t="s">
        <v>255</v>
      </c>
      <c r="G2394" s="73">
        <f t="shared" si="126"/>
        <v>1.2879</v>
      </c>
    </row>
    <row r="2395" spans="1:11">
      <c r="A2395" s="94">
        <v>40616</v>
      </c>
      <c r="B2395" s="73">
        <f t="shared" si="124"/>
        <v>279.15232500000002</v>
      </c>
      <c r="C2395" s="95">
        <v>216.75</v>
      </c>
      <c r="D2395" s="73">
        <f t="shared" si="125"/>
        <v>1.2879</v>
      </c>
      <c r="F2395" s="96" t="s">
        <v>255</v>
      </c>
      <c r="G2395" s="73">
        <f t="shared" si="126"/>
        <v>1.2879</v>
      </c>
    </row>
    <row r="2396" spans="1:11">
      <c r="A2396" s="94">
        <v>40617</v>
      </c>
      <c r="B2396" s="73">
        <f t="shared" si="124"/>
        <v>261.44370000000004</v>
      </c>
      <c r="C2396" s="95">
        <v>203</v>
      </c>
      <c r="D2396" s="73">
        <f t="shared" si="125"/>
        <v>1.2879</v>
      </c>
      <c r="F2396" s="96" t="s">
        <v>255</v>
      </c>
      <c r="G2396" s="73">
        <f t="shared" si="126"/>
        <v>1.2879</v>
      </c>
    </row>
    <row r="2397" spans="1:11">
      <c r="A2397" s="94">
        <v>40618</v>
      </c>
      <c r="B2397" s="73">
        <f t="shared" si="124"/>
        <v>265.62937499999998</v>
      </c>
      <c r="C2397" s="95">
        <v>206.25</v>
      </c>
      <c r="D2397" s="73">
        <f t="shared" si="125"/>
        <v>1.2879</v>
      </c>
      <c r="F2397" s="96" t="s">
        <v>255</v>
      </c>
      <c r="G2397" s="73">
        <f t="shared" si="126"/>
        <v>1.2879</v>
      </c>
    </row>
    <row r="2398" spans="1:11">
      <c r="A2398" s="94">
        <v>40619</v>
      </c>
      <c r="B2398" s="73">
        <f t="shared" si="124"/>
        <v>288.16762499999999</v>
      </c>
      <c r="C2398" s="95">
        <v>223.75</v>
      </c>
      <c r="D2398" s="73">
        <f t="shared" si="125"/>
        <v>1.2879</v>
      </c>
      <c r="F2398" s="96" t="s">
        <v>255</v>
      </c>
      <c r="G2398" s="73">
        <f t="shared" si="126"/>
        <v>1.2879</v>
      </c>
    </row>
    <row r="2399" spans="1:11">
      <c r="A2399" s="94">
        <v>40620</v>
      </c>
      <c r="B2399" s="73">
        <f t="shared" si="124"/>
        <v>298.47082499999999</v>
      </c>
      <c r="C2399" s="95">
        <v>231.75</v>
      </c>
      <c r="D2399" s="73">
        <f t="shared" si="125"/>
        <v>1.2879</v>
      </c>
      <c r="F2399" s="96" t="s">
        <v>255</v>
      </c>
      <c r="G2399" s="73">
        <f t="shared" si="126"/>
        <v>1.2879</v>
      </c>
    </row>
    <row r="2400" spans="1:11">
      <c r="A2400" s="94">
        <v>40623</v>
      </c>
      <c r="B2400" s="73">
        <f t="shared" si="124"/>
        <v>291.06540000000001</v>
      </c>
      <c r="C2400" s="95">
        <v>226</v>
      </c>
      <c r="D2400" s="73">
        <f t="shared" si="125"/>
        <v>1.2879</v>
      </c>
      <c r="F2400" s="96" t="s">
        <v>255</v>
      </c>
      <c r="G2400" s="73">
        <f t="shared" si="126"/>
        <v>1.2879</v>
      </c>
    </row>
    <row r="2401" spans="1:11">
      <c r="A2401" s="94">
        <v>40624</v>
      </c>
      <c r="B2401" s="73">
        <f t="shared" si="124"/>
        <v>289.77750000000003</v>
      </c>
      <c r="C2401" s="95">
        <v>225</v>
      </c>
      <c r="D2401" s="73">
        <f t="shared" si="125"/>
        <v>1.2879</v>
      </c>
      <c r="F2401" s="96" t="s">
        <v>255</v>
      </c>
      <c r="G2401" s="73">
        <f t="shared" si="126"/>
        <v>1.2879</v>
      </c>
    </row>
    <row r="2402" spans="1:11">
      <c r="A2402" s="94">
        <v>40625</v>
      </c>
      <c r="B2402" s="73">
        <f t="shared" si="124"/>
        <v>289.13355000000001</v>
      </c>
      <c r="C2402" s="95">
        <v>224.5</v>
      </c>
      <c r="D2402" s="73">
        <f t="shared" si="125"/>
        <v>1.2879</v>
      </c>
      <c r="F2402" s="96" t="s">
        <v>255</v>
      </c>
      <c r="G2402" s="73">
        <f t="shared" si="126"/>
        <v>1.2879</v>
      </c>
    </row>
    <row r="2403" spans="1:11">
      <c r="A2403" s="94">
        <v>40626</v>
      </c>
      <c r="B2403" s="73">
        <f t="shared" si="124"/>
        <v>295.89502500000003</v>
      </c>
      <c r="C2403" s="95">
        <v>229.75</v>
      </c>
      <c r="D2403" s="73">
        <f t="shared" si="125"/>
        <v>1.2879</v>
      </c>
      <c r="F2403" s="96" t="s">
        <v>255</v>
      </c>
      <c r="G2403" s="73">
        <f t="shared" si="126"/>
        <v>1.2879</v>
      </c>
    </row>
    <row r="2404" spans="1:11">
      <c r="A2404" s="94">
        <v>40627</v>
      </c>
      <c r="B2404" s="73">
        <f t="shared" si="124"/>
        <v>304.910325</v>
      </c>
      <c r="C2404" s="95">
        <v>236.75</v>
      </c>
      <c r="D2404" s="73">
        <f t="shared" si="125"/>
        <v>1.2879</v>
      </c>
      <c r="F2404" s="96" t="s">
        <v>255</v>
      </c>
      <c r="G2404" s="73">
        <f t="shared" si="126"/>
        <v>1.2879</v>
      </c>
    </row>
    <row r="2405" spans="1:11">
      <c r="A2405" s="94">
        <v>40630</v>
      </c>
      <c r="B2405" s="73">
        <f t="shared" ref="B2405:B2409" si="127">+C2405*G2405</f>
        <v>311.99377500000003</v>
      </c>
      <c r="C2405" s="95">
        <v>242.25</v>
      </c>
      <c r="D2405" s="73">
        <f t="shared" si="125"/>
        <v>1.2879</v>
      </c>
      <c r="F2405" s="96" t="s">
        <v>255</v>
      </c>
      <c r="G2405" s="73">
        <f t="shared" si="126"/>
        <v>1.2879</v>
      </c>
    </row>
    <row r="2406" spans="1:11">
      <c r="A2406" s="94">
        <v>40631</v>
      </c>
      <c r="B2406" s="73">
        <f t="shared" si="127"/>
        <v>309.73995000000002</v>
      </c>
      <c r="C2406" s="95">
        <v>240.5</v>
      </c>
      <c r="D2406" s="73">
        <f t="shared" si="125"/>
        <v>1.2879</v>
      </c>
      <c r="F2406" s="96" t="s">
        <v>255</v>
      </c>
      <c r="G2406" s="73">
        <f t="shared" si="126"/>
        <v>1.2879</v>
      </c>
    </row>
    <row r="2407" spans="1:11">
      <c r="A2407" s="94">
        <v>40632</v>
      </c>
      <c r="B2407" s="73">
        <f t="shared" si="127"/>
        <v>304.58834999999999</v>
      </c>
      <c r="C2407" s="95">
        <v>236.5</v>
      </c>
      <c r="D2407" s="73">
        <f t="shared" si="125"/>
        <v>1.2879</v>
      </c>
      <c r="F2407" s="96" t="s">
        <v>255</v>
      </c>
      <c r="G2407" s="73">
        <f t="shared" si="126"/>
        <v>1.2879</v>
      </c>
    </row>
    <row r="2408" spans="1:11">
      <c r="A2408" s="94">
        <v>40633</v>
      </c>
      <c r="B2408" s="73">
        <f t="shared" si="127"/>
        <v>309.096</v>
      </c>
      <c r="C2408" s="95">
        <v>240</v>
      </c>
      <c r="D2408" s="73">
        <f t="shared" si="125"/>
        <v>1.2879</v>
      </c>
      <c r="F2408" s="96" t="s">
        <v>255</v>
      </c>
      <c r="G2408" s="73">
        <f t="shared" si="126"/>
        <v>1.2879</v>
      </c>
    </row>
    <row r="2409" spans="1:11">
      <c r="A2409" s="94">
        <v>40634</v>
      </c>
      <c r="B2409" s="73">
        <f t="shared" si="127"/>
        <v>311.14755000000002</v>
      </c>
      <c r="C2409" s="95">
        <v>239.75</v>
      </c>
      <c r="D2409" s="73">
        <f t="shared" si="125"/>
        <v>1.2978000000000001</v>
      </c>
      <c r="F2409" s="96" t="s">
        <v>256</v>
      </c>
      <c r="G2409" s="73">
        <f t="shared" si="126"/>
        <v>1.2978000000000001</v>
      </c>
    </row>
    <row r="2410" spans="1:11">
      <c r="A2410" s="94">
        <v>40635</v>
      </c>
      <c r="C2410" s="95"/>
      <c r="D2410" s="73">
        <f t="shared" si="125"/>
        <v>1.2978000000000001</v>
      </c>
      <c r="E2410" s="73">
        <v>100.8856</v>
      </c>
      <c r="F2410" s="96" t="s">
        <v>256</v>
      </c>
      <c r="G2410" s="73">
        <f t="shared" si="126"/>
        <v>1.2978000000000001</v>
      </c>
      <c r="K2410" s="73">
        <v>100.8856</v>
      </c>
    </row>
    <row r="2411" spans="1:11">
      <c r="A2411" s="94">
        <v>40637</v>
      </c>
      <c r="B2411" s="73">
        <f t="shared" ref="B2411:B2424" si="128">+C2411*G2411</f>
        <v>319.25880000000001</v>
      </c>
      <c r="C2411" s="95">
        <v>246</v>
      </c>
      <c r="D2411" s="73">
        <f t="shared" si="125"/>
        <v>1.2978000000000001</v>
      </c>
      <c r="F2411" s="96" t="s">
        <v>256</v>
      </c>
      <c r="G2411" s="73">
        <f t="shared" si="126"/>
        <v>1.2978000000000001</v>
      </c>
    </row>
    <row r="2412" spans="1:11">
      <c r="A2412" s="94">
        <v>40638</v>
      </c>
      <c r="B2412" s="73">
        <f t="shared" si="128"/>
        <v>324.77445</v>
      </c>
      <c r="C2412" s="95">
        <v>250.25</v>
      </c>
      <c r="D2412" s="73">
        <f t="shared" si="125"/>
        <v>1.2978000000000001</v>
      </c>
      <c r="F2412" s="96" t="s">
        <v>256</v>
      </c>
      <c r="G2412" s="73">
        <f t="shared" si="126"/>
        <v>1.2978000000000001</v>
      </c>
    </row>
    <row r="2413" spans="1:11">
      <c r="A2413" s="94">
        <v>40639</v>
      </c>
      <c r="B2413" s="73">
        <f t="shared" si="128"/>
        <v>325.09890000000001</v>
      </c>
      <c r="C2413" s="95">
        <v>250.5</v>
      </c>
      <c r="D2413" s="73">
        <f t="shared" si="125"/>
        <v>1.2978000000000001</v>
      </c>
      <c r="F2413" s="96" t="s">
        <v>256</v>
      </c>
      <c r="G2413" s="73">
        <f t="shared" si="126"/>
        <v>1.2978000000000001</v>
      </c>
    </row>
    <row r="2414" spans="1:11">
      <c r="A2414" s="94">
        <v>40640</v>
      </c>
      <c r="B2414" s="73">
        <f t="shared" si="128"/>
        <v>324.12555000000003</v>
      </c>
      <c r="C2414" s="95">
        <v>249.75</v>
      </c>
      <c r="D2414" s="73">
        <f t="shared" si="125"/>
        <v>1.2978000000000001</v>
      </c>
      <c r="F2414" s="96" t="s">
        <v>256</v>
      </c>
      <c r="G2414" s="73">
        <f t="shared" si="126"/>
        <v>1.2978000000000001</v>
      </c>
    </row>
    <row r="2415" spans="1:11">
      <c r="A2415" s="94">
        <v>40641</v>
      </c>
      <c r="B2415" s="73">
        <f t="shared" si="128"/>
        <v>320.88105000000002</v>
      </c>
      <c r="C2415" s="95">
        <v>247.25</v>
      </c>
      <c r="D2415" s="73">
        <f t="shared" si="125"/>
        <v>1.2978000000000001</v>
      </c>
      <c r="F2415" s="96" t="s">
        <v>256</v>
      </c>
      <c r="G2415" s="73">
        <f t="shared" si="126"/>
        <v>1.2978000000000001</v>
      </c>
    </row>
    <row r="2416" spans="1:11">
      <c r="A2416" s="94">
        <v>40644</v>
      </c>
      <c r="B2416" s="73">
        <f t="shared" si="128"/>
        <v>322.17885000000001</v>
      </c>
      <c r="C2416" s="95">
        <v>248.25</v>
      </c>
      <c r="D2416" s="73">
        <f t="shared" si="125"/>
        <v>1.2978000000000001</v>
      </c>
      <c r="F2416" s="96" t="s">
        <v>256</v>
      </c>
      <c r="G2416" s="73">
        <f t="shared" si="126"/>
        <v>1.2978000000000001</v>
      </c>
    </row>
    <row r="2417" spans="1:11">
      <c r="A2417" s="94">
        <v>40645</v>
      </c>
      <c r="B2417" s="73">
        <f t="shared" si="128"/>
        <v>311.79644999999999</v>
      </c>
      <c r="C2417" s="95">
        <v>240.25</v>
      </c>
      <c r="D2417" s="73">
        <f t="shared" si="125"/>
        <v>1.2978000000000001</v>
      </c>
      <c r="F2417" s="96" t="s">
        <v>256</v>
      </c>
      <c r="G2417" s="73">
        <f t="shared" si="126"/>
        <v>1.2978000000000001</v>
      </c>
    </row>
    <row r="2418" spans="1:11">
      <c r="A2418" s="94">
        <v>40646</v>
      </c>
      <c r="B2418" s="73">
        <f t="shared" si="128"/>
        <v>311.79644999999999</v>
      </c>
      <c r="C2418" s="95">
        <v>240.25</v>
      </c>
      <c r="D2418" s="73">
        <f t="shared" si="125"/>
        <v>1.2978000000000001</v>
      </c>
      <c r="F2418" s="96" t="s">
        <v>256</v>
      </c>
      <c r="G2418" s="73">
        <f t="shared" si="126"/>
        <v>1.2978000000000001</v>
      </c>
    </row>
    <row r="2419" spans="1:11">
      <c r="A2419" s="94">
        <v>40647</v>
      </c>
      <c r="B2419" s="73">
        <f t="shared" si="128"/>
        <v>308.55195000000003</v>
      </c>
      <c r="C2419" s="95">
        <v>237.75</v>
      </c>
      <c r="D2419" s="73">
        <f t="shared" si="125"/>
        <v>1.2978000000000001</v>
      </c>
      <c r="F2419" s="96" t="s">
        <v>256</v>
      </c>
      <c r="G2419" s="73">
        <f t="shared" si="126"/>
        <v>1.2978000000000001</v>
      </c>
    </row>
    <row r="2420" spans="1:11">
      <c r="A2420" s="94">
        <v>40648</v>
      </c>
      <c r="B2420" s="73">
        <f t="shared" si="128"/>
        <v>309.20085</v>
      </c>
      <c r="C2420" s="95">
        <v>238.25</v>
      </c>
      <c r="D2420" s="73">
        <f t="shared" si="125"/>
        <v>1.2978000000000001</v>
      </c>
      <c r="F2420" s="96" t="s">
        <v>256</v>
      </c>
      <c r="G2420" s="73">
        <f t="shared" si="126"/>
        <v>1.2978000000000001</v>
      </c>
    </row>
    <row r="2421" spans="1:11">
      <c r="A2421" s="94">
        <v>40651</v>
      </c>
      <c r="B2421" s="73">
        <f t="shared" si="128"/>
        <v>319.25880000000001</v>
      </c>
      <c r="C2421" s="95">
        <v>246</v>
      </c>
      <c r="D2421" s="73">
        <f t="shared" si="125"/>
        <v>1.2978000000000001</v>
      </c>
      <c r="F2421" s="96" t="s">
        <v>256</v>
      </c>
      <c r="G2421" s="73">
        <f t="shared" si="126"/>
        <v>1.2978000000000001</v>
      </c>
    </row>
    <row r="2422" spans="1:11">
      <c r="A2422" s="94">
        <v>40652</v>
      </c>
      <c r="B2422" s="73">
        <f t="shared" si="128"/>
        <v>326.07225</v>
      </c>
      <c r="C2422" s="95">
        <v>251.25</v>
      </c>
      <c r="D2422" s="73">
        <f t="shared" si="125"/>
        <v>1.2978000000000001</v>
      </c>
      <c r="F2422" s="96" t="s">
        <v>256</v>
      </c>
      <c r="G2422" s="73">
        <f t="shared" si="126"/>
        <v>1.2978000000000001</v>
      </c>
    </row>
    <row r="2423" spans="1:11">
      <c r="A2423" s="94">
        <v>40653</v>
      </c>
      <c r="B2423" s="73">
        <f t="shared" si="128"/>
        <v>329.31675000000001</v>
      </c>
      <c r="C2423" s="95">
        <v>253.75</v>
      </c>
      <c r="D2423" s="73">
        <f t="shared" si="125"/>
        <v>1.2978000000000001</v>
      </c>
      <c r="F2423" s="96" t="s">
        <v>256</v>
      </c>
      <c r="G2423" s="73">
        <f t="shared" si="126"/>
        <v>1.2978000000000001</v>
      </c>
    </row>
    <row r="2424" spans="1:11">
      <c r="A2424" s="94">
        <v>40654</v>
      </c>
      <c r="B2424" s="73">
        <f t="shared" si="128"/>
        <v>329.31675000000001</v>
      </c>
      <c r="C2424" s="95">
        <v>253.75</v>
      </c>
      <c r="D2424" s="73">
        <f t="shared" si="125"/>
        <v>1.2978000000000001</v>
      </c>
      <c r="F2424" s="96" t="s">
        <v>256</v>
      </c>
      <c r="G2424" s="73">
        <f t="shared" si="126"/>
        <v>1.2978000000000001</v>
      </c>
    </row>
    <row r="2425" spans="1:11">
      <c r="A2425" s="94">
        <v>40655</v>
      </c>
      <c r="C2425" s="95"/>
      <c r="D2425" s="73">
        <f t="shared" si="125"/>
        <v>1.2978000000000001</v>
      </c>
      <c r="F2425" s="96" t="s">
        <v>256</v>
      </c>
      <c r="G2425" s="73">
        <f t="shared" si="126"/>
        <v>1.2978000000000001</v>
      </c>
    </row>
    <row r="2426" spans="1:11">
      <c r="A2426" s="94">
        <v>40658</v>
      </c>
      <c r="B2426" s="73">
        <f t="shared" ref="B2426:B2489" si="129">+C2426*G2426</f>
        <v>327.37004999999999</v>
      </c>
      <c r="C2426" s="95">
        <v>252.25</v>
      </c>
      <c r="D2426" s="73">
        <f t="shared" si="125"/>
        <v>1.2978000000000001</v>
      </c>
      <c r="F2426" s="96" t="s">
        <v>256</v>
      </c>
      <c r="G2426" s="73">
        <f t="shared" si="126"/>
        <v>1.2978000000000001</v>
      </c>
    </row>
    <row r="2427" spans="1:11">
      <c r="A2427" s="94">
        <v>40659</v>
      </c>
      <c r="B2427" s="73">
        <f t="shared" si="129"/>
        <v>328.9923</v>
      </c>
      <c r="C2427" s="95">
        <v>253.5</v>
      </c>
      <c r="D2427" s="73">
        <f t="shared" si="125"/>
        <v>1.2978000000000001</v>
      </c>
      <c r="F2427" s="96" t="s">
        <v>256</v>
      </c>
      <c r="G2427" s="73">
        <f t="shared" si="126"/>
        <v>1.2978000000000001</v>
      </c>
    </row>
    <row r="2428" spans="1:11">
      <c r="A2428" s="94">
        <v>40660</v>
      </c>
      <c r="B2428" s="73">
        <f t="shared" si="129"/>
        <v>318.93434999999999</v>
      </c>
      <c r="C2428" s="95">
        <v>245.75</v>
      </c>
      <c r="D2428" s="73">
        <f t="shared" si="125"/>
        <v>1.2978000000000001</v>
      </c>
      <c r="F2428" s="96" t="s">
        <v>256</v>
      </c>
      <c r="G2428" s="73">
        <f t="shared" si="126"/>
        <v>1.2978000000000001</v>
      </c>
    </row>
    <row r="2429" spans="1:11">
      <c r="A2429" s="94">
        <v>40661</v>
      </c>
      <c r="B2429" s="73">
        <f t="shared" si="129"/>
        <v>312.12090000000001</v>
      </c>
      <c r="C2429" s="95">
        <v>240.5</v>
      </c>
      <c r="D2429" s="73">
        <f t="shared" si="125"/>
        <v>1.2978000000000001</v>
      </c>
      <c r="F2429" s="96" t="s">
        <v>256</v>
      </c>
      <c r="G2429" s="73">
        <f t="shared" si="126"/>
        <v>1.2978000000000001</v>
      </c>
    </row>
    <row r="2430" spans="1:11">
      <c r="A2430" s="94">
        <v>40662</v>
      </c>
      <c r="B2430" s="73">
        <f t="shared" si="129"/>
        <v>317.31210000000004</v>
      </c>
      <c r="C2430" s="95">
        <v>244.5</v>
      </c>
      <c r="D2430" s="73">
        <f t="shared" si="125"/>
        <v>1.2978000000000001</v>
      </c>
      <c r="F2430" s="96" t="s">
        <v>256</v>
      </c>
      <c r="G2430" s="73">
        <f t="shared" si="126"/>
        <v>1.2978000000000001</v>
      </c>
    </row>
    <row r="2431" spans="1:11">
      <c r="A2431" s="94">
        <v>40665</v>
      </c>
      <c r="B2431" s="73">
        <f t="shared" si="129"/>
        <v>309.738</v>
      </c>
      <c r="C2431" s="95">
        <v>247</v>
      </c>
      <c r="D2431" s="73">
        <f t="shared" si="125"/>
        <v>1.254</v>
      </c>
      <c r="E2431" s="73">
        <v>96.49</v>
      </c>
      <c r="F2431" s="96" t="s">
        <v>257</v>
      </c>
      <c r="G2431" s="73">
        <f t="shared" si="126"/>
        <v>1.254</v>
      </c>
      <c r="K2431" s="73">
        <v>96.49</v>
      </c>
    </row>
    <row r="2432" spans="1:11">
      <c r="A2432" s="94">
        <v>40666</v>
      </c>
      <c r="B2432" s="73">
        <f t="shared" si="129"/>
        <v>311.9325</v>
      </c>
      <c r="C2432" s="95">
        <v>248.75</v>
      </c>
      <c r="D2432" s="73">
        <f t="shared" si="125"/>
        <v>1.254</v>
      </c>
      <c r="F2432" s="96" t="s">
        <v>257</v>
      </c>
      <c r="G2432" s="73">
        <f t="shared" si="126"/>
        <v>1.254</v>
      </c>
    </row>
    <row r="2433" spans="1:7">
      <c r="A2433" s="94">
        <v>40667</v>
      </c>
      <c r="B2433" s="73">
        <f t="shared" si="129"/>
        <v>310.05149999999998</v>
      </c>
      <c r="C2433" s="95">
        <v>247.25</v>
      </c>
      <c r="D2433" s="73">
        <f t="shared" si="125"/>
        <v>1.254</v>
      </c>
      <c r="F2433" s="96" t="s">
        <v>257</v>
      </c>
      <c r="G2433" s="73">
        <f t="shared" si="126"/>
        <v>1.254</v>
      </c>
    </row>
    <row r="2434" spans="1:7">
      <c r="A2434" s="94">
        <v>40668</v>
      </c>
      <c r="B2434" s="73">
        <f t="shared" si="129"/>
        <v>306.28949999999998</v>
      </c>
      <c r="C2434" s="95">
        <v>244.25</v>
      </c>
      <c r="D2434" s="73">
        <f t="shared" si="125"/>
        <v>1.254</v>
      </c>
      <c r="F2434" s="96" t="s">
        <v>257</v>
      </c>
      <c r="G2434" s="73">
        <f t="shared" si="126"/>
        <v>1.254</v>
      </c>
    </row>
    <row r="2435" spans="1:7">
      <c r="A2435" s="94">
        <v>40669</v>
      </c>
      <c r="B2435" s="73">
        <f t="shared" si="129"/>
        <v>300.95999999999998</v>
      </c>
      <c r="C2435" s="95">
        <v>240</v>
      </c>
      <c r="D2435" s="73">
        <f t="shared" si="125"/>
        <v>1.254</v>
      </c>
      <c r="F2435" s="96" t="s">
        <v>257</v>
      </c>
      <c r="G2435" s="73">
        <f t="shared" si="126"/>
        <v>1.254</v>
      </c>
    </row>
    <row r="2436" spans="1:7">
      <c r="A2436" s="94">
        <v>40672</v>
      </c>
      <c r="B2436" s="73">
        <f t="shared" si="129"/>
        <v>335.75850000000003</v>
      </c>
      <c r="C2436" s="95">
        <v>267.75</v>
      </c>
      <c r="D2436" s="73">
        <f t="shared" ref="D2436:D2499" si="130">+G2436</f>
        <v>1.254</v>
      </c>
      <c r="F2436" s="96" t="s">
        <v>257</v>
      </c>
      <c r="G2436" s="73">
        <f t="shared" ref="G2436:G2499" si="131">VLOOKUP(F:F,I:J,2,FALSE)</f>
        <v>1.254</v>
      </c>
    </row>
    <row r="2437" spans="1:7">
      <c r="A2437" s="94">
        <v>40673</v>
      </c>
      <c r="B2437" s="73">
        <f t="shared" si="129"/>
        <v>284.97149999999999</v>
      </c>
      <c r="C2437" s="95">
        <v>227.25</v>
      </c>
      <c r="D2437" s="73">
        <f t="shared" si="130"/>
        <v>1.254</v>
      </c>
      <c r="F2437" s="96" t="s">
        <v>257</v>
      </c>
      <c r="G2437" s="73">
        <f t="shared" si="131"/>
        <v>1.254</v>
      </c>
    </row>
    <row r="2438" spans="1:7">
      <c r="A2438" s="94">
        <v>40674</v>
      </c>
      <c r="B2438" s="73">
        <f t="shared" si="129"/>
        <v>288.42</v>
      </c>
      <c r="C2438" s="95">
        <v>230</v>
      </c>
      <c r="D2438" s="73">
        <f t="shared" si="130"/>
        <v>1.254</v>
      </c>
      <c r="F2438" s="96" t="s">
        <v>257</v>
      </c>
      <c r="G2438" s="73">
        <f t="shared" si="131"/>
        <v>1.254</v>
      </c>
    </row>
    <row r="2439" spans="1:7">
      <c r="A2439" s="94">
        <v>40675</v>
      </c>
      <c r="B2439" s="73">
        <f t="shared" si="129"/>
        <v>288.42</v>
      </c>
      <c r="C2439" s="95">
        <v>230</v>
      </c>
      <c r="D2439" s="73">
        <f t="shared" si="130"/>
        <v>1.254</v>
      </c>
      <c r="F2439" s="96" t="s">
        <v>257</v>
      </c>
      <c r="G2439" s="73">
        <f t="shared" si="131"/>
        <v>1.254</v>
      </c>
    </row>
    <row r="2440" spans="1:7">
      <c r="A2440" s="94">
        <v>40676</v>
      </c>
      <c r="B2440" s="73">
        <f t="shared" si="129"/>
        <v>288.42</v>
      </c>
      <c r="C2440" s="95">
        <v>230</v>
      </c>
      <c r="D2440" s="73">
        <f t="shared" si="130"/>
        <v>1.254</v>
      </c>
      <c r="F2440" s="96" t="s">
        <v>257</v>
      </c>
      <c r="G2440" s="73">
        <f t="shared" si="131"/>
        <v>1.254</v>
      </c>
    </row>
    <row r="2441" spans="1:7">
      <c r="A2441" s="94">
        <v>40679</v>
      </c>
      <c r="B2441" s="73">
        <f t="shared" si="129"/>
        <v>288.42</v>
      </c>
      <c r="C2441" s="95">
        <v>230</v>
      </c>
      <c r="D2441" s="73">
        <f t="shared" si="130"/>
        <v>1.254</v>
      </c>
      <c r="F2441" s="96" t="s">
        <v>257</v>
      </c>
      <c r="G2441" s="73">
        <f t="shared" si="131"/>
        <v>1.254</v>
      </c>
    </row>
    <row r="2442" spans="1:7">
      <c r="A2442" s="94">
        <v>40680</v>
      </c>
      <c r="B2442" s="73">
        <f t="shared" si="129"/>
        <v>288.42</v>
      </c>
      <c r="C2442" s="95">
        <v>230</v>
      </c>
      <c r="D2442" s="73">
        <f t="shared" si="130"/>
        <v>1.254</v>
      </c>
      <c r="F2442" s="96" t="s">
        <v>257</v>
      </c>
      <c r="G2442" s="73">
        <f t="shared" si="131"/>
        <v>1.254</v>
      </c>
    </row>
    <row r="2443" spans="1:7">
      <c r="A2443" s="94">
        <v>40681</v>
      </c>
      <c r="B2443" s="73">
        <f t="shared" si="129"/>
        <v>301.58699999999999</v>
      </c>
      <c r="C2443" s="95">
        <v>240.5</v>
      </c>
      <c r="D2443" s="73">
        <f t="shared" si="130"/>
        <v>1.254</v>
      </c>
      <c r="F2443" s="96" t="s">
        <v>257</v>
      </c>
      <c r="G2443" s="73">
        <f t="shared" si="131"/>
        <v>1.254</v>
      </c>
    </row>
    <row r="2444" spans="1:7">
      <c r="A2444" s="94">
        <v>40682</v>
      </c>
      <c r="B2444" s="73">
        <f t="shared" si="129"/>
        <v>304.09500000000003</v>
      </c>
      <c r="C2444" s="95">
        <v>242.5</v>
      </c>
      <c r="D2444" s="73">
        <f t="shared" si="130"/>
        <v>1.254</v>
      </c>
      <c r="F2444" s="96" t="s">
        <v>257</v>
      </c>
      <c r="G2444" s="73">
        <f t="shared" si="131"/>
        <v>1.254</v>
      </c>
    </row>
    <row r="2445" spans="1:7">
      <c r="A2445" s="94">
        <v>40683</v>
      </c>
      <c r="B2445" s="73">
        <f t="shared" si="129"/>
        <v>305.03550000000001</v>
      </c>
      <c r="C2445" s="95">
        <v>243.25</v>
      </c>
      <c r="D2445" s="73">
        <f t="shared" si="130"/>
        <v>1.254</v>
      </c>
      <c r="F2445" s="96" t="s">
        <v>257</v>
      </c>
      <c r="G2445" s="73">
        <f t="shared" si="131"/>
        <v>1.254</v>
      </c>
    </row>
    <row r="2446" spans="1:7">
      <c r="A2446" s="94">
        <v>40686</v>
      </c>
      <c r="B2446" s="73">
        <f t="shared" si="129"/>
        <v>304.72199999999998</v>
      </c>
      <c r="C2446" s="95">
        <v>243</v>
      </c>
      <c r="D2446" s="73">
        <f t="shared" si="130"/>
        <v>1.254</v>
      </c>
      <c r="F2446" s="96" t="s">
        <v>257</v>
      </c>
      <c r="G2446" s="73">
        <f t="shared" si="131"/>
        <v>1.254</v>
      </c>
    </row>
    <row r="2447" spans="1:7">
      <c r="A2447" s="94">
        <v>40687</v>
      </c>
      <c r="B2447" s="73">
        <f t="shared" si="129"/>
        <v>300.33300000000003</v>
      </c>
      <c r="C2447" s="95">
        <v>239.5</v>
      </c>
      <c r="D2447" s="73">
        <f t="shared" si="130"/>
        <v>1.254</v>
      </c>
      <c r="F2447" s="96" t="s">
        <v>257</v>
      </c>
      <c r="G2447" s="73">
        <f t="shared" si="131"/>
        <v>1.254</v>
      </c>
    </row>
    <row r="2448" spans="1:7">
      <c r="A2448" s="94">
        <v>40688</v>
      </c>
      <c r="B2448" s="73">
        <f t="shared" si="129"/>
        <v>304.72199999999998</v>
      </c>
      <c r="C2448" s="95">
        <v>243</v>
      </c>
      <c r="D2448" s="73">
        <f t="shared" si="130"/>
        <v>1.254</v>
      </c>
      <c r="F2448" s="96" t="s">
        <v>257</v>
      </c>
      <c r="G2448" s="73">
        <f t="shared" si="131"/>
        <v>1.254</v>
      </c>
    </row>
    <row r="2449" spans="1:11">
      <c r="A2449" s="94">
        <v>40689</v>
      </c>
      <c r="B2449" s="73">
        <f t="shared" si="129"/>
        <v>314.75400000000002</v>
      </c>
      <c r="C2449" s="95">
        <v>251</v>
      </c>
      <c r="D2449" s="73">
        <f t="shared" si="130"/>
        <v>1.254</v>
      </c>
      <c r="F2449" s="96" t="s">
        <v>257</v>
      </c>
      <c r="G2449" s="73">
        <f t="shared" si="131"/>
        <v>1.254</v>
      </c>
    </row>
    <row r="2450" spans="1:11">
      <c r="A2450" s="94">
        <v>40690</v>
      </c>
      <c r="B2450" s="73">
        <f t="shared" si="129"/>
        <v>312.55950000000001</v>
      </c>
      <c r="C2450" s="95">
        <v>249.25</v>
      </c>
      <c r="D2450" s="73">
        <f t="shared" si="130"/>
        <v>1.254</v>
      </c>
      <c r="F2450" s="96" t="s">
        <v>257</v>
      </c>
      <c r="G2450" s="73">
        <f t="shared" si="131"/>
        <v>1.254</v>
      </c>
    </row>
    <row r="2451" spans="1:11">
      <c r="A2451" s="94">
        <v>40693</v>
      </c>
      <c r="B2451" s="73">
        <f t="shared" si="129"/>
        <v>297.19799999999998</v>
      </c>
      <c r="C2451" s="95">
        <v>237</v>
      </c>
      <c r="D2451" s="73">
        <f t="shared" si="130"/>
        <v>1.254</v>
      </c>
      <c r="F2451" s="96" t="s">
        <v>257</v>
      </c>
      <c r="G2451" s="73">
        <f t="shared" si="131"/>
        <v>1.254</v>
      </c>
    </row>
    <row r="2452" spans="1:11">
      <c r="A2452" s="94">
        <v>40694</v>
      </c>
      <c r="B2452" s="73">
        <f t="shared" si="129"/>
        <v>295.94400000000002</v>
      </c>
      <c r="C2452" s="95">
        <v>236</v>
      </c>
      <c r="D2452" s="73">
        <f t="shared" si="130"/>
        <v>1.254</v>
      </c>
      <c r="F2452" s="96" t="s">
        <v>257</v>
      </c>
      <c r="G2452" s="73">
        <f t="shared" si="131"/>
        <v>1.254</v>
      </c>
    </row>
    <row r="2453" spans="1:11">
      <c r="A2453" s="94">
        <v>40695</v>
      </c>
      <c r="B2453" s="73">
        <f t="shared" si="129"/>
        <v>283.58085</v>
      </c>
      <c r="C2453" s="95">
        <v>234.5</v>
      </c>
      <c r="D2453" s="73">
        <f t="shared" si="130"/>
        <v>1.2093</v>
      </c>
      <c r="E2453" s="73">
        <v>93.85</v>
      </c>
      <c r="F2453" s="96" t="s">
        <v>258</v>
      </c>
      <c r="G2453" s="73">
        <f t="shared" si="131"/>
        <v>1.2093</v>
      </c>
      <c r="K2453" s="73">
        <v>93.85</v>
      </c>
    </row>
    <row r="2454" spans="1:11">
      <c r="A2454" s="94">
        <v>40696</v>
      </c>
      <c r="B2454" s="73">
        <f t="shared" si="129"/>
        <v>285.09247500000004</v>
      </c>
      <c r="C2454" s="95">
        <v>235.75</v>
      </c>
      <c r="D2454" s="73">
        <f t="shared" si="130"/>
        <v>1.2093</v>
      </c>
      <c r="F2454" s="96" t="s">
        <v>258</v>
      </c>
      <c r="G2454" s="73">
        <f t="shared" si="131"/>
        <v>1.2093</v>
      </c>
    </row>
    <row r="2455" spans="1:11">
      <c r="A2455" s="94">
        <v>40697</v>
      </c>
      <c r="B2455" s="73">
        <f t="shared" si="129"/>
        <v>283.278525</v>
      </c>
      <c r="C2455" s="95">
        <v>234.25</v>
      </c>
      <c r="D2455" s="73">
        <f t="shared" si="130"/>
        <v>1.2093</v>
      </c>
      <c r="F2455" s="96" t="s">
        <v>258</v>
      </c>
      <c r="G2455" s="73">
        <f t="shared" si="131"/>
        <v>1.2093</v>
      </c>
    </row>
    <row r="2456" spans="1:11">
      <c r="A2456" s="94">
        <v>40700</v>
      </c>
      <c r="B2456" s="73">
        <f t="shared" si="129"/>
        <v>275.41807499999999</v>
      </c>
      <c r="C2456" s="95">
        <v>227.75</v>
      </c>
      <c r="D2456" s="73">
        <f t="shared" si="130"/>
        <v>1.2093</v>
      </c>
      <c r="F2456" s="96" t="s">
        <v>258</v>
      </c>
      <c r="G2456" s="73">
        <f t="shared" si="131"/>
        <v>1.2093</v>
      </c>
    </row>
    <row r="2457" spans="1:11">
      <c r="A2457" s="94">
        <v>40701</v>
      </c>
      <c r="B2457" s="73">
        <f t="shared" si="129"/>
        <v>269.37157500000001</v>
      </c>
      <c r="C2457" s="95">
        <v>222.75</v>
      </c>
      <c r="D2457" s="73">
        <f t="shared" si="130"/>
        <v>1.2093</v>
      </c>
      <c r="F2457" s="96" t="s">
        <v>258</v>
      </c>
      <c r="G2457" s="73">
        <f t="shared" si="131"/>
        <v>1.2093</v>
      </c>
    </row>
    <row r="2458" spans="1:11">
      <c r="A2458" s="94">
        <v>40702</v>
      </c>
      <c r="B2458" s="73">
        <f t="shared" si="129"/>
        <v>279.65062499999999</v>
      </c>
      <c r="C2458" s="95">
        <v>231.25</v>
      </c>
      <c r="D2458" s="73">
        <f t="shared" si="130"/>
        <v>1.2093</v>
      </c>
      <c r="F2458" s="96" t="s">
        <v>258</v>
      </c>
      <c r="G2458" s="73">
        <f t="shared" si="131"/>
        <v>1.2093</v>
      </c>
    </row>
    <row r="2459" spans="1:11">
      <c r="A2459" s="94">
        <v>40703</v>
      </c>
      <c r="B2459" s="73">
        <f t="shared" si="129"/>
        <v>281.46457500000002</v>
      </c>
      <c r="C2459" s="95">
        <v>232.75</v>
      </c>
      <c r="D2459" s="73">
        <f t="shared" si="130"/>
        <v>1.2093</v>
      </c>
      <c r="F2459" s="96" t="s">
        <v>258</v>
      </c>
      <c r="G2459" s="73">
        <f t="shared" si="131"/>
        <v>1.2093</v>
      </c>
    </row>
    <row r="2460" spans="1:11">
      <c r="A2460" s="94">
        <v>40704</v>
      </c>
      <c r="B2460" s="73">
        <f t="shared" si="129"/>
        <v>276.32505000000003</v>
      </c>
      <c r="C2460" s="95">
        <v>228.5</v>
      </c>
      <c r="D2460" s="73">
        <f t="shared" si="130"/>
        <v>1.2093</v>
      </c>
      <c r="F2460" s="96" t="s">
        <v>258</v>
      </c>
      <c r="G2460" s="73">
        <f t="shared" si="131"/>
        <v>1.2093</v>
      </c>
    </row>
    <row r="2461" spans="1:11">
      <c r="A2461" s="94">
        <v>40707</v>
      </c>
      <c r="B2461" s="73">
        <f t="shared" si="129"/>
        <v>267.55762500000003</v>
      </c>
      <c r="C2461" s="95">
        <v>221.25</v>
      </c>
      <c r="D2461" s="73">
        <f t="shared" si="130"/>
        <v>1.2093</v>
      </c>
      <c r="F2461" s="96" t="s">
        <v>258</v>
      </c>
      <c r="G2461" s="73">
        <f t="shared" si="131"/>
        <v>1.2093</v>
      </c>
    </row>
    <row r="2462" spans="1:11">
      <c r="A2462" s="94">
        <v>40708</v>
      </c>
      <c r="B2462" s="73">
        <f t="shared" si="129"/>
        <v>261.2088</v>
      </c>
      <c r="C2462" s="95">
        <v>216</v>
      </c>
      <c r="D2462" s="73">
        <f t="shared" si="130"/>
        <v>1.2093</v>
      </c>
      <c r="F2462" s="96" t="s">
        <v>258</v>
      </c>
      <c r="G2462" s="73">
        <f t="shared" si="131"/>
        <v>1.2093</v>
      </c>
    </row>
    <row r="2463" spans="1:11">
      <c r="A2463" s="94">
        <v>40709</v>
      </c>
      <c r="B2463" s="73">
        <f t="shared" si="129"/>
        <v>256.97624999999999</v>
      </c>
      <c r="C2463" s="95">
        <v>212.5</v>
      </c>
      <c r="D2463" s="73">
        <f t="shared" si="130"/>
        <v>1.2093</v>
      </c>
      <c r="F2463" s="96" t="s">
        <v>258</v>
      </c>
      <c r="G2463" s="73">
        <f t="shared" si="131"/>
        <v>1.2093</v>
      </c>
    </row>
    <row r="2464" spans="1:11">
      <c r="A2464" s="94">
        <v>40710</v>
      </c>
      <c r="B2464" s="73">
        <f t="shared" si="129"/>
        <v>257.88322499999998</v>
      </c>
      <c r="C2464" s="95">
        <v>213.25</v>
      </c>
      <c r="D2464" s="73">
        <f t="shared" si="130"/>
        <v>1.2093</v>
      </c>
      <c r="F2464" s="96" t="s">
        <v>258</v>
      </c>
      <c r="G2464" s="73">
        <f t="shared" si="131"/>
        <v>1.2093</v>
      </c>
    </row>
    <row r="2465" spans="1:11">
      <c r="A2465" s="94">
        <v>40711</v>
      </c>
      <c r="B2465" s="73">
        <f t="shared" si="129"/>
        <v>254.26741799999999</v>
      </c>
      <c r="C2465" s="95">
        <v>210.26</v>
      </c>
      <c r="D2465" s="73">
        <f t="shared" si="130"/>
        <v>1.2093</v>
      </c>
      <c r="F2465" s="96" t="s">
        <v>258</v>
      </c>
      <c r="G2465" s="73">
        <f t="shared" si="131"/>
        <v>1.2093</v>
      </c>
    </row>
    <row r="2466" spans="1:11">
      <c r="A2466" s="94">
        <v>40714</v>
      </c>
      <c r="B2466" s="73">
        <f t="shared" si="129"/>
        <v>252.74370000000002</v>
      </c>
      <c r="C2466" s="95">
        <v>209</v>
      </c>
      <c r="D2466" s="73">
        <f t="shared" si="130"/>
        <v>1.2093</v>
      </c>
      <c r="F2466" s="96" t="s">
        <v>258</v>
      </c>
      <c r="G2466" s="73">
        <f t="shared" si="131"/>
        <v>1.2093</v>
      </c>
    </row>
    <row r="2467" spans="1:11">
      <c r="A2467" s="94">
        <v>40715</v>
      </c>
      <c r="B2467" s="73">
        <f t="shared" si="129"/>
        <v>254.255325</v>
      </c>
      <c r="C2467" s="95">
        <v>210.25</v>
      </c>
      <c r="D2467" s="73">
        <f t="shared" si="130"/>
        <v>1.2093</v>
      </c>
      <c r="F2467" s="96" t="s">
        <v>258</v>
      </c>
      <c r="G2467" s="73">
        <f t="shared" si="131"/>
        <v>1.2093</v>
      </c>
    </row>
    <row r="2468" spans="1:11">
      <c r="A2468" s="94">
        <v>40716</v>
      </c>
      <c r="B2468" s="73">
        <f t="shared" si="129"/>
        <v>235.20885000000001</v>
      </c>
      <c r="C2468" s="95">
        <v>194.5</v>
      </c>
      <c r="D2468" s="73">
        <f t="shared" si="130"/>
        <v>1.2093</v>
      </c>
      <c r="F2468" s="96" t="s">
        <v>258</v>
      </c>
      <c r="G2468" s="73">
        <f t="shared" si="131"/>
        <v>1.2093</v>
      </c>
    </row>
    <row r="2469" spans="1:11">
      <c r="A2469" s="94">
        <v>40717</v>
      </c>
      <c r="B2469" s="73">
        <f t="shared" si="129"/>
        <v>237.02280000000002</v>
      </c>
      <c r="C2469" s="95">
        <v>196</v>
      </c>
      <c r="D2469" s="73">
        <f t="shared" si="130"/>
        <v>1.2093</v>
      </c>
      <c r="F2469" s="96" t="s">
        <v>258</v>
      </c>
      <c r="G2469" s="73">
        <f t="shared" si="131"/>
        <v>1.2093</v>
      </c>
    </row>
    <row r="2470" spans="1:11">
      <c r="A2470" s="94">
        <v>40718</v>
      </c>
      <c r="B2470" s="73">
        <f t="shared" si="129"/>
        <v>237.62745000000001</v>
      </c>
      <c r="C2470" s="95">
        <v>196.5</v>
      </c>
      <c r="D2470" s="73">
        <f t="shared" si="130"/>
        <v>1.2093</v>
      </c>
      <c r="F2470" s="96" t="s">
        <v>258</v>
      </c>
      <c r="G2470" s="73">
        <f t="shared" si="131"/>
        <v>1.2093</v>
      </c>
    </row>
    <row r="2471" spans="1:11">
      <c r="A2471" s="94">
        <v>40721</v>
      </c>
      <c r="B2471" s="73">
        <f t="shared" si="129"/>
        <v>227.65072499999999</v>
      </c>
      <c r="C2471" s="95">
        <v>188.25</v>
      </c>
      <c r="D2471" s="73">
        <f t="shared" si="130"/>
        <v>1.2093</v>
      </c>
      <c r="F2471" s="96" t="s">
        <v>258</v>
      </c>
      <c r="G2471" s="73">
        <f t="shared" si="131"/>
        <v>1.2093</v>
      </c>
    </row>
    <row r="2472" spans="1:11">
      <c r="A2472" s="94">
        <v>40722</v>
      </c>
      <c r="B2472" s="73">
        <f t="shared" si="129"/>
        <v>236.115825</v>
      </c>
      <c r="C2472" s="95">
        <v>195.25</v>
      </c>
      <c r="D2472" s="73">
        <f t="shared" si="130"/>
        <v>1.2093</v>
      </c>
      <c r="F2472" s="96" t="s">
        <v>258</v>
      </c>
      <c r="G2472" s="73">
        <f t="shared" si="131"/>
        <v>1.2093</v>
      </c>
    </row>
    <row r="2473" spans="1:11">
      <c r="A2473" s="94">
        <v>40723</v>
      </c>
      <c r="B2473" s="73">
        <f t="shared" si="129"/>
        <v>241.86</v>
      </c>
      <c r="C2473" s="95">
        <v>200</v>
      </c>
      <c r="D2473" s="73">
        <f t="shared" si="130"/>
        <v>1.2093</v>
      </c>
      <c r="F2473" s="96" t="s">
        <v>258</v>
      </c>
      <c r="G2473" s="73">
        <f t="shared" si="131"/>
        <v>1.2093</v>
      </c>
    </row>
    <row r="2474" spans="1:11">
      <c r="A2474" s="94">
        <v>40724</v>
      </c>
      <c r="B2474" s="73">
        <f t="shared" si="129"/>
        <v>223.72050000000002</v>
      </c>
      <c r="C2474" s="95">
        <v>185</v>
      </c>
      <c r="D2474" s="73">
        <f t="shared" si="130"/>
        <v>1.2093</v>
      </c>
      <c r="F2474" s="96" t="s">
        <v>258</v>
      </c>
      <c r="G2474" s="73">
        <f t="shared" si="131"/>
        <v>1.2093</v>
      </c>
    </row>
    <row r="2475" spans="1:11">
      <c r="A2475" s="94">
        <v>40725</v>
      </c>
      <c r="B2475" s="73">
        <f t="shared" si="129"/>
        <v>221.72084999999998</v>
      </c>
      <c r="C2475" s="95">
        <v>188.25</v>
      </c>
      <c r="D2475" s="73">
        <f t="shared" si="130"/>
        <v>1.1778</v>
      </c>
      <c r="E2475" s="73">
        <v>89.84</v>
      </c>
      <c r="F2475" s="96" t="s">
        <v>259</v>
      </c>
      <c r="G2475" s="73">
        <f t="shared" si="131"/>
        <v>1.1778</v>
      </c>
      <c r="K2475" s="73">
        <v>89.84</v>
      </c>
    </row>
    <row r="2476" spans="1:11">
      <c r="A2476" s="94">
        <v>40728</v>
      </c>
      <c r="B2476" s="73">
        <f t="shared" si="129"/>
        <v>227.90429999999998</v>
      </c>
      <c r="C2476" s="95">
        <v>193.5</v>
      </c>
      <c r="D2476" s="73">
        <f t="shared" si="130"/>
        <v>1.1778</v>
      </c>
      <c r="F2476" s="96" t="s">
        <v>259</v>
      </c>
      <c r="G2476" s="73">
        <f t="shared" si="131"/>
        <v>1.1778</v>
      </c>
    </row>
    <row r="2477" spans="1:11">
      <c r="A2477" s="94">
        <v>40729</v>
      </c>
      <c r="B2477" s="73">
        <f t="shared" si="129"/>
        <v>233.20439999999999</v>
      </c>
      <c r="C2477" s="95">
        <v>198</v>
      </c>
      <c r="D2477" s="73">
        <f t="shared" si="130"/>
        <v>1.1778</v>
      </c>
      <c r="F2477" s="96" t="s">
        <v>259</v>
      </c>
      <c r="G2477" s="73">
        <f t="shared" si="131"/>
        <v>1.1778</v>
      </c>
    </row>
    <row r="2478" spans="1:11">
      <c r="A2478" s="94">
        <v>40730</v>
      </c>
      <c r="B2478" s="73">
        <f t="shared" si="129"/>
        <v>229.67099999999999</v>
      </c>
      <c r="C2478" s="95">
        <v>195</v>
      </c>
      <c r="D2478" s="73">
        <f t="shared" si="130"/>
        <v>1.1778</v>
      </c>
      <c r="F2478" s="96" t="s">
        <v>259</v>
      </c>
      <c r="G2478" s="73">
        <f t="shared" si="131"/>
        <v>1.1778</v>
      </c>
    </row>
    <row r="2479" spans="1:11">
      <c r="A2479" s="94">
        <v>40731</v>
      </c>
      <c r="B2479" s="73">
        <f t="shared" si="129"/>
        <v>224.9598</v>
      </c>
      <c r="C2479" s="95">
        <v>191</v>
      </c>
      <c r="D2479" s="73">
        <f t="shared" si="130"/>
        <v>1.1778</v>
      </c>
      <c r="F2479" s="96" t="s">
        <v>259</v>
      </c>
      <c r="G2479" s="73">
        <f t="shared" si="131"/>
        <v>1.1778</v>
      </c>
    </row>
    <row r="2480" spans="1:11">
      <c r="A2480" s="94">
        <v>40732</v>
      </c>
      <c r="B2480" s="73">
        <f t="shared" si="129"/>
        <v>229.96545</v>
      </c>
      <c r="C2480" s="95">
        <v>195.25</v>
      </c>
      <c r="D2480" s="73">
        <f t="shared" si="130"/>
        <v>1.1778</v>
      </c>
      <c r="F2480" s="96" t="s">
        <v>259</v>
      </c>
      <c r="G2480" s="73">
        <f t="shared" si="131"/>
        <v>1.1778</v>
      </c>
    </row>
    <row r="2481" spans="1:11">
      <c r="A2481" s="94">
        <v>40735</v>
      </c>
      <c r="B2481" s="73">
        <f t="shared" si="129"/>
        <v>225.25424999999998</v>
      </c>
      <c r="C2481" s="95">
        <v>191.25</v>
      </c>
      <c r="D2481" s="73">
        <f t="shared" si="130"/>
        <v>1.1778</v>
      </c>
      <c r="F2481" s="96" t="s">
        <v>259</v>
      </c>
      <c r="G2481" s="73">
        <f t="shared" si="131"/>
        <v>1.1778</v>
      </c>
    </row>
    <row r="2482" spans="1:11">
      <c r="A2482" s="94">
        <v>40736</v>
      </c>
      <c r="B2482" s="73">
        <f t="shared" si="129"/>
        <v>225.84314999999998</v>
      </c>
      <c r="C2482" s="95">
        <v>191.75</v>
      </c>
      <c r="D2482" s="73">
        <f t="shared" si="130"/>
        <v>1.1778</v>
      </c>
      <c r="F2482" s="96" t="s">
        <v>259</v>
      </c>
      <c r="G2482" s="73">
        <f t="shared" si="131"/>
        <v>1.1778</v>
      </c>
    </row>
    <row r="2483" spans="1:11">
      <c r="A2483" s="94">
        <v>40737</v>
      </c>
      <c r="B2483" s="73">
        <f t="shared" si="129"/>
        <v>233.20439999999999</v>
      </c>
      <c r="C2483" s="95">
        <v>198</v>
      </c>
      <c r="D2483" s="73">
        <f t="shared" si="130"/>
        <v>1.1778</v>
      </c>
      <c r="F2483" s="96" t="s">
        <v>259</v>
      </c>
      <c r="G2483" s="73">
        <f t="shared" si="131"/>
        <v>1.1778</v>
      </c>
    </row>
    <row r="2484" spans="1:11">
      <c r="A2484" s="94">
        <v>40738</v>
      </c>
      <c r="B2484" s="73">
        <f t="shared" si="129"/>
        <v>229.67099999999999</v>
      </c>
      <c r="C2484" s="95">
        <v>195</v>
      </c>
      <c r="D2484" s="73">
        <f t="shared" si="130"/>
        <v>1.1778</v>
      </c>
      <c r="F2484" s="96" t="s">
        <v>259</v>
      </c>
      <c r="G2484" s="73">
        <f t="shared" si="131"/>
        <v>1.1778</v>
      </c>
    </row>
    <row r="2485" spans="1:11">
      <c r="A2485" s="94">
        <v>40739</v>
      </c>
      <c r="B2485" s="73">
        <f t="shared" si="129"/>
        <v>232.0266</v>
      </c>
      <c r="C2485" s="95">
        <v>197</v>
      </c>
      <c r="D2485" s="73">
        <f t="shared" si="130"/>
        <v>1.1778</v>
      </c>
      <c r="F2485" s="96" t="s">
        <v>259</v>
      </c>
      <c r="G2485" s="73">
        <f t="shared" si="131"/>
        <v>1.1778</v>
      </c>
    </row>
    <row r="2486" spans="1:11">
      <c r="A2486" s="94">
        <v>40742</v>
      </c>
      <c r="B2486" s="73">
        <f t="shared" si="129"/>
        <v>226.72649999999999</v>
      </c>
      <c r="C2486" s="95">
        <v>192.5</v>
      </c>
      <c r="D2486" s="73">
        <f t="shared" si="130"/>
        <v>1.1778</v>
      </c>
      <c r="F2486" s="96" t="s">
        <v>259</v>
      </c>
      <c r="G2486" s="73">
        <f t="shared" si="131"/>
        <v>1.1778</v>
      </c>
    </row>
    <row r="2487" spans="1:11">
      <c r="A2487" s="94">
        <v>40743</v>
      </c>
      <c r="B2487" s="73">
        <f t="shared" si="129"/>
        <v>233.20439999999999</v>
      </c>
      <c r="C2487" s="95">
        <v>198</v>
      </c>
      <c r="D2487" s="73">
        <f t="shared" si="130"/>
        <v>1.1778</v>
      </c>
      <c r="F2487" s="96" t="s">
        <v>259</v>
      </c>
      <c r="G2487" s="73">
        <f t="shared" si="131"/>
        <v>1.1778</v>
      </c>
    </row>
    <row r="2488" spans="1:11">
      <c r="A2488" s="94">
        <v>40744</v>
      </c>
      <c r="B2488" s="73">
        <f t="shared" si="129"/>
        <v>230.55435</v>
      </c>
      <c r="C2488" s="95">
        <v>195.75</v>
      </c>
      <c r="D2488" s="73">
        <f t="shared" si="130"/>
        <v>1.1778</v>
      </c>
      <c r="F2488" s="96" t="s">
        <v>259</v>
      </c>
      <c r="G2488" s="73">
        <f t="shared" si="131"/>
        <v>1.1778</v>
      </c>
    </row>
    <row r="2489" spans="1:11">
      <c r="A2489" s="94">
        <v>40745</v>
      </c>
      <c r="B2489" s="73">
        <f t="shared" si="129"/>
        <v>224.66534999999999</v>
      </c>
      <c r="C2489" s="95">
        <v>190.75</v>
      </c>
      <c r="D2489" s="73">
        <f t="shared" si="130"/>
        <v>1.1778</v>
      </c>
      <c r="F2489" s="96" t="s">
        <v>259</v>
      </c>
      <c r="G2489" s="73">
        <f t="shared" si="131"/>
        <v>1.1778</v>
      </c>
    </row>
    <row r="2490" spans="1:11">
      <c r="A2490" s="94">
        <v>40746</v>
      </c>
      <c r="B2490" s="73">
        <f t="shared" ref="B2490:B2553" si="132">+C2490*G2490</f>
        <v>228.4932</v>
      </c>
      <c r="C2490" s="95">
        <v>194</v>
      </c>
      <c r="D2490" s="73">
        <f t="shared" si="130"/>
        <v>1.1778</v>
      </c>
      <c r="F2490" s="96" t="s">
        <v>259</v>
      </c>
      <c r="G2490" s="73">
        <f t="shared" si="131"/>
        <v>1.1778</v>
      </c>
    </row>
    <row r="2491" spans="1:11">
      <c r="A2491" s="94">
        <v>40749</v>
      </c>
      <c r="B2491" s="73">
        <f t="shared" si="132"/>
        <v>226.43205</v>
      </c>
      <c r="C2491" s="95">
        <v>192.25</v>
      </c>
      <c r="D2491" s="73">
        <f t="shared" si="130"/>
        <v>1.1778</v>
      </c>
      <c r="F2491" s="96" t="s">
        <v>259</v>
      </c>
      <c r="G2491" s="73">
        <f t="shared" si="131"/>
        <v>1.1778</v>
      </c>
    </row>
    <row r="2492" spans="1:11">
      <c r="A2492" s="94">
        <v>40750</v>
      </c>
      <c r="B2492" s="73">
        <f t="shared" si="132"/>
        <v>229.96545</v>
      </c>
      <c r="C2492" s="95">
        <v>195.25</v>
      </c>
      <c r="D2492" s="73">
        <f t="shared" si="130"/>
        <v>1.1778</v>
      </c>
      <c r="F2492" s="96" t="s">
        <v>259</v>
      </c>
      <c r="G2492" s="73">
        <f t="shared" si="131"/>
        <v>1.1778</v>
      </c>
    </row>
    <row r="2493" spans="1:11">
      <c r="A2493" s="94">
        <v>40751</v>
      </c>
      <c r="B2493" s="73">
        <f t="shared" si="132"/>
        <v>232.0266</v>
      </c>
      <c r="C2493" s="95">
        <v>197</v>
      </c>
      <c r="D2493" s="73">
        <f t="shared" si="130"/>
        <v>1.1778</v>
      </c>
      <c r="F2493" s="96" t="s">
        <v>259</v>
      </c>
      <c r="G2493" s="73">
        <f t="shared" si="131"/>
        <v>1.1778</v>
      </c>
    </row>
    <row r="2494" spans="1:11">
      <c r="A2494" s="94">
        <v>40752</v>
      </c>
      <c r="B2494" s="73">
        <f t="shared" si="132"/>
        <v>236.73779999999999</v>
      </c>
      <c r="C2494" s="95">
        <v>201</v>
      </c>
      <c r="D2494" s="73">
        <f t="shared" si="130"/>
        <v>1.1778</v>
      </c>
      <c r="F2494" s="96" t="s">
        <v>259</v>
      </c>
      <c r="G2494" s="73">
        <f t="shared" si="131"/>
        <v>1.1778</v>
      </c>
    </row>
    <row r="2495" spans="1:11">
      <c r="A2495" s="94">
        <v>40753</v>
      </c>
      <c r="B2495" s="73">
        <f t="shared" si="132"/>
        <v>234.08775</v>
      </c>
      <c r="C2495" s="95">
        <v>198.75</v>
      </c>
      <c r="D2495" s="73">
        <f t="shared" si="130"/>
        <v>1.1778</v>
      </c>
      <c r="F2495" s="96" t="s">
        <v>259</v>
      </c>
      <c r="G2495" s="73">
        <f t="shared" si="131"/>
        <v>1.1778</v>
      </c>
    </row>
    <row r="2496" spans="1:11">
      <c r="A2496" s="94">
        <v>40756</v>
      </c>
      <c r="B2496" s="73">
        <f t="shared" si="132"/>
        <v>222.699375</v>
      </c>
      <c r="C2496" s="95">
        <v>198.75</v>
      </c>
      <c r="D2496" s="73">
        <f t="shared" si="130"/>
        <v>1.1205000000000001</v>
      </c>
      <c r="E2496" s="73">
        <v>85.83</v>
      </c>
      <c r="F2496" s="96" t="s">
        <v>260</v>
      </c>
      <c r="G2496" s="73">
        <f t="shared" si="131"/>
        <v>1.1205000000000001</v>
      </c>
      <c r="K2496" s="73">
        <v>85.83</v>
      </c>
    </row>
    <row r="2497" spans="1:7">
      <c r="A2497" s="94">
        <v>40757</v>
      </c>
      <c r="B2497" s="73">
        <f t="shared" si="132"/>
        <v>220.17825000000002</v>
      </c>
      <c r="C2497" s="95">
        <v>196.5</v>
      </c>
      <c r="D2497" s="73">
        <f t="shared" si="130"/>
        <v>1.1205000000000001</v>
      </c>
      <c r="F2497" s="96" t="s">
        <v>260</v>
      </c>
      <c r="G2497" s="73">
        <f t="shared" si="131"/>
        <v>1.1205000000000001</v>
      </c>
    </row>
    <row r="2498" spans="1:7">
      <c r="A2498" s="94">
        <v>40758</v>
      </c>
      <c r="B2498" s="73">
        <f t="shared" si="132"/>
        <v>224.38012500000002</v>
      </c>
      <c r="C2498" s="95">
        <v>200.25</v>
      </c>
      <c r="D2498" s="73">
        <f t="shared" si="130"/>
        <v>1.1205000000000001</v>
      </c>
      <c r="F2498" s="96" t="s">
        <v>260</v>
      </c>
      <c r="G2498" s="73">
        <f t="shared" si="131"/>
        <v>1.1205000000000001</v>
      </c>
    </row>
    <row r="2499" spans="1:7">
      <c r="A2499" s="94">
        <v>40759</v>
      </c>
      <c r="B2499" s="73">
        <f t="shared" si="132"/>
        <v>221.57887500000001</v>
      </c>
      <c r="C2499" s="95">
        <v>197.75</v>
      </c>
      <c r="D2499" s="73">
        <f t="shared" si="130"/>
        <v>1.1205000000000001</v>
      </c>
      <c r="F2499" s="96" t="s">
        <v>260</v>
      </c>
      <c r="G2499" s="73">
        <f t="shared" si="131"/>
        <v>1.1205000000000001</v>
      </c>
    </row>
    <row r="2500" spans="1:7">
      <c r="A2500" s="94">
        <v>40760</v>
      </c>
      <c r="B2500" s="73">
        <f t="shared" si="132"/>
        <v>220.17825000000002</v>
      </c>
      <c r="C2500" s="95">
        <v>196.5</v>
      </c>
      <c r="D2500" s="73">
        <f t="shared" ref="D2500:D2563" si="133">+G2500</f>
        <v>1.1205000000000001</v>
      </c>
      <c r="F2500" s="96" t="s">
        <v>260</v>
      </c>
      <c r="G2500" s="73">
        <f t="shared" ref="G2500:G2563" si="134">VLOOKUP(F:F,I:J,2,FALSE)</f>
        <v>1.1205000000000001</v>
      </c>
    </row>
    <row r="2501" spans="1:7">
      <c r="A2501" s="94">
        <v>40763</v>
      </c>
      <c r="B2501" s="73">
        <f t="shared" si="132"/>
        <v>214.57575</v>
      </c>
      <c r="C2501" s="95">
        <v>191.5</v>
      </c>
      <c r="D2501" s="73">
        <f t="shared" si="133"/>
        <v>1.1205000000000001</v>
      </c>
      <c r="F2501" s="96" t="s">
        <v>260</v>
      </c>
      <c r="G2501" s="73">
        <f t="shared" si="134"/>
        <v>1.1205000000000001</v>
      </c>
    </row>
    <row r="2502" spans="1:7">
      <c r="A2502" s="94">
        <v>40764</v>
      </c>
      <c r="B2502" s="73">
        <f t="shared" si="132"/>
        <v>218.217375</v>
      </c>
      <c r="C2502" s="95">
        <v>194.75</v>
      </c>
      <c r="D2502" s="73">
        <f t="shared" si="133"/>
        <v>1.1205000000000001</v>
      </c>
      <c r="F2502" s="96" t="s">
        <v>260</v>
      </c>
      <c r="G2502" s="73">
        <f t="shared" si="134"/>
        <v>1.1205000000000001</v>
      </c>
    </row>
    <row r="2503" spans="1:7">
      <c r="A2503" s="94">
        <v>40765</v>
      </c>
      <c r="B2503" s="73">
        <f t="shared" si="132"/>
        <v>224.10000000000002</v>
      </c>
      <c r="C2503" s="95">
        <v>200</v>
      </c>
      <c r="D2503" s="73">
        <f t="shared" si="133"/>
        <v>1.1205000000000001</v>
      </c>
      <c r="F2503" s="96" t="s">
        <v>260</v>
      </c>
      <c r="G2503" s="73">
        <f t="shared" si="134"/>
        <v>1.1205000000000001</v>
      </c>
    </row>
    <row r="2504" spans="1:7">
      <c r="A2504" s="94">
        <v>40766</v>
      </c>
      <c r="B2504" s="73">
        <f t="shared" si="132"/>
        <v>221.29875000000001</v>
      </c>
      <c r="C2504" s="95">
        <v>197.5</v>
      </c>
      <c r="D2504" s="73">
        <f t="shared" si="133"/>
        <v>1.1205000000000001</v>
      </c>
      <c r="F2504" s="96" t="s">
        <v>260</v>
      </c>
      <c r="G2504" s="73">
        <f t="shared" si="134"/>
        <v>1.1205000000000001</v>
      </c>
    </row>
    <row r="2505" spans="1:7">
      <c r="A2505" s="94">
        <v>40767</v>
      </c>
      <c r="B2505" s="73">
        <f t="shared" si="132"/>
        <v>222.699375</v>
      </c>
      <c r="C2505" s="95">
        <v>198.75</v>
      </c>
      <c r="D2505" s="73">
        <f t="shared" si="133"/>
        <v>1.1205000000000001</v>
      </c>
      <c r="F2505" s="96" t="s">
        <v>260</v>
      </c>
      <c r="G2505" s="73">
        <f t="shared" si="134"/>
        <v>1.1205000000000001</v>
      </c>
    </row>
    <row r="2506" spans="1:7">
      <c r="A2506" s="94">
        <v>40770</v>
      </c>
      <c r="B2506" s="73">
        <f t="shared" si="132"/>
        <v>223.53975</v>
      </c>
      <c r="C2506" s="95">
        <v>199.5</v>
      </c>
      <c r="D2506" s="73">
        <f t="shared" si="133"/>
        <v>1.1205000000000001</v>
      </c>
      <c r="F2506" s="96" t="s">
        <v>260</v>
      </c>
      <c r="G2506" s="73">
        <f t="shared" si="134"/>
        <v>1.1205000000000001</v>
      </c>
    </row>
    <row r="2507" spans="1:7">
      <c r="A2507" s="94">
        <v>40771</v>
      </c>
      <c r="B2507" s="73">
        <f t="shared" si="132"/>
        <v>222.9795</v>
      </c>
      <c r="C2507" s="95">
        <v>199</v>
      </c>
      <c r="D2507" s="73">
        <f t="shared" si="133"/>
        <v>1.1205000000000001</v>
      </c>
      <c r="F2507" s="96" t="s">
        <v>260</v>
      </c>
      <c r="G2507" s="73">
        <f t="shared" si="134"/>
        <v>1.1205000000000001</v>
      </c>
    </row>
    <row r="2508" spans="1:7">
      <c r="A2508" s="94">
        <v>40772</v>
      </c>
      <c r="B2508" s="73">
        <f t="shared" si="132"/>
        <v>224.10000000000002</v>
      </c>
      <c r="C2508" s="95">
        <v>200</v>
      </c>
      <c r="D2508" s="73">
        <f t="shared" si="133"/>
        <v>1.1205000000000001</v>
      </c>
      <c r="F2508" s="96" t="s">
        <v>260</v>
      </c>
      <c r="G2508" s="73">
        <f t="shared" si="134"/>
        <v>1.1205000000000001</v>
      </c>
    </row>
    <row r="2509" spans="1:7">
      <c r="A2509" s="94">
        <v>40773</v>
      </c>
      <c r="B2509" s="73">
        <f t="shared" si="132"/>
        <v>221.29875000000001</v>
      </c>
      <c r="C2509" s="95">
        <v>197.5</v>
      </c>
      <c r="D2509" s="73">
        <f t="shared" si="133"/>
        <v>1.1205000000000001</v>
      </c>
      <c r="F2509" s="96" t="s">
        <v>260</v>
      </c>
      <c r="G2509" s="73">
        <f t="shared" si="134"/>
        <v>1.1205000000000001</v>
      </c>
    </row>
    <row r="2510" spans="1:7">
      <c r="A2510" s="94">
        <v>40774</v>
      </c>
      <c r="B2510" s="73">
        <f t="shared" si="132"/>
        <v>226.06087500000001</v>
      </c>
      <c r="C2510" s="95">
        <v>201.75</v>
      </c>
      <c r="D2510" s="73">
        <f t="shared" si="133"/>
        <v>1.1205000000000001</v>
      </c>
      <c r="F2510" s="96" t="s">
        <v>260</v>
      </c>
      <c r="G2510" s="73">
        <f t="shared" si="134"/>
        <v>1.1205000000000001</v>
      </c>
    </row>
    <row r="2511" spans="1:7">
      <c r="A2511" s="94">
        <v>40777</v>
      </c>
      <c r="B2511" s="73">
        <f t="shared" si="132"/>
        <v>227.741625</v>
      </c>
      <c r="C2511" s="95">
        <v>203.25</v>
      </c>
      <c r="D2511" s="73">
        <f t="shared" si="133"/>
        <v>1.1205000000000001</v>
      </c>
      <c r="F2511" s="96" t="s">
        <v>260</v>
      </c>
      <c r="G2511" s="73">
        <f t="shared" si="134"/>
        <v>1.1205000000000001</v>
      </c>
    </row>
    <row r="2512" spans="1:7">
      <c r="A2512" s="94">
        <v>40778</v>
      </c>
      <c r="B2512" s="73">
        <f t="shared" si="132"/>
        <v>232.78387500000002</v>
      </c>
      <c r="C2512" s="95">
        <v>207.75</v>
      </c>
      <c r="D2512" s="73">
        <f t="shared" si="133"/>
        <v>1.1205000000000001</v>
      </c>
      <c r="F2512" s="96" t="s">
        <v>260</v>
      </c>
      <c r="G2512" s="73">
        <f t="shared" si="134"/>
        <v>1.1205000000000001</v>
      </c>
    </row>
    <row r="2513" spans="1:11">
      <c r="A2513" s="94">
        <v>40779</v>
      </c>
      <c r="B2513" s="73">
        <f t="shared" si="132"/>
        <v>231.663375</v>
      </c>
      <c r="C2513" s="95">
        <v>206.75</v>
      </c>
      <c r="D2513" s="73">
        <f t="shared" si="133"/>
        <v>1.1205000000000001</v>
      </c>
      <c r="F2513" s="96" t="s">
        <v>260</v>
      </c>
      <c r="G2513" s="73">
        <f t="shared" si="134"/>
        <v>1.1205000000000001</v>
      </c>
    </row>
    <row r="2514" spans="1:11">
      <c r="A2514" s="94">
        <v>40780</v>
      </c>
      <c r="B2514" s="73">
        <f t="shared" si="132"/>
        <v>233.90437500000002</v>
      </c>
      <c r="C2514" s="95">
        <v>208.75</v>
      </c>
      <c r="D2514" s="73">
        <f t="shared" si="133"/>
        <v>1.1205000000000001</v>
      </c>
      <c r="F2514" s="96" t="s">
        <v>260</v>
      </c>
      <c r="G2514" s="73">
        <f t="shared" si="134"/>
        <v>1.1205000000000001</v>
      </c>
    </row>
    <row r="2515" spans="1:11">
      <c r="A2515" s="94">
        <v>40781</v>
      </c>
      <c r="B2515" s="73">
        <f t="shared" si="132"/>
        <v>238.94662500000001</v>
      </c>
      <c r="C2515" s="95">
        <v>213.25</v>
      </c>
      <c r="D2515" s="73">
        <f t="shared" si="133"/>
        <v>1.1205000000000001</v>
      </c>
      <c r="F2515" s="96" t="s">
        <v>260</v>
      </c>
      <c r="G2515" s="73">
        <f t="shared" si="134"/>
        <v>1.1205000000000001</v>
      </c>
    </row>
    <row r="2516" spans="1:11">
      <c r="A2516" s="94">
        <v>40784</v>
      </c>
      <c r="B2516" s="73">
        <f t="shared" si="132"/>
        <v>239.78700000000001</v>
      </c>
      <c r="C2516" s="95">
        <v>214</v>
      </c>
      <c r="D2516" s="73">
        <f t="shared" si="133"/>
        <v>1.1205000000000001</v>
      </c>
      <c r="F2516" s="96" t="s">
        <v>260</v>
      </c>
      <c r="G2516" s="73">
        <f t="shared" si="134"/>
        <v>1.1205000000000001</v>
      </c>
    </row>
    <row r="2517" spans="1:11">
      <c r="A2517" s="94">
        <v>40785</v>
      </c>
      <c r="B2517" s="73">
        <f t="shared" si="132"/>
        <v>236.145375</v>
      </c>
      <c r="C2517" s="95">
        <v>210.75</v>
      </c>
      <c r="D2517" s="73">
        <f t="shared" si="133"/>
        <v>1.1205000000000001</v>
      </c>
      <c r="F2517" s="96" t="s">
        <v>260</v>
      </c>
      <c r="G2517" s="73">
        <f t="shared" si="134"/>
        <v>1.1205000000000001</v>
      </c>
    </row>
    <row r="2518" spans="1:11">
      <c r="A2518" s="94">
        <v>40786</v>
      </c>
      <c r="B2518" s="73">
        <f t="shared" si="132"/>
        <v>236.705625</v>
      </c>
      <c r="C2518" s="95">
        <v>211.25</v>
      </c>
      <c r="D2518" s="73">
        <f t="shared" si="133"/>
        <v>1.1205000000000001</v>
      </c>
      <c r="F2518" s="96" t="s">
        <v>260</v>
      </c>
      <c r="G2518" s="73">
        <f t="shared" si="134"/>
        <v>1.1205000000000001</v>
      </c>
    </row>
    <row r="2519" spans="1:11">
      <c r="A2519" s="94">
        <v>40787</v>
      </c>
      <c r="B2519" s="73">
        <f t="shared" si="132"/>
        <v>250.70875000000001</v>
      </c>
      <c r="C2519" s="95">
        <v>208.75</v>
      </c>
      <c r="D2519" s="73">
        <f t="shared" si="133"/>
        <v>1.2010000000000001</v>
      </c>
      <c r="E2519" s="73">
        <v>91.68</v>
      </c>
      <c r="F2519" s="96" t="s">
        <v>261</v>
      </c>
      <c r="G2519" s="73">
        <f t="shared" si="134"/>
        <v>1.2010000000000001</v>
      </c>
      <c r="K2519" s="73">
        <v>91.68</v>
      </c>
    </row>
    <row r="2520" spans="1:11">
      <c r="A2520" s="94">
        <v>40788</v>
      </c>
      <c r="B2520" s="73">
        <f t="shared" si="132"/>
        <v>250.10825000000003</v>
      </c>
      <c r="C2520" s="95">
        <v>208.25</v>
      </c>
      <c r="D2520" s="73">
        <f t="shared" si="133"/>
        <v>1.2010000000000001</v>
      </c>
      <c r="F2520" s="96" t="s">
        <v>261</v>
      </c>
      <c r="G2520" s="73">
        <f t="shared" si="134"/>
        <v>1.2010000000000001</v>
      </c>
    </row>
    <row r="2521" spans="1:11">
      <c r="A2521" s="94">
        <v>40791</v>
      </c>
      <c r="B2521" s="73">
        <f t="shared" si="132"/>
        <v>248.30675000000002</v>
      </c>
      <c r="C2521" s="95">
        <v>206.75</v>
      </c>
      <c r="D2521" s="73">
        <f t="shared" si="133"/>
        <v>1.2010000000000001</v>
      </c>
      <c r="F2521" s="96" t="s">
        <v>261</v>
      </c>
      <c r="G2521" s="73">
        <f t="shared" si="134"/>
        <v>1.2010000000000001</v>
      </c>
    </row>
    <row r="2522" spans="1:11">
      <c r="A2522" s="94">
        <v>40792</v>
      </c>
      <c r="B2522" s="73">
        <f t="shared" si="132"/>
        <v>247.10575</v>
      </c>
      <c r="C2522" s="95">
        <v>205.75</v>
      </c>
      <c r="D2522" s="73">
        <f t="shared" si="133"/>
        <v>1.2010000000000001</v>
      </c>
      <c r="F2522" s="96" t="s">
        <v>261</v>
      </c>
      <c r="G2522" s="73">
        <f t="shared" si="134"/>
        <v>1.2010000000000001</v>
      </c>
    </row>
    <row r="2523" spans="1:11">
      <c r="A2523" s="94">
        <v>40793</v>
      </c>
      <c r="B2523" s="73">
        <f t="shared" si="132"/>
        <v>248.00650000000002</v>
      </c>
      <c r="C2523" s="95">
        <v>206.5</v>
      </c>
      <c r="D2523" s="73">
        <f t="shared" si="133"/>
        <v>1.2010000000000001</v>
      </c>
      <c r="F2523" s="96" t="s">
        <v>261</v>
      </c>
      <c r="G2523" s="73">
        <f t="shared" si="134"/>
        <v>1.2010000000000001</v>
      </c>
    </row>
    <row r="2524" spans="1:11">
      <c r="A2524" s="94">
        <v>40794</v>
      </c>
      <c r="B2524" s="73">
        <f t="shared" si="132"/>
        <v>246.80550000000002</v>
      </c>
      <c r="C2524" s="95">
        <v>205.5</v>
      </c>
      <c r="D2524" s="73">
        <f t="shared" si="133"/>
        <v>1.2010000000000001</v>
      </c>
      <c r="F2524" s="96" t="s">
        <v>261</v>
      </c>
      <c r="G2524" s="73">
        <f t="shared" si="134"/>
        <v>1.2010000000000001</v>
      </c>
    </row>
    <row r="2525" spans="1:11">
      <c r="A2525" s="94">
        <v>40795</v>
      </c>
      <c r="B2525" s="73">
        <f t="shared" si="132"/>
        <v>248.30675000000002</v>
      </c>
      <c r="C2525" s="95">
        <v>206.75</v>
      </c>
      <c r="D2525" s="73">
        <f t="shared" si="133"/>
        <v>1.2010000000000001</v>
      </c>
      <c r="F2525" s="96" t="s">
        <v>261</v>
      </c>
      <c r="G2525" s="73">
        <f t="shared" si="134"/>
        <v>1.2010000000000001</v>
      </c>
    </row>
    <row r="2526" spans="1:11">
      <c r="A2526" s="94">
        <v>40798</v>
      </c>
      <c r="B2526" s="73">
        <f t="shared" si="132"/>
        <v>249.80800000000002</v>
      </c>
      <c r="C2526" s="95">
        <v>208</v>
      </c>
      <c r="D2526" s="73">
        <f t="shared" si="133"/>
        <v>1.2010000000000001</v>
      </c>
      <c r="F2526" s="96" t="s">
        <v>261</v>
      </c>
      <c r="G2526" s="73">
        <f t="shared" si="134"/>
        <v>1.2010000000000001</v>
      </c>
    </row>
    <row r="2527" spans="1:11">
      <c r="A2527" s="94">
        <v>40799</v>
      </c>
      <c r="B2527" s="73">
        <f t="shared" si="132"/>
        <v>243.80300000000003</v>
      </c>
      <c r="C2527" s="95">
        <v>203</v>
      </c>
      <c r="D2527" s="73">
        <f t="shared" si="133"/>
        <v>1.2010000000000001</v>
      </c>
      <c r="F2527" s="96" t="s">
        <v>261</v>
      </c>
      <c r="G2527" s="73">
        <f t="shared" si="134"/>
        <v>1.2010000000000001</v>
      </c>
    </row>
    <row r="2528" spans="1:11">
      <c r="A2528" s="94">
        <v>40800</v>
      </c>
      <c r="B2528" s="73">
        <f t="shared" si="132"/>
        <v>242.602</v>
      </c>
      <c r="C2528" s="95">
        <v>202</v>
      </c>
      <c r="D2528" s="73">
        <f t="shared" si="133"/>
        <v>1.2010000000000001</v>
      </c>
      <c r="F2528" s="96" t="s">
        <v>261</v>
      </c>
      <c r="G2528" s="73">
        <f t="shared" si="134"/>
        <v>1.2010000000000001</v>
      </c>
    </row>
    <row r="2529" spans="1:11">
      <c r="A2529" s="94">
        <v>40801</v>
      </c>
      <c r="B2529" s="73">
        <f t="shared" si="132"/>
        <v>236.29675</v>
      </c>
      <c r="C2529" s="95">
        <v>196.75</v>
      </c>
      <c r="D2529" s="73">
        <f t="shared" si="133"/>
        <v>1.2010000000000001</v>
      </c>
      <c r="F2529" s="96" t="s">
        <v>261</v>
      </c>
      <c r="G2529" s="73">
        <f t="shared" si="134"/>
        <v>1.2010000000000001</v>
      </c>
    </row>
    <row r="2530" spans="1:11">
      <c r="A2530" s="94">
        <v>40802</v>
      </c>
      <c r="B2530" s="73">
        <f t="shared" si="132"/>
        <v>236.59700000000001</v>
      </c>
      <c r="C2530" s="95">
        <v>197</v>
      </c>
      <c r="D2530" s="73">
        <f t="shared" si="133"/>
        <v>1.2010000000000001</v>
      </c>
      <c r="F2530" s="96" t="s">
        <v>261</v>
      </c>
      <c r="G2530" s="73">
        <f t="shared" si="134"/>
        <v>1.2010000000000001</v>
      </c>
    </row>
    <row r="2531" spans="1:11">
      <c r="A2531" s="94">
        <v>40805</v>
      </c>
      <c r="B2531" s="73">
        <f t="shared" si="132"/>
        <v>234.7955</v>
      </c>
      <c r="C2531" s="95">
        <v>195.5</v>
      </c>
      <c r="D2531" s="73">
        <f t="shared" si="133"/>
        <v>1.2010000000000001</v>
      </c>
      <c r="F2531" s="96" t="s">
        <v>261</v>
      </c>
      <c r="G2531" s="73">
        <f t="shared" si="134"/>
        <v>1.2010000000000001</v>
      </c>
    </row>
    <row r="2532" spans="1:11">
      <c r="A2532" s="94">
        <v>40806</v>
      </c>
      <c r="B2532" s="73">
        <f t="shared" si="132"/>
        <v>235.39600000000002</v>
      </c>
      <c r="C2532" s="95">
        <v>196</v>
      </c>
      <c r="D2532" s="73">
        <f t="shared" si="133"/>
        <v>1.2010000000000001</v>
      </c>
      <c r="F2532" s="96" t="s">
        <v>261</v>
      </c>
      <c r="G2532" s="73">
        <f t="shared" si="134"/>
        <v>1.2010000000000001</v>
      </c>
    </row>
    <row r="2533" spans="1:11">
      <c r="A2533" s="94">
        <v>40807</v>
      </c>
      <c r="B2533" s="73">
        <f t="shared" si="132"/>
        <v>236.29675</v>
      </c>
      <c r="C2533" s="95">
        <v>196.75</v>
      </c>
      <c r="D2533" s="73">
        <f t="shared" si="133"/>
        <v>1.2010000000000001</v>
      </c>
      <c r="F2533" s="96" t="s">
        <v>261</v>
      </c>
      <c r="G2533" s="73">
        <f t="shared" si="134"/>
        <v>1.2010000000000001</v>
      </c>
    </row>
    <row r="2534" spans="1:11">
      <c r="A2534" s="94">
        <v>40808</v>
      </c>
      <c r="B2534" s="73">
        <f t="shared" si="132"/>
        <v>230.59200000000001</v>
      </c>
      <c r="C2534" s="95">
        <v>192</v>
      </c>
      <c r="D2534" s="73">
        <f t="shared" si="133"/>
        <v>1.2010000000000001</v>
      </c>
      <c r="F2534" s="96" t="s">
        <v>261</v>
      </c>
      <c r="G2534" s="73">
        <f t="shared" si="134"/>
        <v>1.2010000000000001</v>
      </c>
    </row>
    <row r="2535" spans="1:11">
      <c r="A2535" s="94">
        <v>40809</v>
      </c>
      <c r="B2535" s="73">
        <f t="shared" si="132"/>
        <v>229.9915</v>
      </c>
      <c r="C2535" s="95">
        <v>191.5</v>
      </c>
      <c r="D2535" s="73">
        <f t="shared" si="133"/>
        <v>1.2010000000000001</v>
      </c>
      <c r="F2535" s="96" t="s">
        <v>261</v>
      </c>
      <c r="G2535" s="73">
        <f t="shared" si="134"/>
        <v>1.2010000000000001</v>
      </c>
    </row>
    <row r="2536" spans="1:11">
      <c r="A2536" s="94">
        <v>40812</v>
      </c>
      <c r="B2536" s="73">
        <f t="shared" si="132"/>
        <v>230.89225000000002</v>
      </c>
      <c r="C2536" s="95">
        <v>192.25</v>
      </c>
      <c r="D2536" s="73">
        <f t="shared" si="133"/>
        <v>1.2010000000000001</v>
      </c>
      <c r="F2536" s="96" t="s">
        <v>261</v>
      </c>
      <c r="G2536" s="73">
        <f t="shared" si="134"/>
        <v>1.2010000000000001</v>
      </c>
    </row>
    <row r="2537" spans="1:11">
      <c r="A2537" s="94">
        <v>40813</v>
      </c>
      <c r="B2537" s="73">
        <f t="shared" si="132"/>
        <v>233.59450000000001</v>
      </c>
      <c r="C2537" s="95">
        <v>194.5</v>
      </c>
      <c r="D2537" s="73">
        <f t="shared" si="133"/>
        <v>1.2010000000000001</v>
      </c>
      <c r="F2537" s="96" t="s">
        <v>261</v>
      </c>
      <c r="G2537" s="73">
        <f t="shared" si="134"/>
        <v>1.2010000000000001</v>
      </c>
    </row>
    <row r="2538" spans="1:11">
      <c r="A2538" s="94">
        <v>40814</v>
      </c>
      <c r="B2538" s="73">
        <f t="shared" si="132"/>
        <v>229.39100000000002</v>
      </c>
      <c r="C2538" s="95">
        <v>191</v>
      </c>
      <c r="D2538" s="73">
        <f t="shared" si="133"/>
        <v>1.2010000000000001</v>
      </c>
      <c r="F2538" s="96" t="s">
        <v>261</v>
      </c>
      <c r="G2538" s="73">
        <f t="shared" si="134"/>
        <v>1.2010000000000001</v>
      </c>
    </row>
    <row r="2539" spans="1:11">
      <c r="A2539" s="94">
        <v>40815</v>
      </c>
      <c r="B2539" s="73">
        <f t="shared" si="132"/>
        <v>229.09075000000001</v>
      </c>
      <c r="C2539" s="95">
        <v>190.75</v>
      </c>
      <c r="D2539" s="73">
        <f t="shared" si="133"/>
        <v>1.2010000000000001</v>
      </c>
      <c r="F2539" s="96" t="s">
        <v>261</v>
      </c>
      <c r="G2539" s="73">
        <f t="shared" si="134"/>
        <v>1.2010000000000001</v>
      </c>
    </row>
    <row r="2540" spans="1:11">
      <c r="A2540" s="94">
        <v>40816</v>
      </c>
      <c r="B2540" s="73">
        <f t="shared" si="132"/>
        <v>220.38350000000003</v>
      </c>
      <c r="C2540" s="95">
        <v>183.5</v>
      </c>
      <c r="D2540" s="73">
        <f t="shared" si="133"/>
        <v>1.2010000000000001</v>
      </c>
      <c r="F2540" s="96" t="s">
        <v>261</v>
      </c>
      <c r="G2540" s="73">
        <f t="shared" si="134"/>
        <v>1.2010000000000001</v>
      </c>
    </row>
    <row r="2541" spans="1:11">
      <c r="A2541" s="94">
        <v>40819</v>
      </c>
      <c r="B2541" s="73">
        <f t="shared" si="132"/>
        <v>227.82044999999999</v>
      </c>
      <c r="C2541" s="95">
        <v>185.25</v>
      </c>
      <c r="D2541" s="73">
        <f t="shared" si="133"/>
        <v>1.2298</v>
      </c>
      <c r="E2541" s="73">
        <v>93.55</v>
      </c>
      <c r="F2541" s="96" t="s">
        <v>262</v>
      </c>
      <c r="G2541" s="73">
        <f t="shared" si="134"/>
        <v>1.2298</v>
      </c>
      <c r="K2541" s="73">
        <v>93.55</v>
      </c>
    </row>
    <row r="2542" spans="1:11">
      <c r="A2542" s="94">
        <v>40820</v>
      </c>
      <c r="B2542" s="73">
        <f t="shared" si="132"/>
        <v>224.13104999999999</v>
      </c>
      <c r="C2542" s="95">
        <v>182.25</v>
      </c>
      <c r="D2542" s="73">
        <f t="shared" si="133"/>
        <v>1.2298</v>
      </c>
      <c r="F2542" s="96" t="s">
        <v>262</v>
      </c>
      <c r="G2542" s="73">
        <f t="shared" si="134"/>
        <v>1.2298</v>
      </c>
    </row>
    <row r="2543" spans="1:11">
      <c r="A2543" s="94">
        <v>40821</v>
      </c>
      <c r="B2543" s="73">
        <f t="shared" si="132"/>
        <v>227.82044999999999</v>
      </c>
      <c r="C2543" s="95">
        <v>185.25</v>
      </c>
      <c r="D2543" s="73">
        <f t="shared" si="133"/>
        <v>1.2298</v>
      </c>
      <c r="F2543" s="96" t="s">
        <v>262</v>
      </c>
      <c r="G2543" s="73">
        <f t="shared" si="134"/>
        <v>1.2298</v>
      </c>
    </row>
    <row r="2544" spans="1:11">
      <c r="A2544" s="94">
        <v>40822</v>
      </c>
      <c r="B2544" s="73">
        <f t="shared" si="132"/>
        <v>229.66515000000001</v>
      </c>
      <c r="C2544" s="95">
        <v>186.75</v>
      </c>
      <c r="D2544" s="73">
        <f t="shared" si="133"/>
        <v>1.2298</v>
      </c>
      <c r="F2544" s="96" t="s">
        <v>262</v>
      </c>
      <c r="G2544" s="73">
        <f t="shared" si="134"/>
        <v>1.2298</v>
      </c>
    </row>
    <row r="2545" spans="1:7">
      <c r="A2545" s="94">
        <v>40823</v>
      </c>
      <c r="B2545" s="73">
        <f t="shared" si="132"/>
        <v>225.66829999999999</v>
      </c>
      <c r="C2545" s="95">
        <v>183.5</v>
      </c>
      <c r="D2545" s="73">
        <f t="shared" si="133"/>
        <v>1.2298</v>
      </c>
      <c r="F2545" s="96" t="s">
        <v>262</v>
      </c>
      <c r="G2545" s="73">
        <f t="shared" si="134"/>
        <v>1.2298</v>
      </c>
    </row>
    <row r="2546" spans="1:7">
      <c r="A2546" s="94">
        <v>40826</v>
      </c>
      <c r="B2546" s="73">
        <f t="shared" si="132"/>
        <v>226.28319999999999</v>
      </c>
      <c r="C2546" s="95">
        <v>184</v>
      </c>
      <c r="D2546" s="73">
        <f t="shared" si="133"/>
        <v>1.2298</v>
      </c>
      <c r="F2546" s="96" t="s">
        <v>262</v>
      </c>
      <c r="G2546" s="73">
        <f t="shared" si="134"/>
        <v>1.2298</v>
      </c>
    </row>
    <row r="2547" spans="1:7">
      <c r="A2547" s="94">
        <v>40827</v>
      </c>
      <c r="B2547" s="73">
        <f t="shared" si="132"/>
        <v>235.81415000000001</v>
      </c>
      <c r="C2547" s="95">
        <v>191.75</v>
      </c>
      <c r="D2547" s="73">
        <f t="shared" si="133"/>
        <v>1.2298</v>
      </c>
      <c r="F2547" s="96" t="s">
        <v>262</v>
      </c>
      <c r="G2547" s="73">
        <f t="shared" si="134"/>
        <v>1.2298</v>
      </c>
    </row>
    <row r="2548" spans="1:7">
      <c r="A2548" s="94">
        <v>40828</v>
      </c>
      <c r="B2548" s="73">
        <f t="shared" si="132"/>
        <v>228.43535</v>
      </c>
      <c r="C2548" s="95">
        <v>185.75</v>
      </c>
      <c r="D2548" s="73">
        <f t="shared" si="133"/>
        <v>1.2298</v>
      </c>
      <c r="F2548" s="96" t="s">
        <v>262</v>
      </c>
      <c r="G2548" s="73">
        <f t="shared" si="134"/>
        <v>1.2298</v>
      </c>
    </row>
    <row r="2549" spans="1:7">
      <c r="A2549" s="94">
        <v>40829</v>
      </c>
      <c r="B2549" s="73">
        <f t="shared" si="132"/>
        <v>225.05340000000001</v>
      </c>
      <c r="C2549" s="95">
        <v>183</v>
      </c>
      <c r="D2549" s="73">
        <f t="shared" si="133"/>
        <v>1.2298</v>
      </c>
      <c r="F2549" s="96" t="s">
        <v>262</v>
      </c>
      <c r="G2549" s="73">
        <f t="shared" si="134"/>
        <v>1.2298</v>
      </c>
    </row>
    <row r="2550" spans="1:7">
      <c r="A2550" s="94">
        <v>40830</v>
      </c>
      <c r="B2550" s="73">
        <f t="shared" si="132"/>
        <v>227.20554999999999</v>
      </c>
      <c r="C2550" s="95">
        <v>184.75</v>
      </c>
      <c r="D2550" s="73">
        <f t="shared" si="133"/>
        <v>1.2298</v>
      </c>
      <c r="F2550" s="96" t="s">
        <v>262</v>
      </c>
      <c r="G2550" s="73">
        <f t="shared" si="134"/>
        <v>1.2298</v>
      </c>
    </row>
    <row r="2551" spans="1:7">
      <c r="A2551" s="94">
        <v>40833</v>
      </c>
      <c r="B2551" s="73">
        <f t="shared" si="132"/>
        <v>226.8981</v>
      </c>
      <c r="C2551" s="95">
        <v>184.5</v>
      </c>
      <c r="D2551" s="73">
        <f t="shared" si="133"/>
        <v>1.2298</v>
      </c>
      <c r="F2551" s="96" t="s">
        <v>262</v>
      </c>
      <c r="G2551" s="73">
        <f t="shared" si="134"/>
        <v>1.2298</v>
      </c>
    </row>
    <row r="2552" spans="1:7">
      <c r="A2552" s="94">
        <v>40834</v>
      </c>
      <c r="B2552" s="73">
        <f t="shared" si="132"/>
        <v>228.43535</v>
      </c>
      <c r="C2552" s="95">
        <v>185.75</v>
      </c>
      <c r="D2552" s="73">
        <f t="shared" si="133"/>
        <v>1.2298</v>
      </c>
      <c r="F2552" s="96" t="s">
        <v>262</v>
      </c>
      <c r="G2552" s="73">
        <f t="shared" si="134"/>
        <v>1.2298</v>
      </c>
    </row>
    <row r="2553" spans="1:7">
      <c r="A2553" s="94">
        <v>40835</v>
      </c>
      <c r="B2553" s="73">
        <f t="shared" si="132"/>
        <v>228.74279999999999</v>
      </c>
      <c r="C2553" s="95">
        <v>186</v>
      </c>
      <c r="D2553" s="73">
        <f t="shared" si="133"/>
        <v>1.2298</v>
      </c>
      <c r="F2553" s="96" t="s">
        <v>262</v>
      </c>
      <c r="G2553" s="73">
        <f t="shared" si="134"/>
        <v>1.2298</v>
      </c>
    </row>
    <row r="2554" spans="1:7">
      <c r="A2554" s="94">
        <v>40836</v>
      </c>
      <c r="B2554" s="73">
        <f t="shared" ref="B2554:B2600" si="135">+C2554*G2554</f>
        <v>228.12790000000001</v>
      </c>
      <c r="C2554" s="95">
        <v>185.5</v>
      </c>
      <c r="D2554" s="73">
        <f t="shared" si="133"/>
        <v>1.2298</v>
      </c>
      <c r="F2554" s="96" t="s">
        <v>262</v>
      </c>
      <c r="G2554" s="73">
        <f t="shared" si="134"/>
        <v>1.2298</v>
      </c>
    </row>
    <row r="2555" spans="1:7">
      <c r="A2555" s="94">
        <v>40837</v>
      </c>
      <c r="B2555" s="73">
        <f t="shared" si="135"/>
        <v>230.89494999999999</v>
      </c>
      <c r="C2555" s="95">
        <v>187.75</v>
      </c>
      <c r="D2555" s="73">
        <f t="shared" si="133"/>
        <v>1.2298</v>
      </c>
      <c r="F2555" s="96" t="s">
        <v>262</v>
      </c>
      <c r="G2555" s="73">
        <f t="shared" si="134"/>
        <v>1.2298</v>
      </c>
    </row>
    <row r="2556" spans="1:7">
      <c r="A2556" s="94">
        <v>40840</v>
      </c>
      <c r="B2556" s="73">
        <f t="shared" si="135"/>
        <v>232.12475000000001</v>
      </c>
      <c r="C2556" s="95">
        <v>188.75</v>
      </c>
      <c r="D2556" s="73">
        <f t="shared" si="133"/>
        <v>1.2298</v>
      </c>
      <c r="F2556" s="96" t="s">
        <v>262</v>
      </c>
      <c r="G2556" s="73">
        <f t="shared" si="134"/>
        <v>1.2298</v>
      </c>
    </row>
    <row r="2557" spans="1:7">
      <c r="A2557" s="94">
        <v>40841</v>
      </c>
      <c r="B2557" s="73">
        <f t="shared" si="135"/>
        <v>232.73965000000001</v>
      </c>
      <c r="C2557" s="95">
        <v>189.25</v>
      </c>
      <c r="D2557" s="73">
        <f t="shared" si="133"/>
        <v>1.2298</v>
      </c>
      <c r="F2557" s="96" t="s">
        <v>262</v>
      </c>
      <c r="G2557" s="73">
        <f t="shared" si="134"/>
        <v>1.2298</v>
      </c>
    </row>
    <row r="2558" spans="1:7">
      <c r="A2558" s="94">
        <v>40842</v>
      </c>
      <c r="B2558" s="73">
        <f t="shared" si="135"/>
        <v>229.35769999999999</v>
      </c>
      <c r="C2558" s="95">
        <v>186.5</v>
      </c>
      <c r="D2558" s="73">
        <f t="shared" si="133"/>
        <v>1.2298</v>
      </c>
      <c r="F2558" s="96" t="s">
        <v>262</v>
      </c>
      <c r="G2558" s="73">
        <f t="shared" si="134"/>
        <v>1.2298</v>
      </c>
    </row>
    <row r="2559" spans="1:7">
      <c r="A2559" s="94">
        <v>40843</v>
      </c>
      <c r="B2559" s="73">
        <f t="shared" si="135"/>
        <v>229.66515000000001</v>
      </c>
      <c r="C2559" s="95">
        <v>186.75</v>
      </c>
      <c r="D2559" s="73">
        <f t="shared" si="133"/>
        <v>1.2298</v>
      </c>
      <c r="F2559" s="96" t="s">
        <v>262</v>
      </c>
      <c r="G2559" s="73">
        <f t="shared" si="134"/>
        <v>1.2298</v>
      </c>
    </row>
    <row r="2560" spans="1:7">
      <c r="A2560" s="94">
        <v>40844</v>
      </c>
      <c r="B2560" s="73">
        <f t="shared" si="135"/>
        <v>229.66515000000001</v>
      </c>
      <c r="C2560" s="95">
        <v>186.75</v>
      </c>
      <c r="D2560" s="73">
        <f t="shared" si="133"/>
        <v>1.2298</v>
      </c>
      <c r="F2560" s="96" t="s">
        <v>262</v>
      </c>
      <c r="G2560" s="73">
        <f t="shared" si="134"/>
        <v>1.2298</v>
      </c>
    </row>
    <row r="2561" spans="1:11">
      <c r="A2561" s="94">
        <v>40847</v>
      </c>
      <c r="B2561" s="73">
        <f t="shared" si="135"/>
        <v>229.9726</v>
      </c>
      <c r="C2561" s="95">
        <v>187</v>
      </c>
      <c r="D2561" s="73">
        <f t="shared" si="133"/>
        <v>1.2298</v>
      </c>
      <c r="F2561" s="96" t="s">
        <v>262</v>
      </c>
      <c r="G2561" s="73">
        <f t="shared" si="134"/>
        <v>1.2298</v>
      </c>
    </row>
    <row r="2562" spans="1:11">
      <c r="A2562" s="94">
        <v>40848</v>
      </c>
      <c r="B2562" s="73">
        <f t="shared" si="135"/>
        <v>231.214125</v>
      </c>
      <c r="C2562" s="95">
        <v>187.75</v>
      </c>
      <c r="D2562" s="73">
        <f t="shared" si="133"/>
        <v>1.2315</v>
      </c>
      <c r="E2562" s="73">
        <v>99.21</v>
      </c>
      <c r="F2562" s="96" t="s">
        <v>263</v>
      </c>
      <c r="G2562" s="73">
        <f t="shared" si="134"/>
        <v>1.2315</v>
      </c>
      <c r="K2562" s="73">
        <v>99.21</v>
      </c>
    </row>
    <row r="2563" spans="1:11">
      <c r="A2563" s="94">
        <v>40849</v>
      </c>
      <c r="B2563" s="73">
        <f t="shared" si="135"/>
        <v>233.36924999999999</v>
      </c>
      <c r="C2563" s="95">
        <v>189.5</v>
      </c>
      <c r="D2563" s="73">
        <f t="shared" si="133"/>
        <v>1.2315</v>
      </c>
      <c r="F2563" s="96" t="s">
        <v>263</v>
      </c>
      <c r="G2563" s="73">
        <f t="shared" si="134"/>
        <v>1.2315</v>
      </c>
    </row>
    <row r="2564" spans="1:11">
      <c r="A2564" s="94">
        <v>40850</v>
      </c>
      <c r="B2564" s="73">
        <f t="shared" si="135"/>
        <v>238.60312500000001</v>
      </c>
      <c r="C2564" s="95">
        <v>193.75</v>
      </c>
      <c r="D2564" s="73">
        <f t="shared" ref="D2564:D2627" si="136">+G2564</f>
        <v>1.2315</v>
      </c>
      <c r="F2564" s="96" t="s">
        <v>263</v>
      </c>
      <c r="G2564" s="73">
        <f t="shared" ref="G2564:G2627" si="137">VLOOKUP(F:F,I:J,2,FALSE)</f>
        <v>1.2315</v>
      </c>
    </row>
    <row r="2565" spans="1:11">
      <c r="A2565" s="94">
        <v>40851</v>
      </c>
      <c r="B2565" s="73">
        <f t="shared" si="135"/>
        <v>240.75825</v>
      </c>
      <c r="C2565" s="95">
        <v>195.5</v>
      </c>
      <c r="D2565" s="73">
        <f t="shared" si="136"/>
        <v>1.2315</v>
      </c>
      <c r="F2565" s="96" t="s">
        <v>263</v>
      </c>
      <c r="G2565" s="73">
        <f t="shared" si="137"/>
        <v>1.2315</v>
      </c>
    </row>
    <row r="2566" spans="1:11">
      <c r="A2566" s="94">
        <v>40854</v>
      </c>
      <c r="B2566" s="73">
        <f t="shared" si="135"/>
        <v>241.374</v>
      </c>
      <c r="C2566" s="95">
        <v>196</v>
      </c>
      <c r="D2566" s="73">
        <f t="shared" si="136"/>
        <v>1.2315</v>
      </c>
      <c r="F2566" s="96" t="s">
        <v>263</v>
      </c>
      <c r="G2566" s="73">
        <f t="shared" si="137"/>
        <v>1.2315</v>
      </c>
    </row>
    <row r="2567" spans="1:11">
      <c r="A2567" s="94">
        <v>40855</v>
      </c>
      <c r="B2567" s="73">
        <f t="shared" si="135"/>
        <v>249.68662500000002</v>
      </c>
      <c r="C2567" s="95">
        <v>202.75</v>
      </c>
      <c r="D2567" s="73">
        <f t="shared" si="136"/>
        <v>1.2315</v>
      </c>
      <c r="F2567" s="96" t="s">
        <v>263</v>
      </c>
      <c r="G2567" s="73">
        <f t="shared" si="137"/>
        <v>1.2315</v>
      </c>
    </row>
    <row r="2568" spans="1:11">
      <c r="A2568" s="94">
        <v>40856</v>
      </c>
      <c r="B2568" s="73">
        <f t="shared" si="135"/>
        <v>230.90625</v>
      </c>
      <c r="C2568" s="95">
        <v>187.5</v>
      </c>
      <c r="D2568" s="73">
        <f t="shared" si="136"/>
        <v>1.2315</v>
      </c>
      <c r="F2568" s="96" t="s">
        <v>263</v>
      </c>
      <c r="G2568" s="73">
        <f t="shared" si="137"/>
        <v>1.2315</v>
      </c>
    </row>
    <row r="2569" spans="1:11">
      <c r="A2569" s="94">
        <v>40857</v>
      </c>
      <c r="B2569" s="73">
        <f t="shared" si="135"/>
        <v>232.13775000000001</v>
      </c>
      <c r="C2569" s="95">
        <v>188.5</v>
      </c>
      <c r="D2569" s="73">
        <f t="shared" si="136"/>
        <v>1.2315</v>
      </c>
      <c r="F2569" s="96" t="s">
        <v>263</v>
      </c>
      <c r="G2569" s="73">
        <f t="shared" si="137"/>
        <v>1.2315</v>
      </c>
    </row>
    <row r="2570" spans="1:11">
      <c r="A2570" s="94">
        <v>40858</v>
      </c>
      <c r="B2570" s="73">
        <f t="shared" si="135"/>
        <v>227.21174999999999</v>
      </c>
      <c r="C2570" s="95">
        <v>184.5</v>
      </c>
      <c r="D2570" s="73">
        <f t="shared" si="136"/>
        <v>1.2315</v>
      </c>
      <c r="F2570" s="96" t="s">
        <v>263</v>
      </c>
      <c r="G2570" s="73">
        <f t="shared" si="137"/>
        <v>1.2315</v>
      </c>
    </row>
    <row r="2571" spans="1:11">
      <c r="A2571" s="94">
        <v>40861</v>
      </c>
      <c r="B2571" s="73">
        <f t="shared" si="135"/>
        <v>225.056625</v>
      </c>
      <c r="C2571" s="95">
        <v>182.75</v>
      </c>
      <c r="D2571" s="73">
        <f t="shared" si="136"/>
        <v>1.2315</v>
      </c>
      <c r="F2571" s="96" t="s">
        <v>263</v>
      </c>
      <c r="G2571" s="73">
        <f t="shared" si="137"/>
        <v>1.2315</v>
      </c>
    </row>
    <row r="2572" spans="1:11">
      <c r="A2572" s="94">
        <v>40862</v>
      </c>
      <c r="B2572" s="73">
        <f t="shared" si="135"/>
        <v>227.82750000000001</v>
      </c>
      <c r="C2572" s="95">
        <v>185</v>
      </c>
      <c r="D2572" s="73">
        <f t="shared" si="136"/>
        <v>1.2315</v>
      </c>
      <c r="F2572" s="96" t="s">
        <v>263</v>
      </c>
      <c r="G2572" s="73">
        <f t="shared" si="137"/>
        <v>1.2315</v>
      </c>
    </row>
    <row r="2573" spans="1:11">
      <c r="A2573" s="94">
        <v>40863</v>
      </c>
      <c r="B2573" s="73">
        <f t="shared" si="135"/>
        <v>229.67475000000002</v>
      </c>
      <c r="C2573" s="95">
        <v>186.5</v>
      </c>
      <c r="D2573" s="73">
        <f t="shared" si="136"/>
        <v>1.2315</v>
      </c>
      <c r="F2573" s="96" t="s">
        <v>263</v>
      </c>
      <c r="G2573" s="73">
        <f t="shared" si="137"/>
        <v>1.2315</v>
      </c>
    </row>
    <row r="2574" spans="1:11">
      <c r="A2574" s="94">
        <v>40864</v>
      </c>
      <c r="B2574" s="73">
        <f t="shared" si="135"/>
        <v>225.36450000000002</v>
      </c>
      <c r="C2574" s="95">
        <v>183</v>
      </c>
      <c r="D2574" s="73">
        <f t="shared" si="136"/>
        <v>1.2315</v>
      </c>
      <c r="F2574" s="96" t="s">
        <v>263</v>
      </c>
      <c r="G2574" s="73">
        <f t="shared" si="137"/>
        <v>1.2315</v>
      </c>
    </row>
    <row r="2575" spans="1:11">
      <c r="A2575" s="94">
        <v>40865</v>
      </c>
      <c r="B2575" s="73">
        <f t="shared" si="135"/>
        <v>224.13300000000001</v>
      </c>
      <c r="C2575" s="95">
        <v>182</v>
      </c>
      <c r="D2575" s="73">
        <f t="shared" si="136"/>
        <v>1.2315</v>
      </c>
      <c r="F2575" s="96" t="s">
        <v>263</v>
      </c>
      <c r="G2575" s="73">
        <f t="shared" si="137"/>
        <v>1.2315</v>
      </c>
    </row>
    <row r="2576" spans="1:11">
      <c r="A2576" s="94">
        <v>40868</v>
      </c>
      <c r="B2576" s="73">
        <f t="shared" si="135"/>
        <v>221.67000000000002</v>
      </c>
      <c r="C2576" s="95">
        <v>180</v>
      </c>
      <c r="D2576" s="73">
        <f t="shared" si="136"/>
        <v>1.2315</v>
      </c>
      <c r="F2576" s="96" t="s">
        <v>263</v>
      </c>
      <c r="G2576" s="73">
        <f t="shared" si="137"/>
        <v>1.2315</v>
      </c>
    </row>
    <row r="2577" spans="1:11">
      <c r="A2577" s="94">
        <v>40869</v>
      </c>
      <c r="B2577" s="73">
        <f t="shared" si="135"/>
        <v>223.20937499999999</v>
      </c>
      <c r="C2577" s="95">
        <v>181.25</v>
      </c>
      <c r="D2577" s="73">
        <f t="shared" si="136"/>
        <v>1.2315</v>
      </c>
      <c r="F2577" s="96" t="s">
        <v>263</v>
      </c>
      <c r="G2577" s="73">
        <f t="shared" si="137"/>
        <v>1.2315</v>
      </c>
    </row>
    <row r="2578" spans="1:11">
      <c r="A2578" s="94">
        <v>40870</v>
      </c>
      <c r="B2578" s="73">
        <f t="shared" si="135"/>
        <v>220.4385</v>
      </c>
      <c r="C2578" s="95">
        <v>179</v>
      </c>
      <c r="D2578" s="73">
        <f t="shared" si="136"/>
        <v>1.2315</v>
      </c>
      <c r="F2578" s="96" t="s">
        <v>263</v>
      </c>
      <c r="G2578" s="73">
        <f t="shared" si="137"/>
        <v>1.2315</v>
      </c>
    </row>
    <row r="2579" spans="1:11">
      <c r="A2579" s="94">
        <v>40871</v>
      </c>
      <c r="B2579" s="73">
        <f t="shared" si="135"/>
        <v>220.13062500000001</v>
      </c>
      <c r="C2579" s="95">
        <v>178.75</v>
      </c>
      <c r="D2579" s="73">
        <f t="shared" si="136"/>
        <v>1.2315</v>
      </c>
      <c r="F2579" s="96" t="s">
        <v>263</v>
      </c>
      <c r="G2579" s="73">
        <f t="shared" si="137"/>
        <v>1.2315</v>
      </c>
    </row>
    <row r="2580" spans="1:11">
      <c r="A2580" s="94">
        <v>40872</v>
      </c>
      <c r="B2580" s="73">
        <f t="shared" si="135"/>
        <v>222.9015</v>
      </c>
      <c r="C2580" s="95">
        <v>181</v>
      </c>
      <c r="D2580" s="73">
        <f t="shared" si="136"/>
        <v>1.2315</v>
      </c>
      <c r="F2580" s="96" t="s">
        <v>263</v>
      </c>
      <c r="G2580" s="73">
        <f t="shared" si="137"/>
        <v>1.2315</v>
      </c>
    </row>
    <row r="2581" spans="1:11">
      <c r="A2581" s="94">
        <v>40875</v>
      </c>
      <c r="B2581" s="73">
        <f t="shared" si="135"/>
        <v>221.97787500000001</v>
      </c>
      <c r="C2581" s="95">
        <v>180.25</v>
      </c>
      <c r="D2581" s="73">
        <f t="shared" si="136"/>
        <v>1.2315</v>
      </c>
      <c r="F2581" s="96" t="s">
        <v>263</v>
      </c>
      <c r="G2581" s="73">
        <f t="shared" si="137"/>
        <v>1.2315</v>
      </c>
    </row>
    <row r="2582" spans="1:11">
      <c r="A2582" s="94">
        <v>40876</v>
      </c>
      <c r="B2582" s="73">
        <f t="shared" si="135"/>
        <v>223.20937499999999</v>
      </c>
      <c r="C2582" s="95">
        <v>181.25</v>
      </c>
      <c r="D2582" s="73">
        <f t="shared" si="136"/>
        <v>1.2315</v>
      </c>
      <c r="F2582" s="96" t="s">
        <v>263</v>
      </c>
      <c r="G2582" s="73">
        <f t="shared" si="137"/>
        <v>1.2315</v>
      </c>
    </row>
    <row r="2583" spans="1:11">
      <c r="A2583" s="94">
        <v>40877</v>
      </c>
      <c r="B2583" s="73">
        <f t="shared" si="135"/>
        <v>219.82275000000001</v>
      </c>
      <c r="C2583" s="95">
        <v>178.5</v>
      </c>
      <c r="D2583" s="73">
        <f t="shared" si="136"/>
        <v>1.2315</v>
      </c>
      <c r="F2583" s="96" t="s">
        <v>263</v>
      </c>
      <c r="G2583" s="73">
        <f t="shared" si="137"/>
        <v>1.2315</v>
      </c>
    </row>
    <row r="2584" spans="1:11">
      <c r="A2584" s="94">
        <v>40878</v>
      </c>
      <c r="B2584" s="73">
        <f t="shared" si="135"/>
        <v>220.04730000000001</v>
      </c>
      <c r="C2584" s="95">
        <v>179.25</v>
      </c>
      <c r="D2584" s="73">
        <f t="shared" si="136"/>
        <v>1.2276</v>
      </c>
      <c r="E2584" s="73">
        <v>100.48</v>
      </c>
      <c r="F2584" s="96" t="s">
        <v>264</v>
      </c>
      <c r="G2584" s="73">
        <f t="shared" si="137"/>
        <v>1.2276</v>
      </c>
      <c r="K2584" s="73">
        <v>100.48</v>
      </c>
    </row>
    <row r="2585" spans="1:11">
      <c r="A2585" s="94">
        <v>40879</v>
      </c>
      <c r="B2585" s="73">
        <f t="shared" si="135"/>
        <v>222.5025</v>
      </c>
      <c r="C2585" s="95">
        <v>181.25</v>
      </c>
      <c r="D2585" s="73">
        <f t="shared" si="136"/>
        <v>1.2276</v>
      </c>
      <c r="F2585" s="96" t="s">
        <v>264</v>
      </c>
      <c r="G2585" s="73">
        <f t="shared" si="137"/>
        <v>1.2276</v>
      </c>
    </row>
    <row r="2586" spans="1:11">
      <c r="A2586" s="94">
        <v>40882</v>
      </c>
      <c r="B2586" s="73">
        <f t="shared" si="135"/>
        <v>220.6611</v>
      </c>
      <c r="C2586" s="95">
        <v>179.75</v>
      </c>
      <c r="D2586" s="73">
        <f t="shared" si="136"/>
        <v>1.2276</v>
      </c>
      <c r="F2586" s="96" t="s">
        <v>264</v>
      </c>
      <c r="G2586" s="73">
        <f t="shared" si="137"/>
        <v>1.2276</v>
      </c>
    </row>
    <row r="2587" spans="1:11">
      <c r="A2587" s="94">
        <v>40883</v>
      </c>
      <c r="B2587" s="73">
        <f t="shared" si="135"/>
        <v>220.6611</v>
      </c>
      <c r="C2587" s="95">
        <v>179.75</v>
      </c>
      <c r="D2587" s="73">
        <f t="shared" si="136"/>
        <v>1.2276</v>
      </c>
      <c r="F2587" s="96" t="s">
        <v>264</v>
      </c>
      <c r="G2587" s="73">
        <f t="shared" si="137"/>
        <v>1.2276</v>
      </c>
    </row>
    <row r="2588" spans="1:11">
      <c r="A2588" s="94">
        <v>40884</v>
      </c>
      <c r="B2588" s="73">
        <f t="shared" si="135"/>
        <v>220.96800000000002</v>
      </c>
      <c r="C2588" s="95">
        <v>180</v>
      </c>
      <c r="D2588" s="73">
        <f t="shared" si="136"/>
        <v>1.2276</v>
      </c>
      <c r="F2588" s="96" t="s">
        <v>264</v>
      </c>
      <c r="G2588" s="73">
        <f t="shared" si="137"/>
        <v>1.2276</v>
      </c>
    </row>
    <row r="2589" spans="1:11">
      <c r="A2589" s="94">
        <v>40885</v>
      </c>
      <c r="B2589" s="73">
        <f t="shared" si="135"/>
        <v>220.6611</v>
      </c>
      <c r="C2589" s="95">
        <v>179.75</v>
      </c>
      <c r="D2589" s="73">
        <f t="shared" si="136"/>
        <v>1.2276</v>
      </c>
      <c r="F2589" s="96" t="s">
        <v>264</v>
      </c>
      <c r="G2589" s="73">
        <f t="shared" si="137"/>
        <v>1.2276</v>
      </c>
    </row>
    <row r="2590" spans="1:11">
      <c r="A2590" s="94">
        <v>40886</v>
      </c>
      <c r="B2590" s="73">
        <f t="shared" si="135"/>
        <v>220.35419999999999</v>
      </c>
      <c r="C2590" s="95">
        <v>179.5</v>
      </c>
      <c r="D2590" s="73">
        <f t="shared" si="136"/>
        <v>1.2276</v>
      </c>
      <c r="F2590" s="96" t="s">
        <v>264</v>
      </c>
      <c r="G2590" s="73">
        <f t="shared" si="137"/>
        <v>1.2276</v>
      </c>
    </row>
    <row r="2591" spans="1:11">
      <c r="A2591" s="94">
        <v>40889</v>
      </c>
      <c r="B2591" s="73">
        <f t="shared" si="135"/>
        <v>220.04730000000001</v>
      </c>
      <c r="C2591" s="95">
        <v>179.25</v>
      </c>
      <c r="D2591" s="73">
        <f t="shared" si="136"/>
        <v>1.2276</v>
      </c>
      <c r="F2591" s="96" t="s">
        <v>264</v>
      </c>
      <c r="G2591" s="73">
        <f t="shared" si="137"/>
        <v>1.2276</v>
      </c>
    </row>
    <row r="2592" spans="1:11">
      <c r="A2592" s="94">
        <v>40890</v>
      </c>
      <c r="B2592" s="73">
        <f t="shared" si="135"/>
        <v>221.8887</v>
      </c>
      <c r="C2592" s="95">
        <v>180.75</v>
      </c>
      <c r="D2592" s="73">
        <f t="shared" si="136"/>
        <v>1.2276</v>
      </c>
      <c r="F2592" s="96" t="s">
        <v>264</v>
      </c>
      <c r="G2592" s="73">
        <f t="shared" si="137"/>
        <v>1.2276</v>
      </c>
    </row>
    <row r="2593" spans="1:11">
      <c r="A2593" s="94">
        <v>40891</v>
      </c>
      <c r="B2593" s="73">
        <f t="shared" si="135"/>
        <v>221.8887</v>
      </c>
      <c r="C2593" s="95">
        <v>180.75</v>
      </c>
      <c r="D2593" s="73">
        <f t="shared" si="136"/>
        <v>1.2276</v>
      </c>
      <c r="F2593" s="96" t="s">
        <v>264</v>
      </c>
      <c r="G2593" s="73">
        <f t="shared" si="137"/>
        <v>1.2276</v>
      </c>
    </row>
    <row r="2594" spans="1:11">
      <c r="A2594" s="94">
        <v>40892</v>
      </c>
      <c r="B2594" s="73">
        <f t="shared" si="135"/>
        <v>223.1163</v>
      </c>
      <c r="C2594" s="95">
        <v>181.75</v>
      </c>
      <c r="D2594" s="73">
        <f t="shared" si="136"/>
        <v>1.2276</v>
      </c>
      <c r="F2594" s="96" t="s">
        <v>264</v>
      </c>
      <c r="G2594" s="73">
        <f t="shared" si="137"/>
        <v>1.2276</v>
      </c>
    </row>
    <row r="2595" spans="1:11">
      <c r="A2595" s="94">
        <v>40893</v>
      </c>
      <c r="B2595" s="73">
        <f t="shared" si="135"/>
        <v>225.2646</v>
      </c>
      <c r="C2595" s="95">
        <v>183.5</v>
      </c>
      <c r="D2595" s="73">
        <f t="shared" si="136"/>
        <v>1.2276</v>
      </c>
      <c r="F2595" s="96" t="s">
        <v>264</v>
      </c>
      <c r="G2595" s="73">
        <f t="shared" si="137"/>
        <v>1.2276</v>
      </c>
    </row>
    <row r="2596" spans="1:11">
      <c r="A2596" s="94">
        <v>40896</v>
      </c>
      <c r="B2596" s="73">
        <f t="shared" si="135"/>
        <v>231.40260000000001</v>
      </c>
      <c r="C2596" s="95">
        <v>188.5</v>
      </c>
      <c r="D2596" s="73">
        <f t="shared" si="136"/>
        <v>1.2276</v>
      </c>
      <c r="F2596" s="96" t="s">
        <v>264</v>
      </c>
      <c r="G2596" s="73">
        <f t="shared" si="137"/>
        <v>1.2276</v>
      </c>
    </row>
    <row r="2597" spans="1:11">
      <c r="A2597" s="94">
        <v>40897</v>
      </c>
      <c r="B2597" s="73">
        <f t="shared" si="135"/>
        <v>234.77850000000001</v>
      </c>
      <c r="C2597" s="95">
        <v>191.25</v>
      </c>
      <c r="D2597" s="73">
        <f t="shared" si="136"/>
        <v>1.2276</v>
      </c>
      <c r="F2597" s="96" t="s">
        <v>264</v>
      </c>
      <c r="G2597" s="73">
        <f t="shared" si="137"/>
        <v>1.2276</v>
      </c>
    </row>
    <row r="2598" spans="1:11">
      <c r="A2598" s="94">
        <v>40898</v>
      </c>
      <c r="B2598" s="73">
        <f t="shared" si="135"/>
        <v>237.8475</v>
      </c>
      <c r="C2598" s="95">
        <v>193.75</v>
      </c>
      <c r="D2598" s="73">
        <f t="shared" si="136"/>
        <v>1.2276</v>
      </c>
      <c r="F2598" s="96" t="s">
        <v>264</v>
      </c>
      <c r="G2598" s="73">
        <f t="shared" si="137"/>
        <v>1.2276</v>
      </c>
    </row>
    <row r="2599" spans="1:11">
      <c r="A2599" s="94">
        <v>40899</v>
      </c>
      <c r="B2599" s="73">
        <f t="shared" si="135"/>
        <v>239.68890000000002</v>
      </c>
      <c r="C2599" s="95">
        <v>195.25</v>
      </c>
      <c r="D2599" s="73">
        <f t="shared" si="136"/>
        <v>1.2276</v>
      </c>
      <c r="F2599" s="96" t="s">
        <v>264</v>
      </c>
      <c r="G2599" s="73">
        <f t="shared" si="137"/>
        <v>1.2276</v>
      </c>
    </row>
    <row r="2600" spans="1:11">
      <c r="A2600" s="94">
        <v>40900</v>
      </c>
      <c r="B2600" s="73">
        <f t="shared" si="135"/>
        <v>239.38200000000001</v>
      </c>
      <c r="C2600" s="95">
        <v>195</v>
      </c>
      <c r="D2600" s="73">
        <f t="shared" si="136"/>
        <v>1.2276</v>
      </c>
      <c r="F2600" s="96" t="s">
        <v>264</v>
      </c>
      <c r="G2600" s="73">
        <f t="shared" si="137"/>
        <v>1.2276</v>
      </c>
    </row>
    <row r="2601" spans="1:11">
      <c r="A2601" s="94">
        <v>40903</v>
      </c>
      <c r="C2601" s="95"/>
      <c r="D2601" s="73">
        <f t="shared" si="136"/>
        <v>1.2276</v>
      </c>
      <c r="F2601" s="96" t="s">
        <v>264</v>
      </c>
      <c r="G2601" s="73">
        <f t="shared" si="137"/>
        <v>1.2276</v>
      </c>
    </row>
    <row r="2602" spans="1:11">
      <c r="A2602" s="94">
        <v>40904</v>
      </c>
      <c r="B2602" s="73">
        <f>+C2602*G2602</f>
        <v>241.8372</v>
      </c>
      <c r="C2602" s="95">
        <v>197</v>
      </c>
      <c r="D2602" s="73">
        <f t="shared" si="136"/>
        <v>1.2276</v>
      </c>
      <c r="F2602" s="96" t="s">
        <v>264</v>
      </c>
      <c r="G2602" s="73">
        <f t="shared" si="137"/>
        <v>1.2276</v>
      </c>
    </row>
    <row r="2603" spans="1:11">
      <c r="A2603" s="94">
        <v>40905</v>
      </c>
      <c r="B2603" s="73">
        <f>+C2603*G2603</f>
        <v>246.13380000000001</v>
      </c>
      <c r="C2603" s="95">
        <v>200.5</v>
      </c>
      <c r="D2603" s="73">
        <f t="shared" si="136"/>
        <v>1.2276</v>
      </c>
      <c r="F2603" s="96" t="s">
        <v>264</v>
      </c>
      <c r="G2603" s="73">
        <f t="shared" si="137"/>
        <v>1.2276</v>
      </c>
    </row>
    <row r="2604" spans="1:11">
      <c r="A2604" s="94">
        <v>40906</v>
      </c>
      <c r="B2604" s="73">
        <f>+C2604*G2604</f>
        <v>249.50970000000001</v>
      </c>
      <c r="C2604" s="95">
        <v>203.25</v>
      </c>
      <c r="D2604" s="73">
        <f t="shared" si="136"/>
        <v>1.2276</v>
      </c>
      <c r="F2604" s="96" t="s">
        <v>264</v>
      </c>
      <c r="G2604" s="73">
        <f t="shared" si="137"/>
        <v>1.2276</v>
      </c>
    </row>
    <row r="2605" spans="1:11">
      <c r="A2605" s="94">
        <v>40907</v>
      </c>
      <c r="B2605" s="73">
        <f>+C2605*G2605</f>
        <v>248.589</v>
      </c>
      <c r="C2605" s="95">
        <v>202.5</v>
      </c>
      <c r="D2605" s="73">
        <f t="shared" si="136"/>
        <v>1.2276</v>
      </c>
      <c r="F2605" s="96" t="s">
        <v>264</v>
      </c>
      <c r="G2605" s="73">
        <f t="shared" si="137"/>
        <v>1.2276</v>
      </c>
    </row>
    <row r="2606" spans="1:11">
      <c r="A2606" s="94">
        <v>40910</v>
      </c>
      <c r="C2606" s="95"/>
      <c r="D2606" s="73">
        <f t="shared" si="136"/>
        <v>1.2111000000000001</v>
      </c>
      <c r="E2606" s="73">
        <v>100.21420000000001</v>
      </c>
      <c r="F2606" s="96" t="s">
        <v>265</v>
      </c>
      <c r="G2606" s="73">
        <f t="shared" si="137"/>
        <v>1.2111000000000001</v>
      </c>
      <c r="K2606" s="73">
        <v>100.21420000000001</v>
      </c>
    </row>
    <row r="2607" spans="1:11">
      <c r="A2607" s="94">
        <v>40911</v>
      </c>
      <c r="B2607" s="73">
        <f t="shared" ref="B2607:B2670" si="138">+C2607*G2607</f>
        <v>253.1199</v>
      </c>
      <c r="C2607" s="95">
        <v>209</v>
      </c>
      <c r="D2607" s="73">
        <f t="shared" si="136"/>
        <v>1.2111000000000001</v>
      </c>
      <c r="F2607" s="96" t="s">
        <v>265</v>
      </c>
      <c r="G2607" s="73">
        <f t="shared" si="137"/>
        <v>1.2111000000000001</v>
      </c>
    </row>
    <row r="2608" spans="1:11">
      <c r="A2608" s="94">
        <v>40912</v>
      </c>
      <c r="B2608" s="73">
        <f t="shared" si="138"/>
        <v>245.55052500000002</v>
      </c>
      <c r="C2608" s="95">
        <v>202.75</v>
      </c>
      <c r="D2608" s="73">
        <f t="shared" si="136"/>
        <v>1.2111000000000001</v>
      </c>
      <c r="F2608" s="96" t="s">
        <v>265</v>
      </c>
      <c r="G2608" s="73">
        <f t="shared" si="137"/>
        <v>1.2111000000000001</v>
      </c>
    </row>
    <row r="2609" spans="1:7">
      <c r="A2609" s="94">
        <v>40913</v>
      </c>
      <c r="B2609" s="73">
        <f t="shared" si="138"/>
        <v>238.28392500000001</v>
      </c>
      <c r="C2609" s="95">
        <v>196.75</v>
      </c>
      <c r="D2609" s="73">
        <f t="shared" si="136"/>
        <v>1.2111000000000001</v>
      </c>
      <c r="F2609" s="96" t="s">
        <v>265</v>
      </c>
      <c r="G2609" s="73">
        <f t="shared" si="137"/>
        <v>1.2111000000000001</v>
      </c>
    </row>
    <row r="2610" spans="1:7">
      <c r="A2610" s="94">
        <v>40914</v>
      </c>
      <c r="B2610" s="73">
        <f t="shared" si="138"/>
        <v>243.43110000000001</v>
      </c>
      <c r="C2610" s="95">
        <v>201</v>
      </c>
      <c r="D2610" s="73">
        <f t="shared" si="136"/>
        <v>1.2111000000000001</v>
      </c>
      <c r="F2610" s="96" t="s">
        <v>265</v>
      </c>
      <c r="G2610" s="73">
        <f t="shared" si="137"/>
        <v>1.2111000000000001</v>
      </c>
    </row>
    <row r="2611" spans="1:7">
      <c r="A2611" s="94">
        <v>40917</v>
      </c>
      <c r="B2611" s="73">
        <f t="shared" si="138"/>
        <v>245.55052500000002</v>
      </c>
      <c r="C2611" s="95">
        <v>202.75</v>
      </c>
      <c r="D2611" s="73">
        <f t="shared" si="136"/>
        <v>1.2111000000000001</v>
      </c>
      <c r="F2611" s="96" t="s">
        <v>265</v>
      </c>
      <c r="G2611" s="73">
        <f t="shared" si="137"/>
        <v>1.2111000000000001</v>
      </c>
    </row>
    <row r="2612" spans="1:7">
      <c r="A2612" s="94">
        <v>40918</v>
      </c>
      <c r="B2612" s="73">
        <f t="shared" si="138"/>
        <v>246.15607500000002</v>
      </c>
      <c r="C2612" s="95">
        <v>203.25</v>
      </c>
      <c r="D2612" s="73">
        <f t="shared" si="136"/>
        <v>1.2111000000000001</v>
      </c>
      <c r="F2612" s="96" t="s">
        <v>265</v>
      </c>
      <c r="G2612" s="73">
        <f t="shared" si="137"/>
        <v>1.2111000000000001</v>
      </c>
    </row>
    <row r="2613" spans="1:7">
      <c r="A2613" s="94">
        <v>40919</v>
      </c>
      <c r="B2613" s="73">
        <f t="shared" si="138"/>
        <v>243.73387500000001</v>
      </c>
      <c r="C2613" s="95">
        <v>201.25</v>
      </c>
      <c r="D2613" s="73">
        <f t="shared" si="136"/>
        <v>1.2111000000000001</v>
      </c>
      <c r="F2613" s="96" t="s">
        <v>265</v>
      </c>
      <c r="G2613" s="73">
        <f t="shared" si="137"/>
        <v>1.2111000000000001</v>
      </c>
    </row>
    <row r="2614" spans="1:7">
      <c r="A2614" s="94">
        <v>40920</v>
      </c>
      <c r="B2614" s="73">
        <f t="shared" si="138"/>
        <v>234.95340000000002</v>
      </c>
      <c r="C2614" s="95">
        <v>194</v>
      </c>
      <c r="D2614" s="73">
        <f t="shared" si="136"/>
        <v>1.2111000000000001</v>
      </c>
      <c r="F2614" s="96" t="s">
        <v>265</v>
      </c>
      <c r="G2614" s="73">
        <f t="shared" si="137"/>
        <v>1.2111000000000001</v>
      </c>
    </row>
    <row r="2615" spans="1:7">
      <c r="A2615" s="94">
        <v>40921</v>
      </c>
      <c r="B2615" s="73">
        <f t="shared" si="138"/>
        <v>238.58670000000001</v>
      </c>
      <c r="C2615" s="95">
        <v>197</v>
      </c>
      <c r="D2615" s="73">
        <f t="shared" si="136"/>
        <v>1.2111000000000001</v>
      </c>
      <c r="F2615" s="96" t="s">
        <v>265</v>
      </c>
      <c r="G2615" s="73">
        <f t="shared" si="137"/>
        <v>1.2111000000000001</v>
      </c>
    </row>
    <row r="2616" spans="1:7">
      <c r="A2616" s="94">
        <v>40924</v>
      </c>
      <c r="B2616" s="73">
        <f t="shared" si="138"/>
        <v>240.10057500000002</v>
      </c>
      <c r="C2616" s="95">
        <v>198.25</v>
      </c>
      <c r="D2616" s="73">
        <f t="shared" si="136"/>
        <v>1.2111000000000001</v>
      </c>
      <c r="F2616" s="96" t="s">
        <v>265</v>
      </c>
      <c r="G2616" s="73">
        <f t="shared" si="137"/>
        <v>1.2111000000000001</v>
      </c>
    </row>
    <row r="2617" spans="1:7">
      <c r="A2617" s="94">
        <v>40925</v>
      </c>
      <c r="B2617" s="73">
        <f t="shared" si="138"/>
        <v>242.22000000000003</v>
      </c>
      <c r="C2617" s="95">
        <v>200</v>
      </c>
      <c r="D2617" s="73">
        <f t="shared" si="136"/>
        <v>1.2111000000000001</v>
      </c>
      <c r="F2617" s="96" t="s">
        <v>265</v>
      </c>
      <c r="G2617" s="73">
        <f t="shared" si="137"/>
        <v>1.2111000000000001</v>
      </c>
    </row>
    <row r="2618" spans="1:7">
      <c r="A2618" s="94">
        <v>40926</v>
      </c>
      <c r="B2618" s="73">
        <f t="shared" si="138"/>
        <v>239.19225</v>
      </c>
      <c r="C2618" s="95">
        <v>197.5</v>
      </c>
      <c r="D2618" s="73">
        <f t="shared" si="136"/>
        <v>1.2111000000000001</v>
      </c>
      <c r="F2618" s="96" t="s">
        <v>265</v>
      </c>
      <c r="G2618" s="73">
        <f t="shared" si="137"/>
        <v>1.2111000000000001</v>
      </c>
    </row>
    <row r="2619" spans="1:7">
      <c r="A2619" s="94">
        <v>40927</v>
      </c>
      <c r="B2619" s="73">
        <f t="shared" si="138"/>
        <v>240.40335000000002</v>
      </c>
      <c r="C2619" s="95">
        <v>198.5</v>
      </c>
      <c r="D2619" s="73">
        <f t="shared" si="136"/>
        <v>1.2111000000000001</v>
      </c>
      <c r="F2619" s="96" t="s">
        <v>265</v>
      </c>
      <c r="G2619" s="73">
        <f t="shared" si="137"/>
        <v>1.2111000000000001</v>
      </c>
    </row>
    <row r="2620" spans="1:7">
      <c r="A2620" s="94">
        <v>40928</v>
      </c>
      <c r="B2620" s="73">
        <f t="shared" si="138"/>
        <v>240.40335000000002</v>
      </c>
      <c r="C2620" s="95">
        <v>198.5</v>
      </c>
      <c r="D2620" s="73">
        <f t="shared" si="136"/>
        <v>1.2111000000000001</v>
      </c>
      <c r="F2620" s="96" t="s">
        <v>265</v>
      </c>
      <c r="G2620" s="73">
        <f t="shared" si="137"/>
        <v>1.2111000000000001</v>
      </c>
    </row>
    <row r="2621" spans="1:7">
      <c r="A2621" s="94">
        <v>40931</v>
      </c>
      <c r="B2621" s="73">
        <f t="shared" si="138"/>
        <v>244.03665000000001</v>
      </c>
      <c r="C2621" s="95">
        <v>201.5</v>
      </c>
      <c r="D2621" s="73">
        <f t="shared" si="136"/>
        <v>1.2111000000000001</v>
      </c>
      <c r="F2621" s="96" t="s">
        <v>265</v>
      </c>
      <c r="G2621" s="73">
        <f t="shared" si="137"/>
        <v>1.2111000000000001</v>
      </c>
    </row>
    <row r="2622" spans="1:7">
      <c r="A2622" s="94">
        <v>40932</v>
      </c>
      <c r="B2622" s="73">
        <f t="shared" si="138"/>
        <v>249.18382500000001</v>
      </c>
      <c r="C2622" s="95">
        <v>205.75</v>
      </c>
      <c r="D2622" s="73">
        <f t="shared" si="136"/>
        <v>1.2111000000000001</v>
      </c>
      <c r="F2622" s="96" t="s">
        <v>265</v>
      </c>
      <c r="G2622" s="73">
        <f t="shared" si="137"/>
        <v>1.2111000000000001</v>
      </c>
    </row>
    <row r="2623" spans="1:7">
      <c r="A2623" s="94">
        <v>40933</v>
      </c>
      <c r="B2623" s="73">
        <f t="shared" si="138"/>
        <v>251.90880000000001</v>
      </c>
      <c r="C2623" s="95">
        <v>208</v>
      </c>
      <c r="D2623" s="73">
        <f t="shared" si="136"/>
        <v>1.2111000000000001</v>
      </c>
      <c r="F2623" s="96" t="s">
        <v>265</v>
      </c>
      <c r="G2623" s="73">
        <f t="shared" si="137"/>
        <v>1.2111000000000001</v>
      </c>
    </row>
    <row r="2624" spans="1:7">
      <c r="A2624" s="94">
        <v>40934</v>
      </c>
      <c r="B2624" s="73">
        <f t="shared" si="138"/>
        <v>253.42267500000003</v>
      </c>
      <c r="C2624" s="95">
        <v>209.25</v>
      </c>
      <c r="D2624" s="73">
        <f t="shared" si="136"/>
        <v>1.2111000000000001</v>
      </c>
      <c r="F2624" s="96" t="s">
        <v>265</v>
      </c>
      <c r="G2624" s="73">
        <f t="shared" si="137"/>
        <v>1.2111000000000001</v>
      </c>
    </row>
    <row r="2625" spans="1:11">
      <c r="A2625" s="94">
        <v>40935</v>
      </c>
      <c r="B2625" s="73">
        <f t="shared" si="138"/>
        <v>253.1199</v>
      </c>
      <c r="C2625" s="95">
        <v>209</v>
      </c>
      <c r="D2625" s="73">
        <f t="shared" si="136"/>
        <v>1.2111000000000001</v>
      </c>
      <c r="F2625" s="96" t="s">
        <v>265</v>
      </c>
      <c r="G2625" s="73">
        <f t="shared" si="137"/>
        <v>1.2111000000000001</v>
      </c>
    </row>
    <row r="2626" spans="1:11">
      <c r="A2626" s="94">
        <v>40938</v>
      </c>
      <c r="B2626" s="73">
        <f t="shared" si="138"/>
        <v>253.1199</v>
      </c>
      <c r="C2626" s="95">
        <v>209</v>
      </c>
      <c r="D2626" s="73">
        <f t="shared" si="136"/>
        <v>1.2111000000000001</v>
      </c>
      <c r="F2626" s="96" t="s">
        <v>265</v>
      </c>
      <c r="G2626" s="73">
        <f t="shared" si="137"/>
        <v>1.2111000000000001</v>
      </c>
    </row>
    <row r="2627" spans="1:11">
      <c r="A2627" s="94">
        <v>40939</v>
      </c>
      <c r="B2627" s="73">
        <f t="shared" si="138"/>
        <v>260.99205000000001</v>
      </c>
      <c r="C2627" s="95">
        <v>215.5</v>
      </c>
      <c r="D2627" s="73">
        <f t="shared" si="136"/>
        <v>1.2111000000000001</v>
      </c>
      <c r="F2627" s="96" t="s">
        <v>265</v>
      </c>
      <c r="G2627" s="73">
        <f t="shared" si="137"/>
        <v>1.2111000000000001</v>
      </c>
    </row>
    <row r="2628" spans="1:11">
      <c r="A2628" s="94">
        <v>40940</v>
      </c>
      <c r="B2628" s="73">
        <f t="shared" si="138"/>
        <v>260.45339999999999</v>
      </c>
      <c r="C2628" s="95">
        <v>215.75</v>
      </c>
      <c r="D2628" s="73">
        <f t="shared" ref="D2628:D2691" si="139">+G2628</f>
        <v>1.2072000000000001</v>
      </c>
      <c r="E2628" s="73">
        <v>101.5239</v>
      </c>
      <c r="F2628" s="96" t="s">
        <v>266</v>
      </c>
      <c r="G2628" s="73">
        <f t="shared" ref="G2628:G2691" si="140">VLOOKUP(F:F,I:J,2,FALSE)</f>
        <v>1.2072000000000001</v>
      </c>
      <c r="K2628" s="73">
        <v>101.5239</v>
      </c>
    </row>
    <row r="2629" spans="1:11">
      <c r="A2629" s="94">
        <v>40941</v>
      </c>
      <c r="B2629" s="73">
        <f t="shared" si="138"/>
        <v>260.45339999999999</v>
      </c>
      <c r="C2629" s="95">
        <v>215.75</v>
      </c>
      <c r="D2629" s="73">
        <f t="shared" si="139"/>
        <v>1.2072000000000001</v>
      </c>
      <c r="F2629" s="96" t="s">
        <v>266</v>
      </c>
      <c r="G2629" s="73">
        <f t="shared" si="140"/>
        <v>1.2072000000000001</v>
      </c>
    </row>
    <row r="2630" spans="1:11">
      <c r="A2630" s="94">
        <v>40942</v>
      </c>
      <c r="B2630" s="73">
        <f t="shared" si="138"/>
        <v>262.26420000000002</v>
      </c>
      <c r="C2630" s="95">
        <v>217.25</v>
      </c>
      <c r="D2630" s="73">
        <f t="shared" si="139"/>
        <v>1.2072000000000001</v>
      </c>
      <c r="F2630" s="96" t="s">
        <v>266</v>
      </c>
      <c r="G2630" s="73">
        <f t="shared" si="140"/>
        <v>1.2072000000000001</v>
      </c>
    </row>
    <row r="2631" spans="1:11">
      <c r="A2631" s="94">
        <v>40945</v>
      </c>
      <c r="B2631" s="73">
        <f t="shared" si="138"/>
        <v>268.30020000000002</v>
      </c>
      <c r="C2631" s="95">
        <v>222.25</v>
      </c>
      <c r="D2631" s="73">
        <f t="shared" si="139"/>
        <v>1.2072000000000001</v>
      </c>
      <c r="F2631" s="96" t="s">
        <v>266</v>
      </c>
      <c r="G2631" s="73">
        <f t="shared" si="140"/>
        <v>1.2072000000000001</v>
      </c>
    </row>
    <row r="2632" spans="1:11">
      <c r="A2632" s="94">
        <v>40946</v>
      </c>
      <c r="B2632" s="73">
        <f t="shared" si="138"/>
        <v>267.39480000000003</v>
      </c>
      <c r="C2632" s="95">
        <v>221.5</v>
      </c>
      <c r="D2632" s="73">
        <f t="shared" si="139"/>
        <v>1.2072000000000001</v>
      </c>
      <c r="F2632" s="96" t="s">
        <v>266</v>
      </c>
      <c r="G2632" s="73">
        <f t="shared" si="140"/>
        <v>1.2072000000000001</v>
      </c>
    </row>
    <row r="2633" spans="1:11">
      <c r="A2633" s="94">
        <v>40947</v>
      </c>
      <c r="B2633" s="73">
        <f t="shared" si="138"/>
        <v>260.7552</v>
      </c>
      <c r="C2633" s="95">
        <v>216</v>
      </c>
      <c r="D2633" s="73">
        <f t="shared" si="139"/>
        <v>1.2072000000000001</v>
      </c>
      <c r="F2633" s="96" t="s">
        <v>266</v>
      </c>
      <c r="G2633" s="73">
        <f t="shared" si="140"/>
        <v>1.2072000000000001</v>
      </c>
    </row>
    <row r="2634" spans="1:11">
      <c r="A2634" s="94">
        <v>40948</v>
      </c>
      <c r="B2634" s="73">
        <f t="shared" si="138"/>
        <v>257.1336</v>
      </c>
      <c r="C2634" s="95">
        <v>213</v>
      </c>
      <c r="D2634" s="73">
        <f t="shared" si="139"/>
        <v>1.2072000000000001</v>
      </c>
      <c r="F2634" s="96" t="s">
        <v>266</v>
      </c>
      <c r="G2634" s="73">
        <f t="shared" si="140"/>
        <v>1.2072000000000001</v>
      </c>
    </row>
    <row r="2635" spans="1:11">
      <c r="A2635" s="94">
        <v>40949</v>
      </c>
      <c r="B2635" s="73">
        <f t="shared" si="138"/>
        <v>254.1156</v>
      </c>
      <c r="C2635" s="95">
        <v>210.5</v>
      </c>
      <c r="D2635" s="73">
        <f t="shared" si="139"/>
        <v>1.2072000000000001</v>
      </c>
      <c r="F2635" s="96" t="s">
        <v>266</v>
      </c>
      <c r="G2635" s="73">
        <f t="shared" si="140"/>
        <v>1.2072000000000001</v>
      </c>
    </row>
    <row r="2636" spans="1:11">
      <c r="A2636" s="94">
        <v>40952</v>
      </c>
      <c r="B2636" s="73">
        <f t="shared" si="138"/>
        <v>249.58860000000001</v>
      </c>
      <c r="C2636" s="95">
        <v>206.75</v>
      </c>
      <c r="D2636" s="73">
        <f t="shared" si="139"/>
        <v>1.2072000000000001</v>
      </c>
      <c r="F2636" s="96" t="s">
        <v>266</v>
      </c>
      <c r="G2636" s="73">
        <f t="shared" si="140"/>
        <v>1.2072000000000001</v>
      </c>
    </row>
    <row r="2637" spans="1:11">
      <c r="A2637" s="94">
        <v>40953</v>
      </c>
      <c r="B2637" s="73">
        <f t="shared" si="138"/>
        <v>254.7192</v>
      </c>
      <c r="C2637" s="95">
        <v>211</v>
      </c>
      <c r="D2637" s="73">
        <f t="shared" si="139"/>
        <v>1.2072000000000001</v>
      </c>
      <c r="F2637" s="96" t="s">
        <v>266</v>
      </c>
      <c r="G2637" s="73">
        <f t="shared" si="140"/>
        <v>1.2072000000000001</v>
      </c>
    </row>
    <row r="2638" spans="1:11">
      <c r="A2638" s="94">
        <v>40954</v>
      </c>
      <c r="B2638" s="73">
        <f t="shared" si="138"/>
        <v>252.3048</v>
      </c>
      <c r="C2638" s="95">
        <v>209</v>
      </c>
      <c r="D2638" s="73">
        <f t="shared" si="139"/>
        <v>1.2072000000000001</v>
      </c>
      <c r="F2638" s="96" t="s">
        <v>266</v>
      </c>
      <c r="G2638" s="73">
        <f t="shared" si="140"/>
        <v>1.2072000000000001</v>
      </c>
    </row>
    <row r="2639" spans="1:11">
      <c r="A2639" s="94">
        <v>40955</v>
      </c>
      <c r="B2639" s="73">
        <f t="shared" si="138"/>
        <v>256.83179999999999</v>
      </c>
      <c r="C2639" s="95">
        <v>212.75</v>
      </c>
      <c r="D2639" s="73">
        <f t="shared" si="139"/>
        <v>1.2072000000000001</v>
      </c>
      <c r="F2639" s="96" t="s">
        <v>266</v>
      </c>
      <c r="G2639" s="73">
        <f t="shared" si="140"/>
        <v>1.2072000000000001</v>
      </c>
    </row>
    <row r="2640" spans="1:11">
      <c r="A2640" s="94">
        <v>40956</v>
      </c>
      <c r="B2640" s="73">
        <f t="shared" si="138"/>
        <v>262.26420000000002</v>
      </c>
      <c r="C2640" s="95">
        <v>217.25</v>
      </c>
      <c r="D2640" s="73">
        <f t="shared" si="139"/>
        <v>1.2072000000000001</v>
      </c>
      <c r="F2640" s="96" t="s">
        <v>266</v>
      </c>
      <c r="G2640" s="73">
        <f t="shared" si="140"/>
        <v>1.2072000000000001</v>
      </c>
    </row>
    <row r="2641" spans="1:11">
      <c r="A2641" s="94">
        <v>40959</v>
      </c>
      <c r="B2641" s="73">
        <f t="shared" si="138"/>
        <v>261.9624</v>
      </c>
      <c r="C2641" s="95">
        <v>217</v>
      </c>
      <c r="D2641" s="73">
        <f t="shared" si="139"/>
        <v>1.2072000000000001</v>
      </c>
      <c r="F2641" s="96" t="s">
        <v>266</v>
      </c>
      <c r="G2641" s="73">
        <f t="shared" si="140"/>
        <v>1.2072000000000001</v>
      </c>
    </row>
    <row r="2642" spans="1:11">
      <c r="A2642" s="94">
        <v>40960</v>
      </c>
      <c r="B2642" s="73">
        <f t="shared" si="138"/>
        <v>255.62460000000002</v>
      </c>
      <c r="C2642" s="95">
        <v>211.75</v>
      </c>
      <c r="D2642" s="73">
        <f t="shared" si="139"/>
        <v>1.2072000000000001</v>
      </c>
      <c r="F2642" s="96" t="s">
        <v>266</v>
      </c>
      <c r="G2642" s="73">
        <f t="shared" si="140"/>
        <v>1.2072000000000001</v>
      </c>
    </row>
    <row r="2643" spans="1:11">
      <c r="A2643" s="94">
        <v>40961</v>
      </c>
      <c r="B2643" s="73">
        <f t="shared" si="138"/>
        <v>255.9264</v>
      </c>
      <c r="C2643" s="95">
        <v>212</v>
      </c>
      <c r="D2643" s="73">
        <f t="shared" si="139"/>
        <v>1.2072000000000001</v>
      </c>
      <c r="F2643" s="96" t="s">
        <v>266</v>
      </c>
      <c r="G2643" s="73">
        <f t="shared" si="140"/>
        <v>1.2072000000000001</v>
      </c>
    </row>
    <row r="2644" spans="1:11">
      <c r="A2644" s="94">
        <v>40962</v>
      </c>
      <c r="B2644" s="73">
        <f t="shared" si="138"/>
        <v>253.21020000000001</v>
      </c>
      <c r="C2644" s="95">
        <v>209.75</v>
      </c>
      <c r="D2644" s="73">
        <f t="shared" si="139"/>
        <v>1.2072000000000001</v>
      </c>
      <c r="F2644" s="96" t="s">
        <v>266</v>
      </c>
      <c r="G2644" s="73">
        <f t="shared" si="140"/>
        <v>1.2072000000000001</v>
      </c>
    </row>
    <row r="2645" spans="1:11">
      <c r="A2645" s="94">
        <v>40963</v>
      </c>
      <c r="B2645" s="73">
        <f t="shared" si="138"/>
        <v>250.494</v>
      </c>
      <c r="C2645" s="95">
        <v>207.5</v>
      </c>
      <c r="D2645" s="73">
        <f t="shared" si="139"/>
        <v>1.2072000000000001</v>
      </c>
      <c r="F2645" s="96" t="s">
        <v>266</v>
      </c>
      <c r="G2645" s="73">
        <f t="shared" si="140"/>
        <v>1.2072000000000001</v>
      </c>
    </row>
    <row r="2646" spans="1:11">
      <c r="A2646" s="94">
        <v>40966</v>
      </c>
      <c r="B2646" s="73">
        <f t="shared" si="138"/>
        <v>248.6832</v>
      </c>
      <c r="C2646" s="95">
        <v>206</v>
      </c>
      <c r="D2646" s="73">
        <f t="shared" si="139"/>
        <v>1.2072000000000001</v>
      </c>
      <c r="F2646" s="96" t="s">
        <v>266</v>
      </c>
      <c r="G2646" s="73">
        <f t="shared" si="140"/>
        <v>1.2072000000000001</v>
      </c>
    </row>
    <row r="2647" spans="1:11">
      <c r="A2647" s="94">
        <v>40967</v>
      </c>
      <c r="B2647" s="73">
        <f t="shared" si="138"/>
        <v>253.512</v>
      </c>
      <c r="C2647" s="95">
        <v>210</v>
      </c>
      <c r="D2647" s="73">
        <f t="shared" si="139"/>
        <v>1.2072000000000001</v>
      </c>
      <c r="F2647" s="96" t="s">
        <v>266</v>
      </c>
      <c r="G2647" s="73">
        <f t="shared" si="140"/>
        <v>1.2072000000000001</v>
      </c>
    </row>
    <row r="2648" spans="1:11">
      <c r="A2648" s="94">
        <v>40968</v>
      </c>
      <c r="B2648" s="73">
        <f t="shared" si="138"/>
        <v>257.1336</v>
      </c>
      <c r="C2648" s="95">
        <v>213</v>
      </c>
      <c r="D2648" s="73">
        <f t="shared" si="139"/>
        <v>1.2072000000000001</v>
      </c>
      <c r="F2648" s="96" t="s">
        <v>266</v>
      </c>
      <c r="G2648" s="73">
        <f t="shared" si="140"/>
        <v>1.2072000000000001</v>
      </c>
    </row>
    <row r="2649" spans="1:11">
      <c r="A2649" s="94">
        <v>40969</v>
      </c>
      <c r="B2649" s="73">
        <f t="shared" si="138"/>
        <v>258.75135</v>
      </c>
      <c r="C2649" s="95">
        <v>214.5</v>
      </c>
      <c r="D2649" s="73">
        <f t="shared" si="139"/>
        <v>1.2062999999999999</v>
      </c>
      <c r="E2649" s="73">
        <v>104.3582</v>
      </c>
      <c r="F2649" s="96" t="s">
        <v>267</v>
      </c>
      <c r="G2649" s="73">
        <f t="shared" si="140"/>
        <v>1.2062999999999999</v>
      </c>
      <c r="K2649" s="73">
        <v>104.3582</v>
      </c>
    </row>
    <row r="2650" spans="1:11">
      <c r="A2650" s="94">
        <v>40970</v>
      </c>
      <c r="B2650" s="73">
        <f t="shared" si="138"/>
        <v>261.76709999999997</v>
      </c>
      <c r="C2650" s="95">
        <v>217</v>
      </c>
      <c r="D2650" s="73">
        <f t="shared" si="139"/>
        <v>1.2062999999999999</v>
      </c>
      <c r="F2650" s="96" t="s">
        <v>267</v>
      </c>
      <c r="G2650" s="73">
        <f t="shared" si="140"/>
        <v>1.2062999999999999</v>
      </c>
    </row>
    <row r="2651" spans="1:11">
      <c r="A2651" s="94">
        <v>40973</v>
      </c>
      <c r="B2651" s="73">
        <f t="shared" si="138"/>
        <v>265.98915</v>
      </c>
      <c r="C2651" s="95">
        <v>220.5</v>
      </c>
      <c r="D2651" s="73">
        <f t="shared" si="139"/>
        <v>1.2062999999999999</v>
      </c>
      <c r="F2651" s="96" t="s">
        <v>267</v>
      </c>
      <c r="G2651" s="73">
        <f t="shared" si="140"/>
        <v>1.2062999999999999</v>
      </c>
    </row>
    <row r="2652" spans="1:11">
      <c r="A2652" s="94">
        <v>40974</v>
      </c>
      <c r="B2652" s="73">
        <f t="shared" si="138"/>
        <v>261.46552499999996</v>
      </c>
      <c r="C2652" s="95">
        <v>216.75</v>
      </c>
      <c r="D2652" s="73">
        <f t="shared" si="139"/>
        <v>1.2062999999999999</v>
      </c>
      <c r="F2652" s="96" t="s">
        <v>267</v>
      </c>
      <c r="G2652" s="73">
        <f t="shared" si="140"/>
        <v>1.2062999999999999</v>
      </c>
    </row>
    <row r="2653" spans="1:11">
      <c r="A2653" s="94">
        <v>40975</v>
      </c>
      <c r="B2653" s="73">
        <f t="shared" si="138"/>
        <v>258.75135</v>
      </c>
      <c r="C2653" s="95">
        <v>214.5</v>
      </c>
      <c r="D2653" s="73">
        <f t="shared" si="139"/>
        <v>1.2062999999999999</v>
      </c>
      <c r="F2653" s="96" t="s">
        <v>267</v>
      </c>
      <c r="G2653" s="73">
        <f t="shared" si="140"/>
        <v>1.2062999999999999</v>
      </c>
    </row>
    <row r="2654" spans="1:11">
      <c r="A2654" s="94">
        <v>40976</v>
      </c>
      <c r="B2654" s="73">
        <f t="shared" si="138"/>
        <v>257.54505</v>
      </c>
      <c r="C2654" s="95">
        <v>213.5</v>
      </c>
      <c r="D2654" s="73">
        <f t="shared" si="139"/>
        <v>1.2062999999999999</v>
      </c>
      <c r="F2654" s="96" t="s">
        <v>267</v>
      </c>
      <c r="G2654" s="73">
        <f t="shared" si="140"/>
        <v>1.2062999999999999</v>
      </c>
    </row>
    <row r="2655" spans="1:11">
      <c r="A2655" s="94">
        <v>40977</v>
      </c>
      <c r="B2655" s="73">
        <f t="shared" si="138"/>
        <v>265.38599999999997</v>
      </c>
      <c r="C2655" s="95">
        <v>220</v>
      </c>
      <c r="D2655" s="73">
        <f t="shared" si="139"/>
        <v>1.2062999999999999</v>
      </c>
      <c r="F2655" s="96" t="s">
        <v>267</v>
      </c>
      <c r="G2655" s="73">
        <f t="shared" si="140"/>
        <v>1.2062999999999999</v>
      </c>
    </row>
    <row r="2656" spans="1:11">
      <c r="A2656" s="94">
        <v>40980</v>
      </c>
      <c r="B2656" s="73">
        <f t="shared" si="138"/>
        <v>262.37025</v>
      </c>
      <c r="C2656" s="95">
        <v>217.5</v>
      </c>
      <c r="D2656" s="73">
        <f t="shared" si="139"/>
        <v>1.2062999999999999</v>
      </c>
      <c r="F2656" s="96" t="s">
        <v>267</v>
      </c>
      <c r="G2656" s="73">
        <f t="shared" si="140"/>
        <v>1.2062999999999999</v>
      </c>
    </row>
    <row r="2657" spans="1:11">
      <c r="A2657" s="94">
        <v>40981</v>
      </c>
      <c r="B2657" s="73">
        <f t="shared" si="138"/>
        <v>255.13244999999998</v>
      </c>
      <c r="C2657" s="95">
        <v>211.5</v>
      </c>
      <c r="D2657" s="73">
        <f t="shared" si="139"/>
        <v>1.2062999999999999</v>
      </c>
      <c r="F2657" s="96" t="s">
        <v>267</v>
      </c>
      <c r="G2657" s="73">
        <f t="shared" si="140"/>
        <v>1.2062999999999999</v>
      </c>
    </row>
    <row r="2658" spans="1:11">
      <c r="A2658" s="94">
        <v>40982</v>
      </c>
      <c r="B2658" s="73">
        <f t="shared" si="138"/>
        <v>254.22772499999999</v>
      </c>
      <c r="C2658" s="95">
        <v>210.75</v>
      </c>
      <c r="D2658" s="73">
        <f t="shared" si="139"/>
        <v>1.2062999999999999</v>
      </c>
      <c r="F2658" s="96" t="s">
        <v>267</v>
      </c>
      <c r="G2658" s="73">
        <f t="shared" si="140"/>
        <v>1.2062999999999999</v>
      </c>
    </row>
    <row r="2659" spans="1:11">
      <c r="A2659" s="94">
        <v>40983</v>
      </c>
      <c r="B2659" s="73">
        <f t="shared" si="138"/>
        <v>258.44977499999999</v>
      </c>
      <c r="C2659" s="95">
        <v>214.25</v>
      </c>
      <c r="D2659" s="73">
        <f t="shared" si="139"/>
        <v>1.2062999999999999</v>
      </c>
      <c r="F2659" s="96" t="s">
        <v>267</v>
      </c>
      <c r="G2659" s="73">
        <f t="shared" si="140"/>
        <v>1.2062999999999999</v>
      </c>
    </row>
    <row r="2660" spans="1:11">
      <c r="A2660" s="94">
        <v>40984</v>
      </c>
      <c r="B2660" s="73">
        <f t="shared" si="138"/>
        <v>257.84662499999996</v>
      </c>
      <c r="C2660" s="95">
        <v>213.75</v>
      </c>
      <c r="D2660" s="73">
        <f t="shared" si="139"/>
        <v>1.2062999999999999</v>
      </c>
      <c r="F2660" s="96" t="s">
        <v>267</v>
      </c>
      <c r="G2660" s="73">
        <f t="shared" si="140"/>
        <v>1.2062999999999999</v>
      </c>
    </row>
    <row r="2661" spans="1:11">
      <c r="A2661" s="94">
        <v>40987</v>
      </c>
      <c r="B2661" s="73">
        <f t="shared" si="138"/>
        <v>253.92614999999998</v>
      </c>
      <c r="C2661" s="95">
        <v>210.5</v>
      </c>
      <c r="D2661" s="73">
        <f t="shared" si="139"/>
        <v>1.2062999999999999</v>
      </c>
      <c r="F2661" s="96" t="s">
        <v>267</v>
      </c>
      <c r="G2661" s="73">
        <f t="shared" si="140"/>
        <v>1.2062999999999999</v>
      </c>
    </row>
    <row r="2662" spans="1:11">
      <c r="A2662" s="94">
        <v>40988</v>
      </c>
      <c r="B2662" s="73">
        <f t="shared" si="138"/>
        <v>251.81512499999999</v>
      </c>
      <c r="C2662" s="95">
        <v>208.75</v>
      </c>
      <c r="D2662" s="73">
        <f t="shared" si="139"/>
        <v>1.2062999999999999</v>
      </c>
      <c r="F2662" s="96" t="s">
        <v>267</v>
      </c>
      <c r="G2662" s="73">
        <f t="shared" si="140"/>
        <v>1.2062999999999999</v>
      </c>
    </row>
    <row r="2663" spans="1:11">
      <c r="A2663" s="94">
        <v>40989</v>
      </c>
      <c r="B2663" s="73">
        <f t="shared" si="138"/>
        <v>251.81512499999999</v>
      </c>
      <c r="C2663" s="95">
        <v>208.75</v>
      </c>
      <c r="D2663" s="73">
        <f t="shared" si="139"/>
        <v>1.2062999999999999</v>
      </c>
      <c r="F2663" s="96" t="s">
        <v>267</v>
      </c>
      <c r="G2663" s="73">
        <f t="shared" si="140"/>
        <v>1.2062999999999999</v>
      </c>
    </row>
    <row r="2664" spans="1:11">
      <c r="A2664" s="94">
        <v>40990</v>
      </c>
      <c r="B2664" s="73">
        <f t="shared" si="138"/>
        <v>253.62457499999999</v>
      </c>
      <c r="C2664" s="95">
        <v>210.25</v>
      </c>
      <c r="D2664" s="73">
        <f t="shared" si="139"/>
        <v>1.2062999999999999</v>
      </c>
      <c r="F2664" s="96" t="s">
        <v>267</v>
      </c>
      <c r="G2664" s="73">
        <f t="shared" si="140"/>
        <v>1.2062999999999999</v>
      </c>
    </row>
    <row r="2665" spans="1:11">
      <c r="A2665" s="94">
        <v>40991</v>
      </c>
      <c r="B2665" s="73">
        <f t="shared" si="138"/>
        <v>258.14819999999997</v>
      </c>
      <c r="C2665" s="95">
        <v>214</v>
      </c>
      <c r="D2665" s="73">
        <f t="shared" si="139"/>
        <v>1.2062999999999999</v>
      </c>
      <c r="F2665" s="96" t="s">
        <v>267</v>
      </c>
      <c r="G2665" s="73">
        <f t="shared" si="140"/>
        <v>1.2062999999999999</v>
      </c>
    </row>
    <row r="2666" spans="1:11">
      <c r="A2666" s="94">
        <v>40994</v>
      </c>
      <c r="B2666" s="73">
        <f t="shared" si="138"/>
        <v>262.06867499999998</v>
      </c>
      <c r="C2666" s="95">
        <v>217.25</v>
      </c>
      <c r="D2666" s="73">
        <f t="shared" si="139"/>
        <v>1.2062999999999999</v>
      </c>
      <c r="F2666" s="96" t="s">
        <v>267</v>
      </c>
      <c r="G2666" s="73">
        <f t="shared" si="140"/>
        <v>1.2062999999999999</v>
      </c>
    </row>
    <row r="2667" spans="1:11">
      <c r="A2667" s="94">
        <v>40995</v>
      </c>
      <c r="B2667" s="73">
        <f t="shared" si="138"/>
        <v>257.24347499999999</v>
      </c>
      <c r="C2667" s="95">
        <v>213.25</v>
      </c>
      <c r="D2667" s="73">
        <f t="shared" si="139"/>
        <v>1.2062999999999999</v>
      </c>
      <c r="F2667" s="96" t="s">
        <v>267</v>
      </c>
      <c r="G2667" s="73">
        <f t="shared" si="140"/>
        <v>1.2062999999999999</v>
      </c>
    </row>
    <row r="2668" spans="1:11">
      <c r="A2668" s="94">
        <v>40996</v>
      </c>
      <c r="B2668" s="73">
        <f t="shared" si="138"/>
        <v>254.83087499999999</v>
      </c>
      <c r="C2668" s="95">
        <v>211.25</v>
      </c>
      <c r="D2668" s="73">
        <f t="shared" si="139"/>
        <v>1.2062999999999999</v>
      </c>
      <c r="F2668" s="96" t="s">
        <v>267</v>
      </c>
      <c r="G2668" s="73">
        <f t="shared" si="140"/>
        <v>1.2062999999999999</v>
      </c>
    </row>
    <row r="2669" spans="1:11">
      <c r="A2669" s="94">
        <v>40997</v>
      </c>
      <c r="B2669" s="73">
        <f t="shared" si="138"/>
        <v>250.005675</v>
      </c>
      <c r="C2669" s="95">
        <v>207.25</v>
      </c>
      <c r="D2669" s="73">
        <f t="shared" si="139"/>
        <v>1.2062999999999999</v>
      </c>
      <c r="F2669" s="96" t="s">
        <v>267</v>
      </c>
      <c r="G2669" s="73">
        <f t="shared" si="140"/>
        <v>1.2062999999999999</v>
      </c>
    </row>
    <row r="2670" spans="1:11">
      <c r="A2670" s="94">
        <v>40998</v>
      </c>
      <c r="B2670" s="73">
        <f t="shared" si="138"/>
        <v>256.64032499999996</v>
      </c>
      <c r="C2670" s="95">
        <v>212.75</v>
      </c>
      <c r="D2670" s="73">
        <f t="shared" si="139"/>
        <v>1.2062999999999999</v>
      </c>
      <c r="F2670" s="96" t="s">
        <v>267</v>
      </c>
      <c r="G2670" s="73">
        <f t="shared" si="140"/>
        <v>1.2062999999999999</v>
      </c>
    </row>
    <row r="2671" spans="1:11">
      <c r="A2671" s="94">
        <v>41001</v>
      </c>
      <c r="B2671" s="73">
        <f t="shared" ref="B2671:B2674" si="141">+C2671*G2671</f>
        <v>256.0686</v>
      </c>
      <c r="C2671" s="95">
        <v>213</v>
      </c>
      <c r="D2671" s="73">
        <f t="shared" si="139"/>
        <v>1.2021999999999999</v>
      </c>
      <c r="E2671" s="73">
        <v>101.9842</v>
      </c>
      <c r="F2671" s="96" t="s">
        <v>268</v>
      </c>
      <c r="G2671" s="73">
        <f t="shared" si="140"/>
        <v>1.2021999999999999</v>
      </c>
      <c r="K2671" s="73">
        <v>101.9842</v>
      </c>
    </row>
    <row r="2672" spans="1:11">
      <c r="A2672" s="94">
        <v>41002</v>
      </c>
      <c r="B2672" s="73">
        <f t="shared" si="141"/>
        <v>254.2653</v>
      </c>
      <c r="C2672" s="95">
        <v>211.5</v>
      </c>
      <c r="D2672" s="73">
        <f t="shared" si="139"/>
        <v>1.2021999999999999</v>
      </c>
      <c r="F2672" s="96" t="s">
        <v>268</v>
      </c>
      <c r="G2672" s="73">
        <f t="shared" si="140"/>
        <v>1.2021999999999999</v>
      </c>
    </row>
    <row r="2673" spans="1:7">
      <c r="A2673" s="94">
        <v>41003</v>
      </c>
      <c r="B2673" s="73">
        <f t="shared" si="141"/>
        <v>251.56035</v>
      </c>
      <c r="C2673" s="95">
        <v>209.25</v>
      </c>
      <c r="D2673" s="73">
        <f t="shared" si="139"/>
        <v>1.2021999999999999</v>
      </c>
      <c r="F2673" s="96" t="s">
        <v>268</v>
      </c>
      <c r="G2673" s="73">
        <f t="shared" si="140"/>
        <v>1.2021999999999999</v>
      </c>
    </row>
    <row r="2674" spans="1:7">
      <c r="A2674" s="94">
        <v>41004</v>
      </c>
      <c r="B2674" s="73">
        <f t="shared" si="141"/>
        <v>253.96474999999998</v>
      </c>
      <c r="C2674" s="95">
        <v>211.25</v>
      </c>
      <c r="D2674" s="73">
        <f t="shared" si="139"/>
        <v>1.2021999999999999</v>
      </c>
      <c r="F2674" s="96" t="s">
        <v>268</v>
      </c>
      <c r="G2674" s="73">
        <f t="shared" si="140"/>
        <v>1.2021999999999999</v>
      </c>
    </row>
    <row r="2675" spans="1:7">
      <c r="A2675" s="94">
        <v>41005</v>
      </c>
      <c r="C2675" s="95"/>
      <c r="D2675" s="73">
        <f t="shared" si="139"/>
        <v>1.2021999999999999</v>
      </c>
      <c r="F2675" s="96" t="s">
        <v>268</v>
      </c>
      <c r="G2675" s="73">
        <f t="shared" si="140"/>
        <v>1.2021999999999999</v>
      </c>
    </row>
    <row r="2676" spans="1:7">
      <c r="A2676" s="94">
        <v>41008</v>
      </c>
      <c r="C2676" s="95"/>
      <c r="D2676" s="73">
        <f t="shared" si="139"/>
        <v>1.2021999999999999</v>
      </c>
      <c r="F2676" s="96" t="s">
        <v>268</v>
      </c>
      <c r="G2676" s="73">
        <f t="shared" si="140"/>
        <v>1.2021999999999999</v>
      </c>
    </row>
    <row r="2677" spans="1:7">
      <c r="A2677" s="94">
        <v>41009</v>
      </c>
      <c r="B2677" s="73">
        <f t="shared" ref="B2677:B2691" si="142">+C2677*G2677</f>
        <v>250.65869999999998</v>
      </c>
      <c r="C2677" s="95">
        <v>208.5</v>
      </c>
      <c r="D2677" s="73">
        <f t="shared" si="139"/>
        <v>1.2021999999999999</v>
      </c>
      <c r="F2677" s="96" t="s">
        <v>268</v>
      </c>
      <c r="G2677" s="73">
        <f t="shared" si="140"/>
        <v>1.2021999999999999</v>
      </c>
    </row>
    <row r="2678" spans="1:7">
      <c r="A2678" s="94">
        <v>41010</v>
      </c>
      <c r="B2678" s="73">
        <f t="shared" si="142"/>
        <v>250.95925</v>
      </c>
      <c r="C2678" s="95">
        <v>208.75</v>
      </c>
      <c r="D2678" s="73">
        <f t="shared" si="139"/>
        <v>1.2021999999999999</v>
      </c>
      <c r="F2678" s="96" t="s">
        <v>268</v>
      </c>
      <c r="G2678" s="73">
        <f t="shared" si="140"/>
        <v>1.2021999999999999</v>
      </c>
    </row>
    <row r="2679" spans="1:7">
      <c r="A2679" s="94">
        <v>41011</v>
      </c>
      <c r="B2679" s="73">
        <f t="shared" si="142"/>
        <v>252.16144999999997</v>
      </c>
      <c r="C2679" s="95">
        <v>209.75</v>
      </c>
      <c r="D2679" s="73">
        <f t="shared" si="139"/>
        <v>1.2021999999999999</v>
      </c>
      <c r="F2679" s="96" t="s">
        <v>268</v>
      </c>
      <c r="G2679" s="73">
        <f t="shared" si="140"/>
        <v>1.2021999999999999</v>
      </c>
    </row>
    <row r="2680" spans="1:7">
      <c r="A2680" s="94">
        <v>41012</v>
      </c>
      <c r="B2680" s="73">
        <f t="shared" si="142"/>
        <v>251.25979999999998</v>
      </c>
      <c r="C2680" s="95">
        <v>209</v>
      </c>
      <c r="D2680" s="73">
        <f t="shared" si="139"/>
        <v>1.2021999999999999</v>
      </c>
      <c r="F2680" s="96" t="s">
        <v>268</v>
      </c>
      <c r="G2680" s="73">
        <f t="shared" si="140"/>
        <v>1.2021999999999999</v>
      </c>
    </row>
    <row r="2681" spans="1:7">
      <c r="A2681" s="94">
        <v>41015</v>
      </c>
      <c r="B2681" s="73">
        <f t="shared" si="142"/>
        <v>251.56035</v>
      </c>
      <c r="C2681" s="95">
        <v>209.25</v>
      </c>
      <c r="D2681" s="73">
        <f t="shared" si="139"/>
        <v>1.2021999999999999</v>
      </c>
      <c r="F2681" s="96" t="s">
        <v>268</v>
      </c>
      <c r="G2681" s="73">
        <f t="shared" si="140"/>
        <v>1.2021999999999999</v>
      </c>
    </row>
    <row r="2682" spans="1:7">
      <c r="A2682" s="94">
        <v>41016</v>
      </c>
      <c r="B2682" s="73">
        <f t="shared" si="142"/>
        <v>254.56584999999998</v>
      </c>
      <c r="C2682" s="95">
        <v>211.75</v>
      </c>
      <c r="D2682" s="73">
        <f t="shared" si="139"/>
        <v>1.2021999999999999</v>
      </c>
      <c r="F2682" s="96" t="s">
        <v>268</v>
      </c>
      <c r="G2682" s="73">
        <f t="shared" si="140"/>
        <v>1.2021999999999999</v>
      </c>
    </row>
    <row r="2683" spans="1:7">
      <c r="A2683" s="94">
        <v>41017</v>
      </c>
      <c r="B2683" s="73">
        <f t="shared" si="142"/>
        <v>258.17244999999997</v>
      </c>
      <c r="C2683" s="95">
        <v>214.75</v>
      </c>
      <c r="D2683" s="73">
        <f t="shared" si="139"/>
        <v>1.2021999999999999</v>
      </c>
      <c r="F2683" s="96" t="s">
        <v>268</v>
      </c>
      <c r="G2683" s="73">
        <f t="shared" si="140"/>
        <v>1.2021999999999999</v>
      </c>
    </row>
    <row r="2684" spans="1:7">
      <c r="A2684" s="94">
        <v>41018</v>
      </c>
      <c r="B2684" s="73">
        <f t="shared" si="142"/>
        <v>260.57684999999998</v>
      </c>
      <c r="C2684" s="95">
        <v>216.75</v>
      </c>
      <c r="D2684" s="73">
        <f t="shared" si="139"/>
        <v>1.2021999999999999</v>
      </c>
      <c r="F2684" s="96" t="s">
        <v>268</v>
      </c>
      <c r="G2684" s="73">
        <f t="shared" si="140"/>
        <v>1.2021999999999999</v>
      </c>
    </row>
    <row r="2685" spans="1:7">
      <c r="A2685" s="94">
        <v>41019</v>
      </c>
      <c r="B2685" s="73">
        <f t="shared" si="142"/>
        <v>260.27629999999999</v>
      </c>
      <c r="C2685" s="95">
        <v>216.5</v>
      </c>
      <c r="D2685" s="73">
        <f t="shared" si="139"/>
        <v>1.2021999999999999</v>
      </c>
      <c r="F2685" s="96" t="s">
        <v>268</v>
      </c>
      <c r="G2685" s="73">
        <f t="shared" si="140"/>
        <v>1.2021999999999999</v>
      </c>
    </row>
    <row r="2686" spans="1:7">
      <c r="A2686" s="94">
        <v>41022</v>
      </c>
      <c r="B2686" s="73">
        <f t="shared" si="142"/>
        <v>258.47300000000001</v>
      </c>
      <c r="C2686" s="95">
        <v>215</v>
      </c>
      <c r="D2686" s="73">
        <f t="shared" si="139"/>
        <v>1.2021999999999999</v>
      </c>
      <c r="F2686" s="96" t="s">
        <v>268</v>
      </c>
      <c r="G2686" s="73">
        <f t="shared" si="140"/>
        <v>1.2021999999999999</v>
      </c>
    </row>
    <row r="2687" spans="1:7">
      <c r="A2687" s="94">
        <v>41023</v>
      </c>
      <c r="B2687" s="73">
        <f t="shared" si="142"/>
        <v>257.87189999999998</v>
      </c>
      <c r="C2687" s="95">
        <v>214.5</v>
      </c>
      <c r="D2687" s="73">
        <f t="shared" si="139"/>
        <v>1.2021999999999999</v>
      </c>
      <c r="F2687" s="96" t="s">
        <v>268</v>
      </c>
      <c r="G2687" s="73">
        <f t="shared" si="140"/>
        <v>1.2021999999999999</v>
      </c>
    </row>
    <row r="2688" spans="1:7">
      <c r="A2688" s="94">
        <v>41024</v>
      </c>
      <c r="B2688" s="73">
        <f t="shared" si="142"/>
        <v>255.46749999999997</v>
      </c>
      <c r="C2688" s="95">
        <v>212.5</v>
      </c>
      <c r="D2688" s="73">
        <f t="shared" si="139"/>
        <v>1.2021999999999999</v>
      </c>
      <c r="F2688" s="96" t="s">
        <v>268</v>
      </c>
      <c r="G2688" s="73">
        <f t="shared" si="140"/>
        <v>1.2021999999999999</v>
      </c>
    </row>
    <row r="2689" spans="1:11">
      <c r="A2689" s="94">
        <v>41025</v>
      </c>
      <c r="B2689" s="73">
        <f t="shared" si="142"/>
        <v>253.66419999999999</v>
      </c>
      <c r="C2689" s="95">
        <v>211</v>
      </c>
      <c r="D2689" s="73">
        <f t="shared" si="139"/>
        <v>1.2021999999999999</v>
      </c>
      <c r="F2689" s="96" t="s">
        <v>268</v>
      </c>
      <c r="G2689" s="73">
        <f t="shared" si="140"/>
        <v>1.2021999999999999</v>
      </c>
    </row>
    <row r="2690" spans="1:11">
      <c r="A2690" s="94">
        <v>41026</v>
      </c>
      <c r="B2690" s="73">
        <f t="shared" si="142"/>
        <v>256.97024999999996</v>
      </c>
      <c r="C2690" s="95">
        <v>213.75</v>
      </c>
      <c r="D2690" s="73">
        <f t="shared" si="139"/>
        <v>1.2021999999999999</v>
      </c>
      <c r="F2690" s="96" t="s">
        <v>268</v>
      </c>
      <c r="G2690" s="73">
        <f t="shared" si="140"/>
        <v>1.2021999999999999</v>
      </c>
    </row>
    <row r="2691" spans="1:11">
      <c r="A2691" s="94">
        <v>41029</v>
      </c>
      <c r="B2691" s="73">
        <f t="shared" si="142"/>
        <v>260.27629999999999</v>
      </c>
      <c r="C2691" s="95">
        <v>216.5</v>
      </c>
      <c r="D2691" s="73">
        <f t="shared" si="139"/>
        <v>1.2021999999999999</v>
      </c>
      <c r="F2691" s="96" t="s">
        <v>268</v>
      </c>
      <c r="G2691" s="73">
        <f t="shared" si="140"/>
        <v>1.2021999999999999</v>
      </c>
    </row>
    <row r="2692" spans="1:11">
      <c r="A2692" s="94">
        <v>41030</v>
      </c>
      <c r="C2692" s="95"/>
      <c r="D2692" s="73">
        <f t="shared" ref="D2692:D2735" si="143">+G2692</f>
        <v>1.2021999999999999</v>
      </c>
      <c r="F2692" s="96" t="s">
        <v>268</v>
      </c>
      <c r="G2692" s="73">
        <f t="shared" ref="G2692:G2755" si="144">VLOOKUP(F:F,I:J,2,FALSE)</f>
        <v>1.2021999999999999</v>
      </c>
    </row>
    <row r="2693" spans="1:11">
      <c r="A2693" s="94">
        <v>41031</v>
      </c>
      <c r="B2693" s="73">
        <f t="shared" ref="B2693:B2710" si="145">+C2693*G2693</f>
        <v>261.56130000000002</v>
      </c>
      <c r="C2693" s="95">
        <v>217.75</v>
      </c>
      <c r="D2693" s="73">
        <f t="shared" si="143"/>
        <v>1.2012</v>
      </c>
      <c r="E2693" s="73">
        <v>99.736400000000003</v>
      </c>
      <c r="F2693" s="96" t="s">
        <v>269</v>
      </c>
      <c r="G2693" s="73">
        <f t="shared" si="144"/>
        <v>1.2012</v>
      </c>
      <c r="K2693" s="73">
        <v>99.736400000000003</v>
      </c>
    </row>
    <row r="2694" spans="1:11">
      <c r="A2694" s="94">
        <v>41032</v>
      </c>
      <c r="B2694" s="73">
        <f t="shared" si="145"/>
        <v>261.26100000000002</v>
      </c>
      <c r="C2694" s="95">
        <v>217.5</v>
      </c>
      <c r="D2694" s="73">
        <f t="shared" si="143"/>
        <v>1.2012</v>
      </c>
      <c r="F2694" s="96" t="s">
        <v>269</v>
      </c>
      <c r="G2694" s="73">
        <f t="shared" si="144"/>
        <v>1.2012</v>
      </c>
    </row>
    <row r="2695" spans="1:11">
      <c r="A2695" s="94">
        <v>41033</v>
      </c>
      <c r="B2695" s="73">
        <f t="shared" si="145"/>
        <v>264.26400000000001</v>
      </c>
      <c r="C2695" s="95">
        <v>220</v>
      </c>
      <c r="D2695" s="73">
        <f t="shared" si="143"/>
        <v>1.2012</v>
      </c>
      <c r="F2695" s="96" t="s">
        <v>269</v>
      </c>
      <c r="G2695" s="73">
        <f t="shared" si="144"/>
        <v>1.2012</v>
      </c>
    </row>
    <row r="2696" spans="1:11">
      <c r="A2696" s="94">
        <v>41036</v>
      </c>
      <c r="B2696" s="73">
        <f t="shared" si="145"/>
        <v>260.36009999999999</v>
      </c>
      <c r="C2696" s="95">
        <v>216.75</v>
      </c>
      <c r="D2696" s="73">
        <f t="shared" si="143"/>
        <v>1.2012</v>
      </c>
      <c r="F2696" s="96" t="s">
        <v>269</v>
      </c>
      <c r="G2696" s="73">
        <f t="shared" si="144"/>
        <v>1.2012</v>
      </c>
    </row>
    <row r="2697" spans="1:11">
      <c r="A2697" s="94">
        <v>41037</v>
      </c>
      <c r="B2697" s="73">
        <f t="shared" si="145"/>
        <v>260.66039999999998</v>
      </c>
      <c r="C2697" s="95">
        <v>217</v>
      </c>
      <c r="D2697" s="73">
        <f t="shared" si="143"/>
        <v>1.2012</v>
      </c>
      <c r="F2697" s="96" t="s">
        <v>269</v>
      </c>
      <c r="G2697" s="73">
        <f t="shared" si="144"/>
        <v>1.2012</v>
      </c>
    </row>
    <row r="2698" spans="1:11">
      <c r="A2698" s="94">
        <v>41038</v>
      </c>
      <c r="B2698" s="73">
        <f t="shared" si="145"/>
        <v>274.4742</v>
      </c>
      <c r="C2698" s="95">
        <v>228.5</v>
      </c>
      <c r="D2698" s="73">
        <f t="shared" si="143"/>
        <v>1.2012</v>
      </c>
      <c r="F2698" s="96" t="s">
        <v>269</v>
      </c>
      <c r="G2698" s="73">
        <f t="shared" si="144"/>
        <v>1.2012</v>
      </c>
    </row>
    <row r="2699" spans="1:11">
      <c r="A2699" s="94">
        <v>41039</v>
      </c>
      <c r="B2699" s="73">
        <f t="shared" si="145"/>
        <v>259.15890000000002</v>
      </c>
      <c r="C2699" s="95">
        <v>215.75</v>
      </c>
      <c r="D2699" s="73">
        <f t="shared" si="143"/>
        <v>1.2012</v>
      </c>
      <c r="F2699" s="96" t="s">
        <v>269</v>
      </c>
      <c r="G2699" s="73">
        <f t="shared" si="144"/>
        <v>1.2012</v>
      </c>
    </row>
    <row r="2700" spans="1:11">
      <c r="A2700" s="94">
        <v>41040</v>
      </c>
      <c r="B2700" s="73">
        <f t="shared" si="145"/>
        <v>237.23700000000002</v>
      </c>
      <c r="C2700" s="95">
        <v>197.5</v>
      </c>
      <c r="D2700" s="73">
        <f t="shared" si="143"/>
        <v>1.2012</v>
      </c>
      <c r="F2700" s="96" t="s">
        <v>269</v>
      </c>
      <c r="G2700" s="73">
        <f t="shared" si="144"/>
        <v>1.2012</v>
      </c>
    </row>
    <row r="2701" spans="1:11">
      <c r="A2701" s="94">
        <v>41043</v>
      </c>
      <c r="B2701" s="73">
        <f t="shared" si="145"/>
        <v>237.23700000000002</v>
      </c>
      <c r="C2701" s="95">
        <v>197.5</v>
      </c>
      <c r="D2701" s="73">
        <f t="shared" si="143"/>
        <v>1.2012</v>
      </c>
      <c r="F2701" s="96" t="s">
        <v>269</v>
      </c>
      <c r="G2701" s="73">
        <f t="shared" si="144"/>
        <v>1.2012</v>
      </c>
    </row>
    <row r="2702" spans="1:11">
      <c r="A2702" s="94">
        <v>41044</v>
      </c>
      <c r="B2702" s="73">
        <f t="shared" si="145"/>
        <v>237.23700000000002</v>
      </c>
      <c r="C2702" s="95">
        <v>197.5</v>
      </c>
      <c r="D2702" s="73">
        <f t="shared" si="143"/>
        <v>1.2012</v>
      </c>
      <c r="F2702" s="96" t="s">
        <v>269</v>
      </c>
      <c r="G2702" s="73">
        <f t="shared" si="144"/>
        <v>1.2012</v>
      </c>
    </row>
    <row r="2703" spans="1:11">
      <c r="A2703" s="94">
        <v>41045</v>
      </c>
      <c r="B2703" s="73">
        <f t="shared" si="145"/>
        <v>241.7415</v>
      </c>
      <c r="C2703" s="95">
        <v>201.25</v>
      </c>
      <c r="D2703" s="73">
        <f t="shared" si="143"/>
        <v>1.2012</v>
      </c>
      <c r="F2703" s="96" t="s">
        <v>269</v>
      </c>
      <c r="G2703" s="73">
        <f t="shared" si="144"/>
        <v>1.2012</v>
      </c>
    </row>
    <row r="2704" spans="1:11">
      <c r="A2704" s="94">
        <v>41046</v>
      </c>
      <c r="B2704" s="73">
        <f t="shared" si="145"/>
        <v>246.24600000000001</v>
      </c>
      <c r="C2704" s="95">
        <v>205</v>
      </c>
      <c r="D2704" s="73">
        <f t="shared" si="143"/>
        <v>1.2012</v>
      </c>
      <c r="F2704" s="96" t="s">
        <v>269</v>
      </c>
      <c r="G2704" s="73">
        <f t="shared" si="144"/>
        <v>1.2012</v>
      </c>
    </row>
    <row r="2705" spans="1:11">
      <c r="A2705" s="94">
        <v>41047</v>
      </c>
      <c r="B2705" s="73">
        <f t="shared" si="145"/>
        <v>255.85560000000001</v>
      </c>
      <c r="C2705" s="95">
        <v>213</v>
      </c>
      <c r="D2705" s="73">
        <f t="shared" si="143"/>
        <v>1.2012</v>
      </c>
      <c r="F2705" s="96" t="s">
        <v>269</v>
      </c>
      <c r="G2705" s="73">
        <f t="shared" si="144"/>
        <v>1.2012</v>
      </c>
    </row>
    <row r="2706" spans="1:11">
      <c r="A2706" s="94">
        <v>41050</v>
      </c>
      <c r="B2706" s="73">
        <f t="shared" si="145"/>
        <v>255.55530000000002</v>
      </c>
      <c r="C2706" s="95">
        <v>212.75</v>
      </c>
      <c r="D2706" s="73">
        <f t="shared" si="143"/>
        <v>1.2012</v>
      </c>
      <c r="F2706" s="96" t="s">
        <v>269</v>
      </c>
      <c r="G2706" s="73">
        <f t="shared" si="144"/>
        <v>1.2012</v>
      </c>
    </row>
    <row r="2707" spans="1:11">
      <c r="A2707" s="94">
        <v>41051</v>
      </c>
      <c r="B2707" s="73">
        <f t="shared" si="145"/>
        <v>255.55530000000002</v>
      </c>
      <c r="C2707" s="95">
        <v>212.75</v>
      </c>
      <c r="D2707" s="73">
        <f t="shared" si="143"/>
        <v>1.2012</v>
      </c>
      <c r="F2707" s="96" t="s">
        <v>269</v>
      </c>
      <c r="G2707" s="73">
        <f t="shared" si="144"/>
        <v>1.2012</v>
      </c>
    </row>
    <row r="2708" spans="1:11">
      <c r="A2708" s="94">
        <v>41052</v>
      </c>
      <c r="B2708" s="73">
        <f t="shared" si="145"/>
        <v>255.55530000000002</v>
      </c>
      <c r="C2708" s="95">
        <v>212.75</v>
      </c>
      <c r="D2708" s="73">
        <f t="shared" si="143"/>
        <v>1.2012</v>
      </c>
      <c r="F2708" s="96" t="s">
        <v>269</v>
      </c>
      <c r="G2708" s="73">
        <f t="shared" si="144"/>
        <v>1.2012</v>
      </c>
    </row>
    <row r="2709" spans="1:11">
      <c r="A2709" s="94">
        <v>41053</v>
      </c>
      <c r="B2709" s="73">
        <f t="shared" si="145"/>
        <v>255.55530000000002</v>
      </c>
      <c r="C2709" s="95">
        <v>212.75</v>
      </c>
      <c r="D2709" s="73">
        <f t="shared" si="143"/>
        <v>1.2012</v>
      </c>
      <c r="F2709" s="96" t="s">
        <v>269</v>
      </c>
      <c r="G2709" s="73">
        <f t="shared" si="144"/>
        <v>1.2012</v>
      </c>
    </row>
    <row r="2710" spans="1:11">
      <c r="A2710" s="94">
        <v>41054</v>
      </c>
      <c r="B2710" s="73">
        <f t="shared" si="145"/>
        <v>255.55530000000002</v>
      </c>
      <c r="C2710" s="95">
        <v>212.75</v>
      </c>
      <c r="D2710" s="73">
        <f t="shared" si="143"/>
        <v>1.2012</v>
      </c>
      <c r="F2710" s="96" t="s">
        <v>269</v>
      </c>
      <c r="G2710" s="73">
        <f t="shared" si="144"/>
        <v>1.2012</v>
      </c>
    </row>
    <row r="2711" spans="1:11">
      <c r="A2711" s="94">
        <v>41057</v>
      </c>
      <c r="C2711" s="95"/>
      <c r="D2711" s="73">
        <f t="shared" si="143"/>
        <v>1.2012</v>
      </c>
      <c r="F2711" s="96" t="s">
        <v>269</v>
      </c>
      <c r="G2711" s="73">
        <f t="shared" si="144"/>
        <v>1.2012</v>
      </c>
    </row>
    <row r="2712" spans="1:11">
      <c r="A2712" s="94">
        <v>41058</v>
      </c>
      <c r="B2712" s="73">
        <f t="shared" ref="B2712:B2775" si="146">+C2712*G2712</f>
        <v>255.55530000000002</v>
      </c>
      <c r="C2712" s="95">
        <v>212.75</v>
      </c>
      <c r="D2712" s="73">
        <f t="shared" si="143"/>
        <v>1.2012</v>
      </c>
      <c r="F2712" s="96" t="s">
        <v>269</v>
      </c>
      <c r="G2712" s="73">
        <f t="shared" si="144"/>
        <v>1.2012</v>
      </c>
    </row>
    <row r="2713" spans="1:11">
      <c r="A2713" s="94">
        <v>41059</v>
      </c>
      <c r="B2713" s="73">
        <f t="shared" si="146"/>
        <v>249.84960000000001</v>
      </c>
      <c r="C2713" s="95">
        <v>208</v>
      </c>
      <c r="D2713" s="73">
        <f t="shared" si="143"/>
        <v>1.2012</v>
      </c>
      <c r="F2713" s="96" t="s">
        <v>269</v>
      </c>
      <c r="G2713" s="73">
        <f t="shared" si="144"/>
        <v>1.2012</v>
      </c>
    </row>
    <row r="2714" spans="1:11">
      <c r="A2714" s="94">
        <v>41060</v>
      </c>
      <c r="B2714" s="73">
        <f t="shared" si="146"/>
        <v>249.84960000000001</v>
      </c>
      <c r="C2714" s="95">
        <v>208</v>
      </c>
      <c r="D2714" s="73">
        <f t="shared" si="143"/>
        <v>1.2012</v>
      </c>
      <c r="F2714" s="96" t="s">
        <v>269</v>
      </c>
      <c r="G2714" s="73">
        <f t="shared" si="144"/>
        <v>1.2012</v>
      </c>
    </row>
    <row r="2715" spans="1:11">
      <c r="A2715" s="94">
        <v>41061</v>
      </c>
      <c r="B2715" s="73">
        <f t="shared" si="146"/>
        <v>249.80800000000002</v>
      </c>
      <c r="C2715" s="95">
        <v>208</v>
      </c>
      <c r="D2715" s="73">
        <f t="shared" si="143"/>
        <v>1.2010000000000001</v>
      </c>
      <c r="E2715" s="73">
        <v>94.117599999999996</v>
      </c>
      <c r="F2715" s="96" t="s">
        <v>270</v>
      </c>
      <c r="G2715" s="73">
        <f t="shared" si="144"/>
        <v>1.2010000000000001</v>
      </c>
      <c r="K2715" s="73">
        <v>94.117599999999996</v>
      </c>
    </row>
    <row r="2716" spans="1:11">
      <c r="A2716" s="94">
        <v>41064</v>
      </c>
      <c r="B2716" s="73">
        <f t="shared" si="146"/>
        <v>249.80800000000002</v>
      </c>
      <c r="C2716" s="95">
        <v>208</v>
      </c>
      <c r="D2716" s="73">
        <f t="shared" si="143"/>
        <v>1.2010000000000001</v>
      </c>
      <c r="F2716" s="96" t="s">
        <v>270</v>
      </c>
      <c r="G2716" s="73">
        <f t="shared" si="144"/>
        <v>1.2010000000000001</v>
      </c>
    </row>
    <row r="2717" spans="1:11">
      <c r="A2717" s="94">
        <v>41065</v>
      </c>
      <c r="B2717" s="73">
        <f t="shared" si="146"/>
        <v>249.80800000000002</v>
      </c>
      <c r="C2717" s="95">
        <v>208</v>
      </c>
      <c r="D2717" s="73">
        <f t="shared" si="143"/>
        <v>1.2010000000000001</v>
      </c>
      <c r="F2717" s="96" t="s">
        <v>270</v>
      </c>
      <c r="G2717" s="73">
        <f t="shared" si="144"/>
        <v>1.2010000000000001</v>
      </c>
    </row>
    <row r="2718" spans="1:11">
      <c r="A2718" s="94">
        <v>41066</v>
      </c>
      <c r="B2718" s="73">
        <f t="shared" si="146"/>
        <v>249.80800000000002</v>
      </c>
      <c r="C2718" s="95">
        <v>208</v>
      </c>
      <c r="D2718" s="73">
        <f t="shared" si="143"/>
        <v>1.2010000000000001</v>
      </c>
      <c r="F2718" s="96" t="s">
        <v>270</v>
      </c>
      <c r="G2718" s="73">
        <f t="shared" si="144"/>
        <v>1.2010000000000001</v>
      </c>
    </row>
    <row r="2719" spans="1:11">
      <c r="A2719" s="94">
        <v>41067</v>
      </c>
      <c r="B2719" s="73">
        <f t="shared" si="146"/>
        <v>249.80800000000002</v>
      </c>
      <c r="C2719" s="95">
        <v>208</v>
      </c>
      <c r="D2719" s="73">
        <f t="shared" si="143"/>
        <v>1.2010000000000001</v>
      </c>
      <c r="F2719" s="96" t="s">
        <v>270</v>
      </c>
      <c r="G2719" s="73">
        <f t="shared" si="144"/>
        <v>1.2010000000000001</v>
      </c>
    </row>
    <row r="2720" spans="1:11">
      <c r="A2720" s="94">
        <v>41068</v>
      </c>
      <c r="B2720" s="73">
        <f t="shared" si="146"/>
        <v>249.80800000000002</v>
      </c>
      <c r="C2720" s="95">
        <v>208</v>
      </c>
      <c r="D2720" s="73">
        <f t="shared" si="143"/>
        <v>1.2010000000000001</v>
      </c>
      <c r="F2720" s="96" t="s">
        <v>270</v>
      </c>
      <c r="G2720" s="73">
        <f t="shared" si="144"/>
        <v>1.2010000000000001</v>
      </c>
    </row>
    <row r="2721" spans="1:11">
      <c r="A2721" s="94">
        <v>41071</v>
      </c>
      <c r="B2721" s="73">
        <f t="shared" si="146"/>
        <v>249.80800000000002</v>
      </c>
      <c r="C2721" s="95">
        <v>208</v>
      </c>
      <c r="D2721" s="73">
        <f t="shared" si="143"/>
        <v>1.2010000000000001</v>
      </c>
      <c r="F2721" s="96" t="s">
        <v>270</v>
      </c>
      <c r="G2721" s="73">
        <f t="shared" si="144"/>
        <v>1.2010000000000001</v>
      </c>
    </row>
    <row r="2722" spans="1:11">
      <c r="A2722" s="94">
        <v>41072</v>
      </c>
      <c r="B2722" s="73">
        <f t="shared" si="146"/>
        <v>246.50525000000002</v>
      </c>
      <c r="C2722" s="95">
        <v>205.25</v>
      </c>
      <c r="D2722" s="73">
        <f t="shared" si="143"/>
        <v>1.2010000000000001</v>
      </c>
      <c r="F2722" s="96" t="s">
        <v>270</v>
      </c>
      <c r="G2722" s="73">
        <f t="shared" si="144"/>
        <v>1.2010000000000001</v>
      </c>
    </row>
    <row r="2723" spans="1:11">
      <c r="A2723" s="94">
        <v>41073</v>
      </c>
      <c r="B2723" s="73">
        <f t="shared" si="146"/>
        <v>246.50525000000002</v>
      </c>
      <c r="C2723" s="95">
        <v>205.25</v>
      </c>
      <c r="D2723" s="73">
        <f t="shared" si="143"/>
        <v>1.2010000000000001</v>
      </c>
      <c r="F2723" s="96" t="s">
        <v>270</v>
      </c>
      <c r="G2723" s="73">
        <f t="shared" si="144"/>
        <v>1.2010000000000001</v>
      </c>
    </row>
    <row r="2724" spans="1:11">
      <c r="A2724" s="94">
        <v>41074</v>
      </c>
      <c r="B2724" s="73">
        <f t="shared" si="146"/>
        <v>246.50525000000002</v>
      </c>
      <c r="C2724" s="95">
        <v>205.25</v>
      </c>
      <c r="D2724" s="73">
        <f t="shared" si="143"/>
        <v>1.2010000000000001</v>
      </c>
      <c r="F2724" s="96" t="s">
        <v>270</v>
      </c>
      <c r="G2724" s="73">
        <f t="shared" si="144"/>
        <v>1.2010000000000001</v>
      </c>
    </row>
    <row r="2725" spans="1:11">
      <c r="A2725" s="94">
        <v>41075</v>
      </c>
      <c r="B2725" s="73">
        <f t="shared" si="146"/>
        <v>243.80300000000003</v>
      </c>
      <c r="C2725" s="95">
        <v>203</v>
      </c>
      <c r="D2725" s="73">
        <f t="shared" si="143"/>
        <v>1.2010000000000001</v>
      </c>
      <c r="F2725" s="96" t="s">
        <v>270</v>
      </c>
      <c r="G2725" s="73">
        <f t="shared" si="144"/>
        <v>1.2010000000000001</v>
      </c>
    </row>
    <row r="2726" spans="1:11">
      <c r="A2726" s="94">
        <v>41078</v>
      </c>
      <c r="B2726" s="73">
        <f t="shared" si="146"/>
        <v>248.30675000000002</v>
      </c>
      <c r="C2726" s="95">
        <v>206.75</v>
      </c>
      <c r="D2726" s="73">
        <f t="shared" si="143"/>
        <v>1.2010000000000001</v>
      </c>
      <c r="F2726" s="96" t="s">
        <v>270</v>
      </c>
      <c r="G2726" s="73">
        <f t="shared" si="144"/>
        <v>1.2010000000000001</v>
      </c>
    </row>
    <row r="2727" spans="1:11">
      <c r="A2727" s="94">
        <v>41079</v>
      </c>
      <c r="B2727" s="73">
        <f t="shared" si="146"/>
        <v>249.80800000000002</v>
      </c>
      <c r="C2727" s="95">
        <v>208</v>
      </c>
      <c r="D2727" s="73">
        <f t="shared" si="143"/>
        <v>1.2010000000000001</v>
      </c>
      <c r="F2727" s="96" t="s">
        <v>270</v>
      </c>
      <c r="G2727" s="73">
        <f t="shared" si="144"/>
        <v>1.2010000000000001</v>
      </c>
    </row>
    <row r="2728" spans="1:11">
      <c r="A2728" s="94">
        <v>41080</v>
      </c>
      <c r="B2728" s="73">
        <f t="shared" si="146"/>
        <v>252.51025000000001</v>
      </c>
      <c r="C2728" s="95">
        <v>210.25</v>
      </c>
      <c r="D2728" s="73">
        <f t="shared" si="143"/>
        <v>1.2010000000000001</v>
      </c>
      <c r="F2728" s="96" t="s">
        <v>270</v>
      </c>
      <c r="G2728" s="73">
        <f t="shared" si="144"/>
        <v>1.2010000000000001</v>
      </c>
    </row>
    <row r="2729" spans="1:11">
      <c r="A2729" s="94">
        <v>41081</v>
      </c>
      <c r="B2729" s="73">
        <f t="shared" si="146"/>
        <v>254.61200000000002</v>
      </c>
      <c r="C2729" s="95">
        <v>212</v>
      </c>
      <c r="D2729" s="73">
        <f t="shared" si="143"/>
        <v>1.2010000000000001</v>
      </c>
      <c r="F2729" s="96" t="s">
        <v>270</v>
      </c>
      <c r="G2729" s="73">
        <f t="shared" si="144"/>
        <v>1.2010000000000001</v>
      </c>
    </row>
    <row r="2730" spans="1:11">
      <c r="A2730" s="94">
        <v>41082</v>
      </c>
      <c r="B2730" s="73">
        <f t="shared" si="146"/>
        <v>257.31425000000002</v>
      </c>
      <c r="C2730" s="95">
        <v>214.25</v>
      </c>
      <c r="D2730" s="73">
        <f t="shared" si="143"/>
        <v>1.2010000000000001</v>
      </c>
      <c r="F2730" s="96" t="s">
        <v>270</v>
      </c>
      <c r="G2730" s="73">
        <f t="shared" si="144"/>
        <v>1.2010000000000001</v>
      </c>
    </row>
    <row r="2731" spans="1:11">
      <c r="A2731" s="94">
        <v>41085</v>
      </c>
      <c r="B2731" s="73">
        <f t="shared" si="146"/>
        <v>264.22000000000003</v>
      </c>
      <c r="C2731" s="95">
        <v>220</v>
      </c>
      <c r="D2731" s="73">
        <f t="shared" si="143"/>
        <v>1.2010000000000001</v>
      </c>
      <c r="F2731" s="96" t="s">
        <v>270</v>
      </c>
      <c r="G2731" s="73">
        <f t="shared" si="144"/>
        <v>1.2010000000000001</v>
      </c>
    </row>
    <row r="2732" spans="1:11">
      <c r="A2732" s="94">
        <v>41086</v>
      </c>
      <c r="B2732" s="73">
        <f t="shared" si="146"/>
        <v>272.0265</v>
      </c>
      <c r="C2732" s="95">
        <v>226.5</v>
      </c>
      <c r="D2732" s="73">
        <f t="shared" si="143"/>
        <v>1.2010000000000001</v>
      </c>
      <c r="F2732" s="96" t="s">
        <v>270</v>
      </c>
      <c r="G2732" s="73">
        <f t="shared" si="144"/>
        <v>1.2010000000000001</v>
      </c>
    </row>
    <row r="2733" spans="1:11">
      <c r="A2733" s="94">
        <v>41087</v>
      </c>
      <c r="B2733" s="73">
        <f t="shared" si="146"/>
        <v>275.92975000000001</v>
      </c>
      <c r="C2733" s="95">
        <v>229.75</v>
      </c>
      <c r="D2733" s="73">
        <f t="shared" si="143"/>
        <v>1.2010000000000001</v>
      </c>
      <c r="F2733" s="96" t="s">
        <v>270</v>
      </c>
      <c r="G2733" s="73">
        <f t="shared" si="144"/>
        <v>1.2010000000000001</v>
      </c>
    </row>
    <row r="2734" spans="1:11">
      <c r="A2734" s="94">
        <v>41088</v>
      </c>
      <c r="B2734" s="73">
        <f t="shared" si="146"/>
        <v>275.92975000000001</v>
      </c>
      <c r="C2734" s="95">
        <v>229.75</v>
      </c>
      <c r="D2734" s="73">
        <f t="shared" si="143"/>
        <v>1.2010000000000001</v>
      </c>
      <c r="F2734" s="96" t="s">
        <v>270</v>
      </c>
      <c r="G2734" s="73">
        <f t="shared" si="144"/>
        <v>1.2010000000000001</v>
      </c>
    </row>
    <row r="2735" spans="1:11">
      <c r="A2735" s="94">
        <v>41089</v>
      </c>
      <c r="B2735" s="73">
        <f t="shared" si="146"/>
        <v>275.029</v>
      </c>
      <c r="C2735" s="95">
        <v>229</v>
      </c>
      <c r="D2735" s="73">
        <f t="shared" si="143"/>
        <v>1.2010000000000001</v>
      </c>
      <c r="F2735" s="96" t="s">
        <v>270</v>
      </c>
      <c r="G2735" s="73">
        <f t="shared" si="144"/>
        <v>1.2010000000000001</v>
      </c>
    </row>
    <row r="2736" spans="1:11">
      <c r="A2736" s="94">
        <v>41092</v>
      </c>
      <c r="B2736" s="73">
        <f t="shared" si="146"/>
        <v>281.33425</v>
      </c>
      <c r="C2736" s="95">
        <v>234.25</v>
      </c>
      <c r="E2736" s="104">
        <v>94.715199999999996</v>
      </c>
      <c r="F2736" s="96" t="s">
        <v>271</v>
      </c>
      <c r="G2736" s="73">
        <f t="shared" si="144"/>
        <v>1.2010000000000001</v>
      </c>
      <c r="I2736" s="101">
        <v>41091</v>
      </c>
      <c r="K2736" s="104">
        <v>94.715199999999996</v>
      </c>
    </row>
    <row r="2737" spans="1:9">
      <c r="A2737" s="94">
        <v>41093</v>
      </c>
      <c r="B2737" s="73">
        <f t="shared" si="146"/>
        <v>281.03399999999999</v>
      </c>
      <c r="C2737" s="95">
        <v>234</v>
      </c>
      <c r="E2737" s="95"/>
      <c r="F2737" s="96" t="s">
        <v>271</v>
      </c>
      <c r="G2737" s="73">
        <f t="shared" si="144"/>
        <v>1.2010000000000001</v>
      </c>
      <c r="I2737" s="101">
        <v>41122</v>
      </c>
    </row>
    <row r="2738" spans="1:9">
      <c r="A2738" s="94">
        <v>41094</v>
      </c>
      <c r="B2738" s="73">
        <f t="shared" si="146"/>
        <v>283.43600000000004</v>
      </c>
      <c r="C2738" s="95">
        <v>236</v>
      </c>
      <c r="E2738" s="95"/>
      <c r="F2738" s="96" t="s">
        <v>271</v>
      </c>
      <c r="G2738" s="73">
        <f t="shared" si="144"/>
        <v>1.2010000000000001</v>
      </c>
      <c r="I2738" s="101">
        <v>41153</v>
      </c>
    </row>
    <row r="2739" spans="1:9">
      <c r="A2739" s="94">
        <v>41095</v>
      </c>
      <c r="B2739" s="73">
        <f t="shared" si="146"/>
        <v>294.245</v>
      </c>
      <c r="C2739" s="95">
        <v>245</v>
      </c>
      <c r="E2739" s="95"/>
      <c r="F2739" s="96" t="s">
        <v>271</v>
      </c>
      <c r="G2739" s="73">
        <f t="shared" si="144"/>
        <v>1.2010000000000001</v>
      </c>
      <c r="I2739" s="101">
        <v>41183</v>
      </c>
    </row>
    <row r="2740" spans="1:9">
      <c r="A2740" s="94">
        <v>41096</v>
      </c>
      <c r="B2740" s="73">
        <f t="shared" si="146"/>
        <v>292.14325000000002</v>
      </c>
      <c r="C2740" s="95">
        <v>243.25</v>
      </c>
      <c r="E2740" s="95"/>
      <c r="F2740" s="96" t="s">
        <v>271</v>
      </c>
      <c r="G2740" s="73">
        <f t="shared" si="144"/>
        <v>1.2010000000000001</v>
      </c>
      <c r="I2740" s="101">
        <v>41214</v>
      </c>
    </row>
    <row r="2741" spans="1:9">
      <c r="A2741" s="94">
        <v>41099</v>
      </c>
      <c r="B2741" s="73">
        <f t="shared" si="146"/>
        <v>296.64699999999999</v>
      </c>
      <c r="C2741" s="95">
        <v>247</v>
      </c>
      <c r="E2741" s="95"/>
      <c r="F2741" s="96" t="s">
        <v>271</v>
      </c>
      <c r="G2741" s="73">
        <f t="shared" si="144"/>
        <v>1.2010000000000001</v>
      </c>
      <c r="I2741" s="101">
        <v>41244</v>
      </c>
    </row>
    <row r="2742" spans="1:9">
      <c r="A2742" s="94">
        <v>41100</v>
      </c>
      <c r="B2742" s="73">
        <f t="shared" si="146"/>
        <v>297.84800000000001</v>
      </c>
      <c r="C2742" s="95">
        <v>248</v>
      </c>
      <c r="E2742" s="95"/>
      <c r="F2742" s="96" t="s">
        <v>271</v>
      </c>
      <c r="G2742" s="73">
        <f t="shared" si="144"/>
        <v>1.2010000000000001</v>
      </c>
    </row>
    <row r="2743" spans="1:9">
      <c r="A2743" s="94">
        <v>41101</v>
      </c>
      <c r="B2743" s="73">
        <f t="shared" si="146"/>
        <v>295.74625000000003</v>
      </c>
      <c r="C2743" s="95">
        <v>246.25</v>
      </c>
      <c r="E2743" s="95"/>
      <c r="F2743" s="96" t="s">
        <v>271</v>
      </c>
      <c r="G2743" s="73">
        <f t="shared" si="144"/>
        <v>1.2010000000000001</v>
      </c>
    </row>
    <row r="2744" spans="1:9">
      <c r="A2744" s="94">
        <v>41102</v>
      </c>
      <c r="B2744" s="73">
        <f t="shared" si="146"/>
        <v>304.75375000000003</v>
      </c>
      <c r="C2744" s="95">
        <v>253.75</v>
      </c>
      <c r="E2744" s="95"/>
      <c r="F2744" s="96" t="s">
        <v>271</v>
      </c>
      <c r="G2744" s="73">
        <f t="shared" si="144"/>
        <v>1.2010000000000001</v>
      </c>
    </row>
    <row r="2745" spans="1:9">
      <c r="A2745" s="94">
        <v>41103</v>
      </c>
      <c r="B2745" s="73">
        <f t="shared" si="146"/>
        <v>310.15825000000001</v>
      </c>
      <c r="C2745" s="95">
        <v>258.25</v>
      </c>
      <c r="E2745" s="95"/>
      <c r="F2745" s="96" t="s">
        <v>271</v>
      </c>
      <c r="G2745" s="73">
        <f t="shared" si="144"/>
        <v>1.2010000000000001</v>
      </c>
    </row>
    <row r="2746" spans="1:9">
      <c r="A2746" s="94">
        <v>41106</v>
      </c>
      <c r="B2746" s="73">
        <f t="shared" si="146"/>
        <v>317.36425000000003</v>
      </c>
      <c r="C2746" s="95">
        <v>264.25</v>
      </c>
      <c r="E2746" s="95"/>
      <c r="F2746" s="96" t="s">
        <v>271</v>
      </c>
      <c r="G2746" s="73">
        <f t="shared" si="144"/>
        <v>1.2010000000000001</v>
      </c>
    </row>
    <row r="2747" spans="1:9">
      <c r="A2747" s="94">
        <v>41107</v>
      </c>
      <c r="B2747" s="73">
        <f t="shared" si="146"/>
        <v>319.16575</v>
      </c>
      <c r="C2747" s="95">
        <v>265.75</v>
      </c>
      <c r="E2747" s="95"/>
      <c r="F2747" s="96" t="s">
        <v>271</v>
      </c>
      <c r="G2747" s="73">
        <f t="shared" si="144"/>
        <v>1.2010000000000001</v>
      </c>
    </row>
    <row r="2748" spans="1:9">
      <c r="A2748" s="94">
        <v>41108</v>
      </c>
      <c r="B2748" s="73">
        <f t="shared" si="146"/>
        <v>313.76125000000002</v>
      </c>
      <c r="C2748" s="95">
        <v>261.25</v>
      </c>
      <c r="E2748" s="95"/>
      <c r="F2748" s="96" t="s">
        <v>271</v>
      </c>
      <c r="G2748" s="73">
        <f t="shared" si="144"/>
        <v>1.2010000000000001</v>
      </c>
    </row>
    <row r="2749" spans="1:9">
      <c r="A2749" s="94">
        <v>41109</v>
      </c>
      <c r="B2749" s="73">
        <f t="shared" si="146"/>
        <v>320.66700000000003</v>
      </c>
      <c r="C2749" s="95">
        <v>267</v>
      </c>
      <c r="E2749" s="95"/>
      <c r="F2749" s="96" t="s">
        <v>271</v>
      </c>
      <c r="G2749" s="73">
        <f t="shared" si="144"/>
        <v>1.2010000000000001</v>
      </c>
    </row>
    <row r="2750" spans="1:9">
      <c r="A2750" s="94">
        <v>41110</v>
      </c>
      <c r="B2750" s="73">
        <f t="shared" si="146"/>
        <v>323.36925000000002</v>
      </c>
      <c r="C2750" s="95">
        <v>269.25</v>
      </c>
      <c r="E2750" s="95"/>
      <c r="F2750" s="96" t="s">
        <v>271</v>
      </c>
      <c r="G2750" s="73">
        <f t="shared" si="144"/>
        <v>1.2010000000000001</v>
      </c>
    </row>
    <row r="2751" spans="1:9">
      <c r="A2751" s="94">
        <v>41113</v>
      </c>
      <c r="B2751" s="73">
        <f t="shared" si="146"/>
        <v>317.96475000000004</v>
      </c>
      <c r="C2751" s="95">
        <v>264.75</v>
      </c>
      <c r="E2751" s="95"/>
      <c r="F2751" s="96" t="s">
        <v>271</v>
      </c>
      <c r="G2751" s="73">
        <f t="shared" si="144"/>
        <v>1.2010000000000001</v>
      </c>
    </row>
    <row r="2752" spans="1:9">
      <c r="A2752" s="94">
        <v>41114</v>
      </c>
      <c r="B2752" s="73">
        <f t="shared" si="146"/>
        <v>300.85050000000001</v>
      </c>
      <c r="C2752" s="95">
        <v>250.5</v>
      </c>
      <c r="E2752" s="95"/>
      <c r="F2752" s="96" t="s">
        <v>271</v>
      </c>
      <c r="G2752" s="73">
        <f t="shared" si="144"/>
        <v>1.2010000000000001</v>
      </c>
    </row>
    <row r="2753" spans="1:7">
      <c r="A2753" s="94">
        <v>41115</v>
      </c>
      <c r="B2753" s="73">
        <f t="shared" si="146"/>
        <v>312.26</v>
      </c>
      <c r="C2753" s="95">
        <v>260</v>
      </c>
      <c r="E2753" s="95"/>
      <c r="F2753" s="96" t="s">
        <v>271</v>
      </c>
      <c r="G2753" s="73">
        <f t="shared" si="144"/>
        <v>1.2010000000000001</v>
      </c>
    </row>
    <row r="2754" spans="1:7">
      <c r="A2754" s="94">
        <v>41116</v>
      </c>
      <c r="B2754" s="73">
        <f t="shared" si="146"/>
        <v>306.85550000000001</v>
      </c>
      <c r="C2754" s="95">
        <v>255.5</v>
      </c>
      <c r="E2754" s="95"/>
      <c r="F2754" s="96" t="s">
        <v>271</v>
      </c>
      <c r="G2754" s="73">
        <f t="shared" si="144"/>
        <v>1.2010000000000001</v>
      </c>
    </row>
    <row r="2755" spans="1:7">
      <c r="A2755" s="94">
        <v>41117</v>
      </c>
      <c r="B2755" s="73">
        <f t="shared" si="146"/>
        <v>308.95725000000004</v>
      </c>
      <c r="C2755" s="95">
        <v>257.25</v>
      </c>
      <c r="E2755" s="95"/>
      <c r="F2755" s="96" t="s">
        <v>271</v>
      </c>
      <c r="G2755" s="73">
        <f t="shared" si="144"/>
        <v>1.2010000000000001</v>
      </c>
    </row>
    <row r="2756" spans="1:7">
      <c r="A2756" s="94">
        <v>41120</v>
      </c>
      <c r="B2756" s="73">
        <f t="shared" si="146"/>
        <v>314.36175000000003</v>
      </c>
      <c r="C2756" s="95">
        <v>261.75</v>
      </c>
      <c r="E2756" s="95"/>
      <c r="F2756" s="96" t="s">
        <v>271</v>
      </c>
      <c r="G2756" s="73">
        <f t="shared" ref="G2756:G2819" si="147">VLOOKUP(F:F,I:J,2,FALSE)</f>
        <v>1.2010000000000001</v>
      </c>
    </row>
    <row r="2757" spans="1:7">
      <c r="A2757" s="94">
        <v>41121</v>
      </c>
      <c r="B2757" s="73">
        <f t="shared" si="146"/>
        <v>312.26</v>
      </c>
      <c r="C2757" s="95">
        <v>260</v>
      </c>
      <c r="E2757" s="95"/>
      <c r="F2757" s="96" t="s">
        <v>271</v>
      </c>
      <c r="G2757" s="73">
        <f t="shared" si="147"/>
        <v>1.2010000000000001</v>
      </c>
    </row>
    <row r="2758" spans="1:7">
      <c r="A2758" s="94">
        <v>41122</v>
      </c>
      <c r="B2758" s="73">
        <f t="shared" si="146"/>
        <v>306.58077500000002</v>
      </c>
      <c r="C2758" s="95">
        <v>255.25</v>
      </c>
      <c r="E2758" s="104">
        <v>101.77930000000001</v>
      </c>
      <c r="F2758" s="96" t="s">
        <v>272</v>
      </c>
      <c r="G2758" s="73">
        <f t="shared" si="147"/>
        <v>1.2011000000000001</v>
      </c>
    </row>
    <row r="2759" spans="1:7">
      <c r="A2759" s="94">
        <v>41123</v>
      </c>
      <c r="B2759" s="73">
        <f t="shared" si="146"/>
        <v>307.48160000000001</v>
      </c>
      <c r="C2759" s="95">
        <v>256</v>
      </c>
      <c r="E2759" s="95"/>
      <c r="F2759" s="96" t="s">
        <v>272</v>
      </c>
      <c r="G2759" s="73">
        <f t="shared" si="147"/>
        <v>1.2011000000000001</v>
      </c>
    </row>
    <row r="2760" spans="1:7">
      <c r="A2760" s="94">
        <v>41124</v>
      </c>
      <c r="B2760" s="73">
        <f t="shared" si="146"/>
        <v>312.88655</v>
      </c>
      <c r="C2760" s="95">
        <v>260.5</v>
      </c>
      <c r="E2760" s="95"/>
      <c r="F2760" s="96" t="s">
        <v>272</v>
      </c>
      <c r="G2760" s="73">
        <f t="shared" si="147"/>
        <v>1.2011000000000001</v>
      </c>
    </row>
    <row r="2761" spans="1:7">
      <c r="A2761" s="94">
        <v>41127</v>
      </c>
      <c r="B2761" s="73">
        <f t="shared" si="146"/>
        <v>312.88655</v>
      </c>
      <c r="C2761" s="95">
        <v>260.5</v>
      </c>
      <c r="E2761" s="95"/>
      <c r="F2761" s="96" t="s">
        <v>272</v>
      </c>
      <c r="G2761" s="73">
        <f t="shared" si="147"/>
        <v>1.2011000000000001</v>
      </c>
    </row>
    <row r="2762" spans="1:7">
      <c r="A2762" s="94">
        <v>41128</v>
      </c>
      <c r="B2762" s="73">
        <f t="shared" si="146"/>
        <v>310.18407500000001</v>
      </c>
      <c r="C2762" s="95">
        <v>258.25</v>
      </c>
      <c r="E2762" s="95"/>
      <c r="F2762" s="96" t="s">
        <v>272</v>
      </c>
      <c r="G2762" s="73">
        <f t="shared" si="147"/>
        <v>1.2011000000000001</v>
      </c>
    </row>
    <row r="2763" spans="1:7">
      <c r="A2763" s="94">
        <v>41129</v>
      </c>
      <c r="B2763" s="73">
        <f t="shared" si="146"/>
        <v>311.385175</v>
      </c>
      <c r="C2763" s="95">
        <v>259.25</v>
      </c>
      <c r="E2763" s="95"/>
      <c r="F2763" s="96" t="s">
        <v>272</v>
      </c>
      <c r="G2763" s="73">
        <f t="shared" si="147"/>
        <v>1.2011000000000001</v>
      </c>
    </row>
    <row r="2764" spans="1:7">
      <c r="A2764" s="94">
        <v>41130</v>
      </c>
      <c r="B2764" s="73">
        <f t="shared" si="146"/>
        <v>318.29150000000004</v>
      </c>
      <c r="C2764" s="95">
        <v>265</v>
      </c>
      <c r="E2764" s="95"/>
      <c r="F2764" s="96" t="s">
        <v>272</v>
      </c>
      <c r="G2764" s="73">
        <f t="shared" si="147"/>
        <v>1.2011000000000001</v>
      </c>
    </row>
    <row r="2765" spans="1:7">
      <c r="A2765" s="94">
        <v>41131</v>
      </c>
      <c r="B2765" s="73">
        <f t="shared" si="146"/>
        <v>316.48984999999999</v>
      </c>
      <c r="C2765" s="95">
        <v>263.5</v>
      </c>
      <c r="E2765" s="95"/>
      <c r="F2765" s="96" t="s">
        <v>272</v>
      </c>
      <c r="G2765" s="73">
        <f t="shared" si="147"/>
        <v>1.2011000000000001</v>
      </c>
    </row>
    <row r="2766" spans="1:7">
      <c r="A2766" s="94">
        <v>41134</v>
      </c>
      <c r="B2766" s="73">
        <f t="shared" si="146"/>
        <v>308.98297500000001</v>
      </c>
      <c r="C2766" s="95">
        <v>257.25</v>
      </c>
      <c r="E2766" s="95"/>
      <c r="F2766" s="96" t="s">
        <v>272</v>
      </c>
      <c r="G2766" s="73">
        <f t="shared" si="147"/>
        <v>1.2011000000000001</v>
      </c>
    </row>
    <row r="2767" spans="1:7">
      <c r="A2767" s="94">
        <v>41135</v>
      </c>
      <c r="B2767" s="73">
        <f t="shared" si="146"/>
        <v>306.28050000000002</v>
      </c>
      <c r="C2767" s="95">
        <v>255</v>
      </c>
      <c r="E2767" s="95"/>
      <c r="F2767" s="96" t="s">
        <v>272</v>
      </c>
      <c r="G2767" s="73">
        <f t="shared" si="147"/>
        <v>1.2011000000000001</v>
      </c>
    </row>
    <row r="2768" spans="1:7">
      <c r="A2768" s="94">
        <v>41136</v>
      </c>
      <c r="B2768" s="73">
        <f t="shared" si="146"/>
        <v>307.78187500000001</v>
      </c>
      <c r="C2768" s="95">
        <v>256.25</v>
      </c>
      <c r="E2768" s="95"/>
      <c r="F2768" s="96" t="s">
        <v>272</v>
      </c>
      <c r="G2768" s="73">
        <f t="shared" si="147"/>
        <v>1.2011000000000001</v>
      </c>
    </row>
    <row r="2769" spans="1:7">
      <c r="A2769" s="94">
        <v>41137</v>
      </c>
      <c r="B2769" s="73">
        <f t="shared" si="146"/>
        <v>311.985725</v>
      </c>
      <c r="C2769" s="95">
        <v>259.75</v>
      </c>
      <c r="E2769" s="95"/>
      <c r="F2769" s="96" t="s">
        <v>272</v>
      </c>
      <c r="G2769" s="73">
        <f t="shared" si="147"/>
        <v>1.2011000000000001</v>
      </c>
    </row>
    <row r="2770" spans="1:7">
      <c r="A2770" s="94">
        <v>41138</v>
      </c>
      <c r="B2770" s="73">
        <f t="shared" si="146"/>
        <v>315.58902499999999</v>
      </c>
      <c r="C2770" s="95">
        <v>262.75</v>
      </c>
      <c r="E2770" s="95"/>
      <c r="F2770" s="96" t="s">
        <v>272</v>
      </c>
      <c r="G2770" s="73">
        <f t="shared" si="147"/>
        <v>1.2011000000000001</v>
      </c>
    </row>
    <row r="2771" spans="1:7">
      <c r="A2771" s="94">
        <v>41141</v>
      </c>
      <c r="B2771" s="73">
        <f t="shared" si="146"/>
        <v>315.88929999999999</v>
      </c>
      <c r="C2771" s="95">
        <v>263</v>
      </c>
      <c r="E2771" s="95"/>
      <c r="F2771" s="96" t="s">
        <v>272</v>
      </c>
      <c r="G2771" s="73">
        <f t="shared" si="147"/>
        <v>1.2011000000000001</v>
      </c>
    </row>
    <row r="2772" spans="1:7">
      <c r="A2772" s="94">
        <v>41142</v>
      </c>
      <c r="B2772" s="73">
        <f t="shared" si="146"/>
        <v>321.59452500000003</v>
      </c>
      <c r="C2772" s="95">
        <v>267.75</v>
      </c>
      <c r="E2772" s="95"/>
      <c r="F2772" s="96" t="s">
        <v>272</v>
      </c>
      <c r="G2772" s="73">
        <f t="shared" si="147"/>
        <v>1.2011000000000001</v>
      </c>
    </row>
    <row r="2773" spans="1:7">
      <c r="A2773" s="94">
        <v>41143</v>
      </c>
      <c r="B2773" s="73">
        <f t="shared" si="146"/>
        <v>320.39342500000004</v>
      </c>
      <c r="C2773" s="95">
        <v>266.75</v>
      </c>
      <c r="E2773" s="95"/>
      <c r="F2773" s="96" t="s">
        <v>272</v>
      </c>
      <c r="G2773" s="73">
        <f t="shared" si="147"/>
        <v>1.2011000000000001</v>
      </c>
    </row>
    <row r="2774" spans="1:7">
      <c r="A2774" s="94">
        <v>41144</v>
      </c>
      <c r="B2774" s="73">
        <f t="shared" si="146"/>
        <v>317.09039999999999</v>
      </c>
      <c r="C2774" s="95">
        <v>264</v>
      </c>
      <c r="E2774" s="95"/>
      <c r="F2774" s="96" t="s">
        <v>272</v>
      </c>
      <c r="G2774" s="73">
        <f t="shared" si="147"/>
        <v>1.2011000000000001</v>
      </c>
    </row>
    <row r="2775" spans="1:7">
      <c r="A2775" s="94">
        <v>41145</v>
      </c>
      <c r="B2775" s="73">
        <f t="shared" si="146"/>
        <v>312.586275</v>
      </c>
      <c r="C2775" s="95">
        <v>260.25</v>
      </c>
      <c r="E2775" s="95"/>
      <c r="F2775" s="96" t="s">
        <v>272</v>
      </c>
      <c r="G2775" s="73">
        <f t="shared" si="147"/>
        <v>1.2011000000000001</v>
      </c>
    </row>
    <row r="2776" spans="1:7">
      <c r="A2776" s="94">
        <v>41148</v>
      </c>
      <c r="B2776" s="73">
        <f t="shared" ref="B2776:B2839" si="148">+C2776*G2776</f>
        <v>312.586275</v>
      </c>
      <c r="C2776" s="95">
        <v>260.25</v>
      </c>
      <c r="E2776" s="95"/>
      <c r="F2776" s="96" t="s">
        <v>272</v>
      </c>
      <c r="G2776" s="73">
        <f t="shared" si="147"/>
        <v>1.2011000000000001</v>
      </c>
    </row>
    <row r="2777" spans="1:7">
      <c r="A2777" s="94">
        <v>41149</v>
      </c>
      <c r="B2777" s="73">
        <f t="shared" si="148"/>
        <v>313.186825</v>
      </c>
      <c r="C2777" s="95">
        <v>260.75</v>
      </c>
      <c r="E2777" s="95"/>
      <c r="F2777" s="96" t="s">
        <v>272</v>
      </c>
      <c r="G2777" s="73">
        <f t="shared" si="147"/>
        <v>1.2011000000000001</v>
      </c>
    </row>
    <row r="2778" spans="1:7">
      <c r="A2778" s="94">
        <v>41150</v>
      </c>
      <c r="B2778" s="73">
        <f t="shared" si="148"/>
        <v>318.29150000000004</v>
      </c>
      <c r="C2778" s="95">
        <v>265</v>
      </c>
      <c r="E2778" s="95"/>
      <c r="F2778" s="96" t="s">
        <v>272</v>
      </c>
      <c r="G2778" s="73">
        <f t="shared" si="147"/>
        <v>1.2011000000000001</v>
      </c>
    </row>
    <row r="2779" spans="1:7">
      <c r="A2779" s="94">
        <v>41151</v>
      </c>
      <c r="B2779" s="73">
        <f t="shared" si="148"/>
        <v>320.39342500000004</v>
      </c>
      <c r="C2779" s="95">
        <v>266.75</v>
      </c>
      <c r="E2779" s="95"/>
      <c r="F2779" s="96" t="s">
        <v>272</v>
      </c>
      <c r="G2779" s="73">
        <f t="shared" si="147"/>
        <v>1.2011000000000001</v>
      </c>
    </row>
    <row r="2780" spans="1:7">
      <c r="A2780" s="94">
        <v>41152</v>
      </c>
      <c r="B2780" s="73">
        <f t="shared" si="148"/>
        <v>316.79012499999999</v>
      </c>
      <c r="C2780" s="95">
        <v>263.75</v>
      </c>
      <c r="E2780" s="95"/>
      <c r="F2780" s="96" t="s">
        <v>272</v>
      </c>
      <c r="G2780" s="73">
        <f t="shared" si="147"/>
        <v>1.2011000000000001</v>
      </c>
    </row>
    <row r="2781" spans="1:7">
      <c r="A2781" s="94">
        <v>41155</v>
      </c>
      <c r="B2781" s="73">
        <f t="shared" si="148"/>
        <v>319.75405000000001</v>
      </c>
      <c r="C2781" s="95">
        <v>264.5</v>
      </c>
      <c r="E2781" s="104">
        <v>104.0205</v>
      </c>
      <c r="F2781" s="96" t="s">
        <v>273</v>
      </c>
      <c r="G2781" s="73">
        <f t="shared" si="147"/>
        <v>1.2089000000000001</v>
      </c>
    </row>
    <row r="2782" spans="1:7">
      <c r="A2782" s="94">
        <v>41156</v>
      </c>
      <c r="B2782" s="73">
        <f t="shared" si="148"/>
        <v>317.63847500000003</v>
      </c>
      <c r="C2782" s="95">
        <v>262.75</v>
      </c>
      <c r="E2782" s="95"/>
      <c r="F2782" s="96" t="s">
        <v>273</v>
      </c>
      <c r="G2782" s="73">
        <f t="shared" si="147"/>
        <v>1.2089000000000001</v>
      </c>
    </row>
    <row r="2783" spans="1:7">
      <c r="A2783" s="94">
        <v>41157</v>
      </c>
      <c r="B2783" s="73">
        <f t="shared" si="148"/>
        <v>314.31400000000002</v>
      </c>
      <c r="C2783" s="95">
        <v>260</v>
      </c>
      <c r="E2783" s="95"/>
      <c r="F2783" s="96" t="s">
        <v>273</v>
      </c>
      <c r="G2783" s="73">
        <f t="shared" si="147"/>
        <v>1.2089000000000001</v>
      </c>
    </row>
    <row r="2784" spans="1:7">
      <c r="A2784" s="94">
        <v>41158</v>
      </c>
      <c r="B2784" s="73">
        <f t="shared" si="148"/>
        <v>316.12735000000004</v>
      </c>
      <c r="C2784" s="95">
        <v>261.5</v>
      </c>
      <c r="E2784" s="95"/>
      <c r="F2784" s="96" t="s">
        <v>273</v>
      </c>
      <c r="G2784" s="73">
        <f t="shared" si="147"/>
        <v>1.2089000000000001</v>
      </c>
    </row>
    <row r="2785" spans="1:7">
      <c r="A2785" s="94">
        <v>41159</v>
      </c>
      <c r="B2785" s="73">
        <f t="shared" si="148"/>
        <v>320.35850000000005</v>
      </c>
      <c r="C2785" s="95">
        <v>265</v>
      </c>
      <c r="E2785" s="95"/>
      <c r="F2785" s="96" t="s">
        <v>273</v>
      </c>
      <c r="G2785" s="73">
        <f t="shared" si="147"/>
        <v>1.2089000000000001</v>
      </c>
    </row>
    <row r="2786" spans="1:7">
      <c r="A2786" s="94">
        <v>41162</v>
      </c>
      <c r="B2786" s="73">
        <f t="shared" si="148"/>
        <v>320.66072500000001</v>
      </c>
      <c r="C2786" s="95">
        <v>265.25</v>
      </c>
      <c r="E2786" s="95"/>
      <c r="F2786" s="96" t="s">
        <v>273</v>
      </c>
      <c r="G2786" s="73">
        <f t="shared" si="147"/>
        <v>1.2089000000000001</v>
      </c>
    </row>
    <row r="2787" spans="1:7">
      <c r="A2787" s="94">
        <v>41163</v>
      </c>
      <c r="B2787" s="73">
        <f t="shared" si="148"/>
        <v>318.54515000000004</v>
      </c>
      <c r="C2787" s="95">
        <v>263.5</v>
      </c>
      <c r="E2787" s="95"/>
      <c r="F2787" s="96" t="s">
        <v>273</v>
      </c>
      <c r="G2787" s="73">
        <f t="shared" si="147"/>
        <v>1.2089000000000001</v>
      </c>
    </row>
    <row r="2788" spans="1:7">
      <c r="A2788" s="94">
        <v>41164</v>
      </c>
      <c r="B2788" s="73">
        <f t="shared" si="148"/>
        <v>315.22067500000003</v>
      </c>
      <c r="C2788" s="95">
        <v>260.75</v>
      </c>
      <c r="E2788" s="95"/>
      <c r="F2788" s="96" t="s">
        <v>273</v>
      </c>
      <c r="G2788" s="73">
        <f t="shared" si="147"/>
        <v>1.2089000000000001</v>
      </c>
    </row>
    <row r="2789" spans="1:7">
      <c r="A2789" s="94">
        <v>41165</v>
      </c>
      <c r="B2789" s="73">
        <f t="shared" si="148"/>
        <v>319.45182500000004</v>
      </c>
      <c r="C2789" s="95">
        <v>264.25</v>
      </c>
      <c r="E2789" s="95"/>
      <c r="F2789" s="96" t="s">
        <v>273</v>
      </c>
      <c r="G2789" s="73">
        <f t="shared" si="147"/>
        <v>1.2089000000000001</v>
      </c>
    </row>
    <row r="2790" spans="1:7">
      <c r="A2790" s="94">
        <v>41166</v>
      </c>
      <c r="B2790" s="73">
        <f t="shared" si="148"/>
        <v>322.17185000000001</v>
      </c>
      <c r="C2790" s="95">
        <v>266.5</v>
      </c>
      <c r="E2790" s="95"/>
      <c r="F2790" s="96" t="s">
        <v>273</v>
      </c>
      <c r="G2790" s="73">
        <f t="shared" si="147"/>
        <v>1.2089000000000001</v>
      </c>
    </row>
    <row r="2791" spans="1:7">
      <c r="A2791" s="94">
        <v>41169</v>
      </c>
      <c r="B2791" s="73">
        <f t="shared" si="148"/>
        <v>314.61622500000004</v>
      </c>
      <c r="C2791" s="95">
        <v>260.25</v>
      </c>
      <c r="E2791" s="95"/>
      <c r="F2791" s="96" t="s">
        <v>273</v>
      </c>
      <c r="G2791" s="73">
        <f t="shared" si="147"/>
        <v>1.2089000000000001</v>
      </c>
    </row>
    <row r="2792" spans="1:7">
      <c r="A2792" s="94">
        <v>41170</v>
      </c>
      <c r="B2792" s="73">
        <f t="shared" si="148"/>
        <v>313.10510000000005</v>
      </c>
      <c r="C2792" s="95">
        <v>259</v>
      </c>
      <c r="E2792" s="95"/>
      <c r="F2792" s="96" t="s">
        <v>273</v>
      </c>
      <c r="G2792" s="73">
        <f t="shared" si="147"/>
        <v>1.2089000000000001</v>
      </c>
    </row>
    <row r="2793" spans="1:7">
      <c r="A2793" s="94">
        <v>41171</v>
      </c>
      <c r="B2793" s="73">
        <f t="shared" si="148"/>
        <v>315.52290000000005</v>
      </c>
      <c r="C2793" s="95">
        <v>261</v>
      </c>
      <c r="E2793" s="95"/>
      <c r="F2793" s="96" t="s">
        <v>273</v>
      </c>
      <c r="G2793" s="73">
        <f t="shared" si="147"/>
        <v>1.2089000000000001</v>
      </c>
    </row>
    <row r="2794" spans="1:7">
      <c r="A2794" s="94">
        <v>41172</v>
      </c>
      <c r="B2794" s="73">
        <f t="shared" si="148"/>
        <v>315.82512500000001</v>
      </c>
      <c r="C2794" s="95">
        <v>261.25</v>
      </c>
      <c r="E2794" s="95"/>
      <c r="F2794" s="96" t="s">
        <v>273</v>
      </c>
      <c r="G2794" s="73">
        <f t="shared" si="147"/>
        <v>1.2089000000000001</v>
      </c>
    </row>
    <row r="2795" spans="1:7">
      <c r="A2795" s="94">
        <v>41173</v>
      </c>
      <c r="B2795" s="73">
        <f t="shared" si="148"/>
        <v>318.847375</v>
      </c>
      <c r="C2795" s="95">
        <v>263.75</v>
      </c>
      <c r="E2795" s="95"/>
      <c r="F2795" s="96" t="s">
        <v>273</v>
      </c>
      <c r="G2795" s="73">
        <f t="shared" si="147"/>
        <v>1.2089000000000001</v>
      </c>
    </row>
    <row r="2796" spans="1:7">
      <c r="A2796" s="94">
        <v>41176</v>
      </c>
      <c r="B2796" s="73">
        <f t="shared" si="148"/>
        <v>314.91845000000001</v>
      </c>
      <c r="C2796" s="95">
        <v>260.5</v>
      </c>
      <c r="E2796" s="95"/>
      <c r="F2796" s="96" t="s">
        <v>273</v>
      </c>
      <c r="G2796" s="73">
        <f t="shared" si="147"/>
        <v>1.2089000000000001</v>
      </c>
    </row>
    <row r="2797" spans="1:7">
      <c r="A2797" s="94">
        <v>41177</v>
      </c>
      <c r="B2797" s="73">
        <f t="shared" si="148"/>
        <v>315.82512500000001</v>
      </c>
      <c r="C2797" s="95">
        <v>261.25</v>
      </c>
      <c r="E2797" s="95"/>
      <c r="F2797" s="96" t="s">
        <v>273</v>
      </c>
      <c r="G2797" s="73">
        <f t="shared" si="147"/>
        <v>1.2089000000000001</v>
      </c>
    </row>
    <row r="2798" spans="1:7">
      <c r="A2798" s="94">
        <v>41178</v>
      </c>
      <c r="B2798" s="73">
        <f t="shared" si="148"/>
        <v>315.82512500000001</v>
      </c>
      <c r="C2798" s="95">
        <v>261.25</v>
      </c>
      <c r="E2798" s="95"/>
      <c r="F2798" s="96" t="s">
        <v>273</v>
      </c>
      <c r="G2798" s="73">
        <f t="shared" si="147"/>
        <v>1.2089000000000001</v>
      </c>
    </row>
    <row r="2799" spans="1:7">
      <c r="A2799" s="94">
        <v>41179</v>
      </c>
      <c r="B2799" s="73">
        <f t="shared" si="148"/>
        <v>311.89620000000002</v>
      </c>
      <c r="C2799" s="95">
        <v>258</v>
      </c>
      <c r="E2799" s="95"/>
      <c r="F2799" s="96" t="s">
        <v>273</v>
      </c>
      <c r="G2799" s="73">
        <f t="shared" si="147"/>
        <v>1.2089000000000001</v>
      </c>
    </row>
    <row r="2800" spans="1:7">
      <c r="A2800" s="94">
        <v>41180</v>
      </c>
      <c r="B2800" s="73">
        <f t="shared" si="148"/>
        <v>321.265175</v>
      </c>
      <c r="C2800" s="95">
        <v>265.75</v>
      </c>
      <c r="E2800" s="95"/>
      <c r="F2800" s="96" t="s">
        <v>273</v>
      </c>
      <c r="G2800" s="73">
        <f t="shared" si="147"/>
        <v>1.2089000000000001</v>
      </c>
    </row>
    <row r="2801" spans="1:7">
      <c r="A2801" s="94">
        <v>41183</v>
      </c>
      <c r="B2801" s="73">
        <f t="shared" si="148"/>
        <v>317.57249999999999</v>
      </c>
      <c r="C2801" s="95">
        <v>262.5</v>
      </c>
      <c r="E2801" s="104">
        <v>103.2842</v>
      </c>
      <c r="F2801" s="96" t="s">
        <v>274</v>
      </c>
      <c r="G2801" s="73">
        <f t="shared" si="147"/>
        <v>1.2098</v>
      </c>
    </row>
    <row r="2802" spans="1:7">
      <c r="A2802" s="94">
        <v>41184</v>
      </c>
      <c r="B2802" s="73">
        <f t="shared" si="148"/>
        <v>313.64064999999999</v>
      </c>
      <c r="C2802" s="95">
        <v>259.25</v>
      </c>
      <c r="E2802" s="95"/>
      <c r="F2802" s="96" t="s">
        <v>274</v>
      </c>
      <c r="G2802" s="73">
        <f t="shared" si="147"/>
        <v>1.2098</v>
      </c>
    </row>
    <row r="2803" spans="1:7">
      <c r="A2803" s="94">
        <v>41185</v>
      </c>
      <c r="B2803" s="73">
        <f t="shared" si="148"/>
        <v>312.1284</v>
      </c>
      <c r="C2803" s="95">
        <v>258</v>
      </c>
      <c r="E2803" s="95"/>
      <c r="F2803" s="96" t="s">
        <v>274</v>
      </c>
      <c r="G2803" s="73">
        <f t="shared" si="147"/>
        <v>1.2098</v>
      </c>
    </row>
    <row r="2804" spans="1:7">
      <c r="A2804" s="94">
        <v>41186</v>
      </c>
      <c r="B2804" s="73">
        <f t="shared" si="148"/>
        <v>314.85045000000002</v>
      </c>
      <c r="C2804" s="95">
        <v>260.25</v>
      </c>
      <c r="E2804" s="95"/>
      <c r="F2804" s="96" t="s">
        <v>274</v>
      </c>
      <c r="G2804" s="73">
        <f t="shared" si="147"/>
        <v>1.2098</v>
      </c>
    </row>
    <row r="2805" spans="1:7">
      <c r="A2805" s="94">
        <v>41187</v>
      </c>
      <c r="B2805" s="73">
        <f t="shared" si="148"/>
        <v>313.33819999999997</v>
      </c>
      <c r="C2805" s="95">
        <v>259</v>
      </c>
      <c r="E2805" s="95"/>
      <c r="F2805" s="96" t="s">
        <v>274</v>
      </c>
      <c r="G2805" s="73">
        <f t="shared" si="147"/>
        <v>1.2098</v>
      </c>
    </row>
    <row r="2806" spans="1:7">
      <c r="A2806" s="94">
        <v>41190</v>
      </c>
      <c r="B2806" s="73">
        <f t="shared" si="148"/>
        <v>314.24554999999998</v>
      </c>
      <c r="C2806" s="95">
        <v>259.75</v>
      </c>
      <c r="E2806" s="95"/>
      <c r="F2806" s="96" t="s">
        <v>274</v>
      </c>
      <c r="G2806" s="73">
        <f t="shared" si="147"/>
        <v>1.2098</v>
      </c>
    </row>
    <row r="2807" spans="1:7">
      <c r="A2807" s="94">
        <v>41191</v>
      </c>
      <c r="B2807" s="73">
        <f t="shared" si="148"/>
        <v>316.06025</v>
      </c>
      <c r="C2807" s="95">
        <v>261.25</v>
      </c>
      <c r="E2807" s="95"/>
      <c r="F2807" s="96" t="s">
        <v>274</v>
      </c>
      <c r="G2807" s="73">
        <f t="shared" si="147"/>
        <v>1.2098</v>
      </c>
    </row>
    <row r="2808" spans="1:7">
      <c r="A2808" s="94">
        <v>41192</v>
      </c>
      <c r="B2808" s="73">
        <f t="shared" si="148"/>
        <v>316.06025</v>
      </c>
      <c r="C2808" s="95">
        <v>261.25</v>
      </c>
      <c r="E2808" s="95"/>
      <c r="F2808" s="96" t="s">
        <v>274</v>
      </c>
      <c r="G2808" s="73">
        <f t="shared" si="147"/>
        <v>1.2098</v>
      </c>
    </row>
    <row r="2809" spans="1:7">
      <c r="A2809" s="94">
        <v>41193</v>
      </c>
      <c r="B2809" s="73">
        <f t="shared" si="148"/>
        <v>318.78230000000002</v>
      </c>
      <c r="C2809" s="95">
        <v>263.5</v>
      </c>
      <c r="E2809" s="95"/>
      <c r="F2809" s="96" t="s">
        <v>274</v>
      </c>
      <c r="G2809" s="73">
        <f t="shared" si="147"/>
        <v>1.2098</v>
      </c>
    </row>
    <row r="2810" spans="1:7">
      <c r="A2810" s="94">
        <v>41194</v>
      </c>
      <c r="B2810" s="73">
        <f t="shared" si="148"/>
        <v>313.03575000000001</v>
      </c>
      <c r="C2810" s="95">
        <v>258.75</v>
      </c>
      <c r="E2810" s="95"/>
      <c r="F2810" s="96" t="s">
        <v>274</v>
      </c>
      <c r="G2810" s="73">
        <f t="shared" si="147"/>
        <v>1.2098</v>
      </c>
    </row>
    <row r="2811" spans="1:7">
      <c r="A2811" s="94">
        <v>41197</v>
      </c>
      <c r="B2811" s="73">
        <f t="shared" si="148"/>
        <v>313.33819999999997</v>
      </c>
      <c r="C2811" s="95">
        <v>259</v>
      </c>
      <c r="E2811" s="95"/>
      <c r="F2811" s="96" t="s">
        <v>274</v>
      </c>
      <c r="G2811" s="73">
        <f t="shared" si="147"/>
        <v>1.2098</v>
      </c>
    </row>
    <row r="2812" spans="1:7">
      <c r="A2812" s="94">
        <v>41198</v>
      </c>
      <c r="B2812" s="73">
        <f t="shared" si="148"/>
        <v>311.52350000000001</v>
      </c>
      <c r="C2812" s="95">
        <v>257.5</v>
      </c>
      <c r="E2812" s="95"/>
      <c r="F2812" s="96" t="s">
        <v>274</v>
      </c>
      <c r="G2812" s="73">
        <f t="shared" si="147"/>
        <v>1.2098</v>
      </c>
    </row>
    <row r="2813" spans="1:7">
      <c r="A2813" s="94">
        <v>41199</v>
      </c>
      <c r="B2813" s="73">
        <f t="shared" si="148"/>
        <v>310.31369999999998</v>
      </c>
      <c r="C2813" s="95">
        <v>256.5</v>
      </c>
      <c r="E2813" s="95"/>
      <c r="F2813" s="96" t="s">
        <v>274</v>
      </c>
      <c r="G2813" s="73">
        <f t="shared" si="147"/>
        <v>1.2098</v>
      </c>
    </row>
    <row r="2814" spans="1:7">
      <c r="A2814" s="94">
        <v>41200</v>
      </c>
      <c r="B2814" s="73">
        <f t="shared" si="148"/>
        <v>314.24554999999998</v>
      </c>
      <c r="C2814" s="95">
        <v>259.75</v>
      </c>
      <c r="E2814" s="95"/>
      <c r="F2814" s="96" t="s">
        <v>274</v>
      </c>
      <c r="G2814" s="73">
        <f t="shared" si="147"/>
        <v>1.2098</v>
      </c>
    </row>
    <row r="2815" spans="1:7">
      <c r="A2815" s="94">
        <v>41201</v>
      </c>
      <c r="B2815" s="73">
        <f t="shared" si="148"/>
        <v>317.87495000000001</v>
      </c>
      <c r="C2815" s="95">
        <v>262.75</v>
      </c>
      <c r="E2815" s="95"/>
      <c r="F2815" s="96" t="s">
        <v>274</v>
      </c>
      <c r="G2815" s="73">
        <f t="shared" si="147"/>
        <v>1.2098</v>
      </c>
    </row>
    <row r="2816" spans="1:7">
      <c r="A2816" s="94">
        <v>41204</v>
      </c>
      <c r="B2816" s="73">
        <f t="shared" si="148"/>
        <v>318.17739999999998</v>
      </c>
      <c r="C2816" s="95">
        <v>263</v>
      </c>
      <c r="E2816" s="95"/>
      <c r="F2816" s="96" t="s">
        <v>274</v>
      </c>
      <c r="G2816" s="73">
        <f t="shared" si="147"/>
        <v>1.2098</v>
      </c>
    </row>
    <row r="2817" spans="1:7">
      <c r="A2817" s="94">
        <v>41205</v>
      </c>
      <c r="B2817" s="73">
        <f t="shared" si="148"/>
        <v>318.47985</v>
      </c>
      <c r="C2817" s="95">
        <v>263.25</v>
      </c>
      <c r="E2817" s="95"/>
      <c r="F2817" s="96" t="s">
        <v>274</v>
      </c>
      <c r="G2817" s="73">
        <f t="shared" si="147"/>
        <v>1.2098</v>
      </c>
    </row>
    <row r="2818" spans="1:7">
      <c r="A2818" s="94">
        <v>41206</v>
      </c>
      <c r="B2818" s="73">
        <f t="shared" si="148"/>
        <v>322.71415000000002</v>
      </c>
      <c r="C2818" s="95">
        <v>266.75</v>
      </c>
      <c r="E2818" s="95"/>
      <c r="F2818" s="96" t="s">
        <v>274</v>
      </c>
      <c r="G2818" s="73">
        <f t="shared" si="147"/>
        <v>1.2098</v>
      </c>
    </row>
    <row r="2819" spans="1:7">
      <c r="A2819" s="94">
        <v>41207</v>
      </c>
      <c r="B2819" s="73">
        <f t="shared" si="148"/>
        <v>317.87495000000001</v>
      </c>
      <c r="C2819" s="95">
        <v>262.75</v>
      </c>
      <c r="E2819" s="95"/>
      <c r="F2819" s="96" t="s">
        <v>274</v>
      </c>
      <c r="G2819" s="73">
        <f t="shared" si="147"/>
        <v>1.2098</v>
      </c>
    </row>
    <row r="2820" spans="1:7">
      <c r="A2820" s="94">
        <v>41208</v>
      </c>
      <c r="B2820" s="73">
        <f t="shared" si="148"/>
        <v>319.68964999999997</v>
      </c>
      <c r="C2820" s="95">
        <v>264.25</v>
      </c>
      <c r="E2820" s="95"/>
      <c r="F2820" s="96" t="s">
        <v>274</v>
      </c>
      <c r="G2820" s="73">
        <f t="shared" ref="G2820:G2883" si="149">VLOOKUP(F:F,I:J,2,FALSE)</f>
        <v>1.2098</v>
      </c>
    </row>
    <row r="2821" spans="1:7">
      <c r="A2821" s="94">
        <v>41211</v>
      </c>
      <c r="B2821" s="73">
        <f t="shared" si="148"/>
        <v>318.17739999999998</v>
      </c>
      <c r="C2821" s="95">
        <v>263</v>
      </c>
      <c r="E2821" s="95"/>
      <c r="F2821" s="96" t="s">
        <v>274</v>
      </c>
      <c r="G2821" s="73">
        <f t="shared" si="149"/>
        <v>1.2098</v>
      </c>
    </row>
    <row r="2822" spans="1:7">
      <c r="A2822" s="94">
        <v>41212</v>
      </c>
      <c r="B2822" s="73">
        <f t="shared" si="148"/>
        <v>317.27004999999997</v>
      </c>
      <c r="C2822" s="95">
        <v>262.25</v>
      </c>
      <c r="E2822" s="95"/>
      <c r="F2822" s="96" t="s">
        <v>274</v>
      </c>
      <c r="G2822" s="73">
        <f t="shared" si="149"/>
        <v>1.2098</v>
      </c>
    </row>
    <row r="2823" spans="1:7">
      <c r="A2823" s="94">
        <v>41213</v>
      </c>
      <c r="B2823" s="73">
        <f t="shared" si="148"/>
        <v>320.89945</v>
      </c>
      <c r="C2823" s="95">
        <v>265.25</v>
      </c>
      <c r="E2823" s="95"/>
      <c r="F2823" s="96" t="s">
        <v>274</v>
      </c>
      <c r="G2823" s="73">
        <f t="shared" si="149"/>
        <v>1.2098</v>
      </c>
    </row>
    <row r="2824" spans="1:7">
      <c r="A2824" s="94">
        <v>41214</v>
      </c>
      <c r="B2824" s="73">
        <f t="shared" si="148"/>
        <v>322.69229999999999</v>
      </c>
      <c r="C2824" s="95">
        <v>267.75</v>
      </c>
      <c r="E2824" s="104">
        <v>98.655000000000001</v>
      </c>
      <c r="F2824" s="96" t="s">
        <v>275</v>
      </c>
      <c r="G2824" s="73">
        <f t="shared" si="149"/>
        <v>1.2052</v>
      </c>
    </row>
    <row r="2825" spans="1:7">
      <c r="A2825" s="94">
        <v>41215</v>
      </c>
      <c r="B2825" s="73">
        <f t="shared" si="148"/>
        <v>324.50010000000003</v>
      </c>
      <c r="C2825" s="95">
        <v>269.25</v>
      </c>
      <c r="E2825" s="95"/>
      <c r="F2825" s="96" t="s">
        <v>275</v>
      </c>
      <c r="G2825" s="73">
        <f t="shared" si="149"/>
        <v>1.2052</v>
      </c>
    </row>
    <row r="2826" spans="1:7">
      <c r="A2826" s="94">
        <v>41218</v>
      </c>
      <c r="B2826" s="73">
        <f t="shared" si="148"/>
        <v>326.60919999999999</v>
      </c>
      <c r="C2826" s="95">
        <v>271</v>
      </c>
      <c r="E2826" s="95"/>
      <c r="F2826" s="96" t="s">
        <v>275</v>
      </c>
      <c r="G2826" s="73">
        <f t="shared" si="149"/>
        <v>1.2052</v>
      </c>
    </row>
    <row r="2827" spans="1:7">
      <c r="A2827" s="94">
        <v>41219</v>
      </c>
      <c r="B2827" s="73">
        <f t="shared" si="148"/>
        <v>330.22480000000002</v>
      </c>
      <c r="C2827" s="95">
        <v>274</v>
      </c>
      <c r="E2827" s="95"/>
      <c r="F2827" s="96" t="s">
        <v>275</v>
      </c>
      <c r="G2827" s="73">
        <f t="shared" si="149"/>
        <v>1.2052</v>
      </c>
    </row>
    <row r="2828" spans="1:7">
      <c r="A2828" s="94">
        <v>41220</v>
      </c>
      <c r="B2828" s="73">
        <f t="shared" si="148"/>
        <v>332.6352</v>
      </c>
      <c r="C2828" s="95">
        <v>276</v>
      </c>
      <c r="E2828" s="95"/>
      <c r="F2828" s="96" t="s">
        <v>275</v>
      </c>
      <c r="G2828" s="73">
        <f t="shared" si="149"/>
        <v>1.2052</v>
      </c>
    </row>
    <row r="2829" spans="1:7">
      <c r="A2829" s="94">
        <v>41221</v>
      </c>
      <c r="B2829" s="73">
        <f t="shared" si="148"/>
        <v>335.34690000000001</v>
      </c>
      <c r="C2829" s="95">
        <v>278.25</v>
      </c>
      <c r="E2829" s="95"/>
      <c r="F2829" s="96" t="s">
        <v>275</v>
      </c>
      <c r="G2829" s="73">
        <f t="shared" si="149"/>
        <v>1.2052</v>
      </c>
    </row>
    <row r="2830" spans="1:7">
      <c r="A2830" s="94">
        <v>41222</v>
      </c>
      <c r="B2830" s="73">
        <f t="shared" si="148"/>
        <v>338.05860000000001</v>
      </c>
      <c r="C2830" s="95">
        <v>280.5</v>
      </c>
      <c r="E2830" s="95"/>
      <c r="F2830" s="96" t="s">
        <v>275</v>
      </c>
      <c r="G2830" s="73">
        <f t="shared" si="149"/>
        <v>1.2052</v>
      </c>
    </row>
    <row r="2831" spans="1:7">
      <c r="A2831" s="94">
        <v>41225</v>
      </c>
      <c r="B2831" s="73">
        <f t="shared" si="148"/>
        <v>328.7183</v>
      </c>
      <c r="C2831" s="95">
        <v>272.75</v>
      </c>
      <c r="E2831" s="95"/>
      <c r="F2831" s="96" t="s">
        <v>275</v>
      </c>
      <c r="G2831" s="73">
        <f t="shared" si="149"/>
        <v>1.2052</v>
      </c>
    </row>
    <row r="2832" spans="1:7">
      <c r="A2832" s="94">
        <v>41226</v>
      </c>
      <c r="B2832" s="73">
        <f t="shared" si="148"/>
        <v>322.99360000000001</v>
      </c>
      <c r="C2832" s="95">
        <v>268</v>
      </c>
      <c r="E2832" s="95"/>
      <c r="F2832" s="96" t="s">
        <v>275</v>
      </c>
      <c r="G2832" s="73">
        <f t="shared" si="149"/>
        <v>1.2052</v>
      </c>
    </row>
    <row r="2833" spans="1:7">
      <c r="A2833" s="94">
        <v>41227</v>
      </c>
      <c r="B2833" s="73">
        <f t="shared" si="148"/>
        <v>325.70530000000002</v>
      </c>
      <c r="C2833" s="95">
        <v>270.25</v>
      </c>
      <c r="E2833" s="95"/>
      <c r="F2833" s="96" t="s">
        <v>275</v>
      </c>
      <c r="G2833" s="73">
        <f t="shared" si="149"/>
        <v>1.2052</v>
      </c>
    </row>
    <row r="2834" spans="1:7">
      <c r="A2834" s="94">
        <v>41228</v>
      </c>
      <c r="B2834" s="73">
        <f t="shared" si="148"/>
        <v>324.50010000000003</v>
      </c>
      <c r="C2834" s="95">
        <v>269.25</v>
      </c>
      <c r="E2834" s="95"/>
      <c r="F2834" s="96" t="s">
        <v>275</v>
      </c>
      <c r="G2834" s="73">
        <f t="shared" si="149"/>
        <v>1.2052</v>
      </c>
    </row>
    <row r="2835" spans="1:7">
      <c r="A2835" s="94">
        <v>41229</v>
      </c>
      <c r="B2835" s="73">
        <f t="shared" si="148"/>
        <v>324.50010000000003</v>
      </c>
      <c r="C2835" s="95">
        <v>269.25</v>
      </c>
      <c r="E2835" s="95"/>
      <c r="F2835" s="96" t="s">
        <v>275</v>
      </c>
      <c r="G2835" s="73">
        <f t="shared" si="149"/>
        <v>1.2052</v>
      </c>
    </row>
    <row r="2836" spans="1:7">
      <c r="A2836" s="94">
        <v>41232</v>
      </c>
      <c r="B2836" s="73">
        <f t="shared" si="148"/>
        <v>325.70530000000002</v>
      </c>
      <c r="C2836" s="95">
        <v>270.25</v>
      </c>
      <c r="E2836" s="95"/>
      <c r="F2836" s="96" t="s">
        <v>275</v>
      </c>
      <c r="G2836" s="73">
        <f t="shared" si="149"/>
        <v>1.2052</v>
      </c>
    </row>
    <row r="2837" spans="1:7">
      <c r="A2837" s="94">
        <v>41233</v>
      </c>
      <c r="B2837" s="73">
        <f t="shared" si="148"/>
        <v>325.70530000000002</v>
      </c>
      <c r="C2837" s="95">
        <v>270.25</v>
      </c>
      <c r="E2837" s="95"/>
      <c r="F2837" s="96" t="s">
        <v>275</v>
      </c>
      <c r="G2837" s="73">
        <f t="shared" si="149"/>
        <v>1.2052</v>
      </c>
    </row>
    <row r="2838" spans="1:7">
      <c r="A2838" s="94">
        <v>41234</v>
      </c>
      <c r="B2838" s="73">
        <f t="shared" si="148"/>
        <v>324.50010000000003</v>
      </c>
      <c r="C2838" s="95">
        <v>269.25</v>
      </c>
      <c r="E2838" s="95"/>
      <c r="F2838" s="96" t="s">
        <v>275</v>
      </c>
      <c r="G2838" s="73">
        <f t="shared" si="149"/>
        <v>1.2052</v>
      </c>
    </row>
    <row r="2839" spans="1:7">
      <c r="A2839" s="94">
        <v>41235</v>
      </c>
      <c r="B2839" s="73">
        <f t="shared" si="148"/>
        <v>325.70530000000002</v>
      </c>
      <c r="C2839" s="95">
        <v>270.25</v>
      </c>
      <c r="E2839" s="95"/>
      <c r="F2839" s="96" t="s">
        <v>275</v>
      </c>
      <c r="G2839" s="73">
        <f t="shared" si="149"/>
        <v>1.2052</v>
      </c>
    </row>
    <row r="2840" spans="1:7">
      <c r="A2840" s="94">
        <v>41236</v>
      </c>
      <c r="B2840" s="73">
        <f t="shared" ref="B2840:B2903" si="150">+C2840*G2840</f>
        <v>325.10270000000003</v>
      </c>
      <c r="C2840" s="95">
        <v>269.75</v>
      </c>
      <c r="E2840" s="95"/>
      <c r="F2840" s="96" t="s">
        <v>275</v>
      </c>
      <c r="G2840" s="73">
        <f t="shared" si="149"/>
        <v>1.2052</v>
      </c>
    </row>
    <row r="2841" spans="1:7">
      <c r="A2841" s="94">
        <v>41239</v>
      </c>
      <c r="B2841" s="73">
        <f t="shared" si="150"/>
        <v>325.10270000000003</v>
      </c>
      <c r="C2841" s="95">
        <v>269.75</v>
      </c>
      <c r="E2841" s="95"/>
      <c r="F2841" s="96" t="s">
        <v>275</v>
      </c>
      <c r="G2841" s="73">
        <f t="shared" si="149"/>
        <v>1.2052</v>
      </c>
    </row>
    <row r="2842" spans="1:7">
      <c r="A2842" s="94">
        <v>41240</v>
      </c>
      <c r="B2842" s="73">
        <f t="shared" si="150"/>
        <v>329.32089999999999</v>
      </c>
      <c r="C2842" s="95">
        <v>273.25</v>
      </c>
      <c r="E2842" s="95"/>
      <c r="F2842" s="96" t="s">
        <v>275</v>
      </c>
      <c r="G2842" s="73">
        <f t="shared" si="149"/>
        <v>1.2052</v>
      </c>
    </row>
    <row r="2843" spans="1:7">
      <c r="A2843" s="94">
        <v>41241</v>
      </c>
      <c r="B2843" s="73">
        <f t="shared" si="150"/>
        <v>332.6352</v>
      </c>
      <c r="C2843" s="95">
        <v>276</v>
      </c>
      <c r="E2843" s="95"/>
      <c r="F2843" s="96" t="s">
        <v>275</v>
      </c>
      <c r="G2843" s="73">
        <f t="shared" si="149"/>
        <v>1.2052</v>
      </c>
    </row>
    <row r="2844" spans="1:7">
      <c r="A2844" s="94">
        <v>41242</v>
      </c>
      <c r="B2844" s="73">
        <f t="shared" si="150"/>
        <v>329.92349999999999</v>
      </c>
      <c r="C2844" s="95">
        <v>273.75</v>
      </c>
      <c r="E2844" s="95"/>
      <c r="F2844" s="96" t="s">
        <v>275</v>
      </c>
      <c r="G2844" s="73">
        <f t="shared" si="149"/>
        <v>1.2052</v>
      </c>
    </row>
    <row r="2845" spans="1:7">
      <c r="A2845" s="94">
        <v>41243</v>
      </c>
      <c r="B2845" s="73">
        <f t="shared" si="150"/>
        <v>324.8014</v>
      </c>
      <c r="C2845" s="95">
        <v>269.5</v>
      </c>
      <c r="E2845" s="95"/>
      <c r="F2845" s="96" t="s">
        <v>275</v>
      </c>
      <c r="G2845" s="73">
        <f t="shared" si="149"/>
        <v>1.2052</v>
      </c>
    </row>
    <row r="2846" spans="1:7">
      <c r="A2846" s="94">
        <v>41246</v>
      </c>
      <c r="B2846" s="73">
        <f t="shared" si="150"/>
        <v>325.55017500000002</v>
      </c>
      <c r="C2846" s="95">
        <v>269.25</v>
      </c>
      <c r="E2846" s="104">
        <v>97.074600000000004</v>
      </c>
      <c r="F2846" s="96" t="s">
        <v>276</v>
      </c>
      <c r="G2846" s="73">
        <f t="shared" si="149"/>
        <v>1.2091000000000001</v>
      </c>
    </row>
    <row r="2847" spans="1:7">
      <c r="A2847" s="94">
        <v>41247</v>
      </c>
      <c r="B2847" s="73">
        <f t="shared" si="150"/>
        <v>322.52742499999999</v>
      </c>
      <c r="C2847" s="95">
        <v>266.75</v>
      </c>
      <c r="E2847" s="95"/>
      <c r="F2847" s="96" t="s">
        <v>276</v>
      </c>
      <c r="G2847" s="73">
        <f t="shared" si="149"/>
        <v>1.2091000000000001</v>
      </c>
    </row>
    <row r="2848" spans="1:7">
      <c r="A2848" s="94">
        <v>41248</v>
      </c>
      <c r="B2848" s="73">
        <f t="shared" si="150"/>
        <v>324.94562500000001</v>
      </c>
      <c r="C2848" s="95">
        <v>268.75</v>
      </c>
      <c r="E2848" s="95"/>
      <c r="F2848" s="96" t="s">
        <v>276</v>
      </c>
      <c r="G2848" s="73">
        <f t="shared" si="149"/>
        <v>1.2091000000000001</v>
      </c>
    </row>
    <row r="2849" spans="1:7">
      <c r="A2849" s="94">
        <v>41249</v>
      </c>
      <c r="B2849" s="73">
        <f t="shared" si="150"/>
        <v>323.73652500000003</v>
      </c>
      <c r="C2849" s="95">
        <v>267.75</v>
      </c>
      <c r="E2849" s="95"/>
      <c r="F2849" s="96" t="s">
        <v>276</v>
      </c>
      <c r="G2849" s="73">
        <f t="shared" si="149"/>
        <v>1.2091000000000001</v>
      </c>
    </row>
    <row r="2850" spans="1:7">
      <c r="A2850" s="94">
        <v>41250</v>
      </c>
      <c r="B2850" s="73">
        <f t="shared" si="150"/>
        <v>324.94562500000001</v>
      </c>
      <c r="C2850" s="95">
        <v>268.75</v>
      </c>
      <c r="E2850" s="95"/>
      <c r="F2850" s="96" t="s">
        <v>276</v>
      </c>
      <c r="G2850" s="73">
        <f t="shared" si="149"/>
        <v>1.2091000000000001</v>
      </c>
    </row>
    <row r="2851" spans="1:7">
      <c r="A2851" s="94">
        <v>41253</v>
      </c>
      <c r="B2851" s="73">
        <f t="shared" si="150"/>
        <v>322.22515000000004</v>
      </c>
      <c r="C2851" s="95">
        <v>266.5</v>
      </c>
      <c r="E2851" s="95"/>
      <c r="F2851" s="96" t="s">
        <v>276</v>
      </c>
      <c r="G2851" s="73">
        <f t="shared" si="149"/>
        <v>1.2091000000000001</v>
      </c>
    </row>
    <row r="2852" spans="1:7">
      <c r="A2852" s="94">
        <v>41254</v>
      </c>
      <c r="B2852" s="73">
        <f t="shared" si="150"/>
        <v>316.48192499999999</v>
      </c>
      <c r="C2852" s="95">
        <v>261.75</v>
      </c>
      <c r="E2852" s="95"/>
      <c r="F2852" s="96" t="s">
        <v>276</v>
      </c>
      <c r="G2852" s="73">
        <f t="shared" si="149"/>
        <v>1.2091000000000001</v>
      </c>
    </row>
    <row r="2853" spans="1:7">
      <c r="A2853" s="94">
        <v>41255</v>
      </c>
      <c r="B2853" s="73">
        <f t="shared" si="150"/>
        <v>315.87737500000003</v>
      </c>
      <c r="C2853" s="95">
        <v>261.25</v>
      </c>
      <c r="E2853" s="95"/>
      <c r="F2853" s="96" t="s">
        <v>276</v>
      </c>
      <c r="G2853" s="73">
        <f t="shared" si="149"/>
        <v>1.2091000000000001</v>
      </c>
    </row>
    <row r="2854" spans="1:7">
      <c r="A2854" s="94">
        <v>41256</v>
      </c>
      <c r="B2854" s="73">
        <f t="shared" si="150"/>
        <v>309.22732500000001</v>
      </c>
      <c r="C2854" s="95">
        <v>255.75</v>
      </c>
      <c r="E2854" s="95"/>
      <c r="F2854" s="96" t="s">
        <v>276</v>
      </c>
      <c r="G2854" s="73">
        <f t="shared" si="149"/>
        <v>1.2091000000000001</v>
      </c>
    </row>
    <row r="2855" spans="1:7">
      <c r="A2855" s="94">
        <v>41257</v>
      </c>
      <c r="B2855" s="73">
        <f t="shared" si="150"/>
        <v>314.66827499999999</v>
      </c>
      <c r="C2855" s="95">
        <v>260.25</v>
      </c>
      <c r="E2855" s="95"/>
      <c r="F2855" s="96" t="s">
        <v>276</v>
      </c>
      <c r="G2855" s="73">
        <f t="shared" si="149"/>
        <v>1.2091000000000001</v>
      </c>
    </row>
    <row r="2856" spans="1:7">
      <c r="A2856" s="94">
        <v>41260</v>
      </c>
      <c r="B2856" s="73">
        <f t="shared" si="150"/>
        <v>311.64552500000002</v>
      </c>
      <c r="C2856" s="95">
        <v>257.75</v>
      </c>
      <c r="E2856" s="95"/>
      <c r="F2856" s="96" t="s">
        <v>276</v>
      </c>
      <c r="G2856" s="73">
        <f t="shared" si="149"/>
        <v>1.2091000000000001</v>
      </c>
    </row>
    <row r="2857" spans="1:7">
      <c r="A2857" s="94">
        <v>41261</v>
      </c>
      <c r="B2857" s="73">
        <f t="shared" si="150"/>
        <v>309.22732500000001</v>
      </c>
      <c r="C2857" s="95">
        <v>255.75</v>
      </c>
      <c r="E2857" s="95"/>
      <c r="F2857" s="96" t="s">
        <v>276</v>
      </c>
      <c r="G2857" s="73">
        <f t="shared" si="149"/>
        <v>1.2091000000000001</v>
      </c>
    </row>
    <row r="2858" spans="1:7">
      <c r="A2858" s="94">
        <v>41262</v>
      </c>
      <c r="B2858" s="73">
        <f t="shared" si="150"/>
        <v>308.01822500000003</v>
      </c>
      <c r="C2858" s="95">
        <v>254.75</v>
      </c>
      <c r="E2858" s="95"/>
      <c r="F2858" s="96" t="s">
        <v>276</v>
      </c>
      <c r="G2858" s="73">
        <f t="shared" si="149"/>
        <v>1.2091000000000001</v>
      </c>
    </row>
    <row r="2859" spans="1:7">
      <c r="A2859" s="94">
        <v>41263</v>
      </c>
      <c r="B2859" s="73">
        <f t="shared" si="150"/>
        <v>301.0659</v>
      </c>
      <c r="C2859" s="95">
        <v>249</v>
      </c>
      <c r="E2859" s="95"/>
      <c r="F2859" s="96" t="s">
        <v>276</v>
      </c>
      <c r="G2859" s="73">
        <f t="shared" si="149"/>
        <v>1.2091000000000001</v>
      </c>
    </row>
    <row r="2860" spans="1:7">
      <c r="A2860" s="94">
        <v>41264</v>
      </c>
      <c r="B2860" s="73">
        <f t="shared" si="150"/>
        <v>307.71595000000002</v>
      </c>
      <c r="C2860" s="95">
        <v>254.5</v>
      </c>
      <c r="E2860" s="95"/>
      <c r="F2860" s="96" t="s">
        <v>276</v>
      </c>
      <c r="G2860" s="73">
        <f t="shared" si="149"/>
        <v>1.2091000000000001</v>
      </c>
    </row>
    <row r="2861" spans="1:7">
      <c r="A2861" s="94">
        <v>41267</v>
      </c>
      <c r="B2861" s="73">
        <f t="shared" si="150"/>
        <v>308.92505</v>
      </c>
      <c r="C2861" s="95">
        <v>255.5</v>
      </c>
      <c r="E2861" s="95"/>
      <c r="F2861" s="96" t="s">
        <v>276</v>
      </c>
      <c r="G2861" s="73">
        <f t="shared" si="149"/>
        <v>1.2091000000000001</v>
      </c>
    </row>
    <row r="2862" spans="1:7">
      <c r="A2862" s="94">
        <v>41268</v>
      </c>
      <c r="C2862" s="95"/>
      <c r="E2862" s="95"/>
      <c r="F2862" s="96" t="s">
        <v>276</v>
      </c>
      <c r="G2862" s="73">
        <f t="shared" si="149"/>
        <v>1.2091000000000001</v>
      </c>
    </row>
    <row r="2863" spans="1:7">
      <c r="A2863" s="94">
        <v>41269</v>
      </c>
      <c r="C2863" s="95"/>
      <c r="E2863" s="95"/>
      <c r="F2863" s="96" t="s">
        <v>276</v>
      </c>
      <c r="G2863" s="73">
        <f t="shared" si="149"/>
        <v>1.2091000000000001</v>
      </c>
    </row>
    <row r="2864" spans="1:7">
      <c r="A2864" s="94">
        <v>41270</v>
      </c>
      <c r="B2864" s="73">
        <f t="shared" si="150"/>
        <v>301.97272500000003</v>
      </c>
      <c r="C2864" s="95">
        <v>249.75</v>
      </c>
      <c r="E2864" s="95"/>
      <c r="F2864" s="96" t="s">
        <v>276</v>
      </c>
      <c r="G2864" s="73">
        <f t="shared" si="149"/>
        <v>1.2091000000000001</v>
      </c>
    </row>
    <row r="2865" spans="1:10">
      <c r="A2865" s="94">
        <v>41271</v>
      </c>
      <c r="B2865" s="73">
        <f t="shared" si="150"/>
        <v>303.78637500000002</v>
      </c>
      <c r="C2865" s="95">
        <v>251.25</v>
      </c>
      <c r="E2865" s="95"/>
      <c r="F2865" s="96" t="s">
        <v>276</v>
      </c>
      <c r="G2865" s="73">
        <f t="shared" si="149"/>
        <v>1.2091000000000001</v>
      </c>
    </row>
    <row r="2866" spans="1:10">
      <c r="A2866" s="94">
        <v>41274</v>
      </c>
      <c r="B2866" s="73">
        <f t="shared" si="150"/>
        <v>302.57727500000004</v>
      </c>
      <c r="C2866" s="95">
        <v>250.25</v>
      </c>
      <c r="E2866" s="95"/>
      <c r="F2866" s="96" t="s">
        <v>276</v>
      </c>
      <c r="G2866" s="73">
        <f t="shared" si="149"/>
        <v>1.2091000000000001</v>
      </c>
    </row>
    <row r="2867" spans="1:10">
      <c r="A2867" s="94">
        <v>41276</v>
      </c>
      <c r="B2867" s="73">
        <f t="shared" si="150"/>
        <v>308.53499999999997</v>
      </c>
      <c r="C2867" s="95">
        <v>251.25</v>
      </c>
      <c r="E2867" s="104">
        <v>97.759699999999995</v>
      </c>
      <c r="F2867" s="96" t="s">
        <v>277</v>
      </c>
      <c r="G2867" s="73">
        <f t="shared" si="149"/>
        <v>1.228</v>
      </c>
    </row>
    <row r="2868" spans="1:10">
      <c r="A2868" s="94">
        <v>41277</v>
      </c>
      <c r="B2868" s="73">
        <f t="shared" si="150"/>
        <v>311.298</v>
      </c>
      <c r="C2868" s="95">
        <v>253.5</v>
      </c>
      <c r="E2868" s="95"/>
      <c r="F2868" s="96" t="s">
        <v>277</v>
      </c>
      <c r="G2868" s="73">
        <f t="shared" si="149"/>
        <v>1.228</v>
      </c>
    </row>
    <row r="2869" spans="1:10">
      <c r="A2869" s="94">
        <v>41278</v>
      </c>
      <c r="B2869" s="73">
        <f t="shared" si="150"/>
        <v>308.22800000000001</v>
      </c>
      <c r="C2869" s="95">
        <v>251</v>
      </c>
      <c r="E2869" s="95"/>
      <c r="F2869" s="96" t="s">
        <v>277</v>
      </c>
      <c r="G2869" s="73">
        <f t="shared" si="149"/>
        <v>1.228</v>
      </c>
    </row>
    <row r="2870" spans="1:10">
      <c r="A2870" s="94">
        <v>41281</v>
      </c>
      <c r="B2870" s="73">
        <f t="shared" si="150"/>
        <v>307.61399999999998</v>
      </c>
      <c r="C2870" s="95">
        <v>250.5</v>
      </c>
      <c r="E2870" s="95"/>
      <c r="F2870" s="96" t="s">
        <v>277</v>
      </c>
      <c r="G2870" s="73">
        <f t="shared" si="149"/>
        <v>1.228</v>
      </c>
    </row>
    <row r="2871" spans="1:10">
      <c r="A2871" s="94">
        <v>41282</v>
      </c>
      <c r="B2871" s="73">
        <f t="shared" si="150"/>
        <v>312.83299999999997</v>
      </c>
      <c r="C2871" s="95">
        <v>254.75</v>
      </c>
      <c r="E2871" s="95"/>
      <c r="F2871" s="96" t="s">
        <v>277</v>
      </c>
      <c r="G2871" s="73">
        <f t="shared" si="149"/>
        <v>1.228</v>
      </c>
    </row>
    <row r="2872" spans="1:10">
      <c r="A2872" s="94">
        <v>41283</v>
      </c>
      <c r="B2872" s="73">
        <f t="shared" si="150"/>
        <v>312.52600000000001</v>
      </c>
      <c r="C2872" s="95">
        <v>254.5</v>
      </c>
      <c r="E2872" s="95"/>
      <c r="F2872" s="96" t="s">
        <v>277</v>
      </c>
      <c r="G2872" s="73">
        <f t="shared" si="149"/>
        <v>1.228</v>
      </c>
    </row>
    <row r="2873" spans="1:10">
      <c r="A2873" s="94">
        <v>41284</v>
      </c>
      <c r="B2873" s="73">
        <f t="shared" si="150"/>
        <v>304.851</v>
      </c>
      <c r="C2873" s="95">
        <v>248.25</v>
      </c>
      <c r="E2873" s="95"/>
      <c r="F2873" s="96" t="s">
        <v>277</v>
      </c>
      <c r="G2873" s="73">
        <f t="shared" si="149"/>
        <v>1.228</v>
      </c>
      <c r="I2873" s="101"/>
    </row>
    <row r="2874" spans="1:10">
      <c r="A2874" s="94">
        <v>41285</v>
      </c>
      <c r="B2874" s="73">
        <f t="shared" si="150"/>
        <v>300.553</v>
      </c>
      <c r="C2874" s="95">
        <v>244.75</v>
      </c>
      <c r="E2874" s="95"/>
      <c r="F2874" s="96" t="s">
        <v>277</v>
      </c>
      <c r="G2874" s="73">
        <f t="shared" si="149"/>
        <v>1.228</v>
      </c>
      <c r="I2874" s="101"/>
    </row>
    <row r="2875" spans="1:10">
      <c r="A2875" s="94">
        <v>41288</v>
      </c>
      <c r="B2875" s="73">
        <f t="shared" si="150"/>
        <v>306.38599999999997</v>
      </c>
      <c r="C2875" s="95">
        <v>249.5</v>
      </c>
      <c r="E2875" s="95"/>
      <c r="F2875" s="96" t="s">
        <v>277</v>
      </c>
      <c r="G2875" s="73">
        <f t="shared" si="149"/>
        <v>1.228</v>
      </c>
      <c r="I2875" s="101"/>
    </row>
    <row r="2876" spans="1:10">
      <c r="A2876" s="94">
        <v>41289</v>
      </c>
      <c r="B2876" s="73">
        <f t="shared" si="150"/>
        <v>310.07</v>
      </c>
      <c r="C2876" s="95">
        <v>252.5</v>
      </c>
      <c r="E2876" s="95"/>
      <c r="F2876" s="96" t="s">
        <v>277</v>
      </c>
      <c r="G2876" s="73">
        <f t="shared" si="149"/>
        <v>1.228</v>
      </c>
      <c r="I2876" s="101"/>
    </row>
    <row r="2877" spans="1:10">
      <c r="A2877" s="94">
        <v>41290</v>
      </c>
      <c r="B2877" s="73">
        <f t="shared" si="150"/>
        <v>307.61399999999998</v>
      </c>
      <c r="C2877" s="95">
        <v>250.5</v>
      </c>
      <c r="E2877" s="95"/>
      <c r="F2877" s="96" t="s">
        <v>277</v>
      </c>
      <c r="G2877" s="73">
        <f t="shared" si="149"/>
        <v>1.228</v>
      </c>
      <c r="I2877" s="101"/>
    </row>
    <row r="2878" spans="1:10">
      <c r="A2878" s="94">
        <v>41291</v>
      </c>
      <c r="B2878" s="73">
        <f t="shared" si="150"/>
        <v>304.54399999999998</v>
      </c>
      <c r="C2878" s="95">
        <v>248</v>
      </c>
      <c r="E2878" s="95"/>
      <c r="F2878" s="96" t="s">
        <v>277</v>
      </c>
      <c r="G2878" s="73">
        <f t="shared" si="149"/>
        <v>1.228</v>
      </c>
      <c r="I2878" s="101"/>
    </row>
    <row r="2879" spans="1:10">
      <c r="A2879" s="94">
        <v>41292</v>
      </c>
      <c r="B2879" s="73">
        <f t="shared" si="150"/>
        <v>304.54399999999998</v>
      </c>
      <c r="C2879" s="95">
        <v>248</v>
      </c>
      <c r="E2879" s="95"/>
      <c r="F2879" s="96" t="s">
        <v>277</v>
      </c>
      <c r="G2879" s="73">
        <f t="shared" si="149"/>
        <v>1.228</v>
      </c>
      <c r="I2879" s="101"/>
      <c r="J2879" s="104"/>
    </row>
    <row r="2880" spans="1:10">
      <c r="A2880" s="94">
        <v>41295</v>
      </c>
      <c r="B2880" s="73">
        <f t="shared" si="150"/>
        <v>308.84199999999998</v>
      </c>
      <c r="C2880" s="95">
        <v>251.5</v>
      </c>
      <c r="E2880" s="95"/>
      <c r="F2880" s="96" t="s">
        <v>277</v>
      </c>
      <c r="G2880" s="73">
        <f t="shared" si="149"/>
        <v>1.228</v>
      </c>
    </row>
    <row r="2881" spans="1:7">
      <c r="A2881" s="94">
        <v>41296</v>
      </c>
      <c r="B2881" s="73">
        <f t="shared" si="150"/>
        <v>310.68399999999997</v>
      </c>
      <c r="C2881" s="95">
        <v>253</v>
      </c>
      <c r="E2881" s="95"/>
      <c r="F2881" s="96" t="s">
        <v>277</v>
      </c>
      <c r="G2881" s="73">
        <f t="shared" si="149"/>
        <v>1.228</v>
      </c>
    </row>
    <row r="2882" spans="1:7">
      <c r="A2882" s="94">
        <v>41297</v>
      </c>
      <c r="B2882" s="73">
        <f t="shared" si="150"/>
        <v>308.84199999999998</v>
      </c>
      <c r="C2882" s="95">
        <v>251.5</v>
      </c>
      <c r="E2882" s="95"/>
      <c r="F2882" s="96" t="s">
        <v>277</v>
      </c>
      <c r="G2882" s="73">
        <f t="shared" si="149"/>
        <v>1.228</v>
      </c>
    </row>
    <row r="2883" spans="1:7">
      <c r="A2883" s="94">
        <v>41298</v>
      </c>
      <c r="B2883" s="73">
        <f t="shared" si="150"/>
        <v>303.00900000000001</v>
      </c>
      <c r="C2883" s="95">
        <v>246.75</v>
      </c>
      <c r="E2883" s="95"/>
      <c r="F2883" s="96" t="s">
        <v>277</v>
      </c>
      <c r="G2883" s="73">
        <f t="shared" si="149"/>
        <v>1.228</v>
      </c>
    </row>
    <row r="2884" spans="1:7">
      <c r="A2884" s="94">
        <v>41299</v>
      </c>
      <c r="B2884" s="73">
        <f t="shared" si="150"/>
        <v>303.62299999999999</v>
      </c>
      <c r="C2884" s="95">
        <v>247.25</v>
      </c>
      <c r="E2884" s="95"/>
      <c r="F2884" s="96" t="s">
        <v>277</v>
      </c>
      <c r="G2884" s="73">
        <f t="shared" ref="G2884:G2947" si="151">VLOOKUP(F:F,I:J,2,FALSE)</f>
        <v>1.228</v>
      </c>
    </row>
    <row r="2885" spans="1:7">
      <c r="A2885" s="94">
        <v>41302</v>
      </c>
      <c r="B2885" s="73">
        <f t="shared" si="150"/>
        <v>303.62299999999999</v>
      </c>
      <c r="C2885" s="95">
        <v>247.25</v>
      </c>
      <c r="E2885" s="95"/>
      <c r="F2885" s="96" t="s">
        <v>277</v>
      </c>
      <c r="G2885" s="73">
        <f t="shared" si="151"/>
        <v>1.228</v>
      </c>
    </row>
    <row r="2886" spans="1:7">
      <c r="A2886" s="94">
        <v>41303</v>
      </c>
      <c r="B2886" s="73">
        <f t="shared" si="150"/>
        <v>303.93</v>
      </c>
      <c r="C2886" s="95">
        <v>247.5</v>
      </c>
      <c r="E2886" s="95"/>
      <c r="F2886" s="96" t="s">
        <v>277</v>
      </c>
      <c r="G2886" s="73">
        <f t="shared" si="151"/>
        <v>1.228</v>
      </c>
    </row>
    <row r="2887" spans="1:7">
      <c r="A2887" s="94">
        <v>41304</v>
      </c>
      <c r="B2887" s="73">
        <f t="shared" si="150"/>
        <v>304.54399999999998</v>
      </c>
      <c r="C2887" s="95">
        <v>248</v>
      </c>
      <c r="E2887" s="95"/>
      <c r="F2887" s="96" t="s">
        <v>277</v>
      </c>
      <c r="G2887" s="73">
        <f t="shared" si="151"/>
        <v>1.228</v>
      </c>
    </row>
    <row r="2888" spans="1:7">
      <c r="A2888" s="94">
        <v>41305</v>
      </c>
      <c r="B2888" s="73">
        <f t="shared" si="150"/>
        <v>304.23700000000002</v>
      </c>
      <c r="C2888" s="95">
        <v>247.75</v>
      </c>
      <c r="E2888" s="95"/>
      <c r="F2888" s="96" t="s">
        <v>277</v>
      </c>
      <c r="G2888" s="73">
        <f t="shared" si="151"/>
        <v>1.228</v>
      </c>
    </row>
    <row r="2889" spans="1:7">
      <c r="A2889" s="94">
        <v>41306</v>
      </c>
      <c r="B2889" s="73">
        <f t="shared" si="150"/>
        <v>305.6053</v>
      </c>
      <c r="C2889" s="95">
        <v>248.5</v>
      </c>
      <c r="E2889" s="104">
        <v>101.33540000000001</v>
      </c>
      <c r="F2889" s="96" t="s">
        <v>278</v>
      </c>
      <c r="G2889" s="73">
        <f t="shared" si="151"/>
        <v>1.2298</v>
      </c>
    </row>
    <row r="2890" spans="1:7">
      <c r="A2890" s="94">
        <v>41309</v>
      </c>
      <c r="B2890" s="73">
        <f t="shared" si="150"/>
        <v>304.37549999999999</v>
      </c>
      <c r="C2890" s="95">
        <v>247.5</v>
      </c>
      <c r="E2890" s="95"/>
      <c r="F2890" s="96" t="s">
        <v>278</v>
      </c>
      <c r="G2890" s="73">
        <f t="shared" si="151"/>
        <v>1.2298</v>
      </c>
    </row>
    <row r="2891" spans="1:7">
      <c r="A2891" s="94">
        <v>41310</v>
      </c>
      <c r="B2891" s="73">
        <f t="shared" si="150"/>
        <v>302.83825000000002</v>
      </c>
      <c r="C2891" s="95">
        <v>246.25</v>
      </c>
      <c r="E2891" s="95"/>
      <c r="F2891" s="96" t="s">
        <v>278</v>
      </c>
      <c r="G2891" s="73">
        <f t="shared" si="151"/>
        <v>1.2298</v>
      </c>
    </row>
    <row r="2892" spans="1:7">
      <c r="A2892" s="94">
        <v>41311</v>
      </c>
      <c r="B2892" s="73">
        <f t="shared" si="150"/>
        <v>302.5308</v>
      </c>
      <c r="C2892" s="95">
        <v>246</v>
      </c>
      <c r="E2892" s="95"/>
      <c r="F2892" s="96" t="s">
        <v>278</v>
      </c>
      <c r="G2892" s="73">
        <f t="shared" si="151"/>
        <v>1.2298</v>
      </c>
    </row>
    <row r="2893" spans="1:7">
      <c r="A2893" s="94">
        <v>41312</v>
      </c>
      <c r="B2893" s="73">
        <f t="shared" si="150"/>
        <v>301.30099999999999</v>
      </c>
      <c r="C2893" s="95">
        <v>245</v>
      </c>
      <c r="E2893" s="95"/>
      <c r="F2893" s="96" t="s">
        <v>278</v>
      </c>
      <c r="G2893" s="73">
        <f t="shared" si="151"/>
        <v>1.2298</v>
      </c>
    </row>
    <row r="2894" spans="1:7">
      <c r="A2894" s="94">
        <v>41313</v>
      </c>
      <c r="B2894" s="73">
        <f t="shared" si="150"/>
        <v>302.22334999999998</v>
      </c>
      <c r="C2894" s="95">
        <v>245.75</v>
      </c>
      <c r="E2894" s="95"/>
      <c r="F2894" s="96" t="s">
        <v>278</v>
      </c>
      <c r="G2894" s="73">
        <f t="shared" si="151"/>
        <v>1.2298</v>
      </c>
    </row>
    <row r="2895" spans="1:7">
      <c r="A2895" s="94">
        <v>41316</v>
      </c>
      <c r="B2895" s="73">
        <f t="shared" si="150"/>
        <v>302.83825000000002</v>
      </c>
      <c r="C2895" s="95">
        <v>246.25</v>
      </c>
      <c r="E2895" s="95"/>
      <c r="F2895" s="96" t="s">
        <v>278</v>
      </c>
      <c r="G2895" s="73">
        <f t="shared" si="151"/>
        <v>1.2298</v>
      </c>
    </row>
    <row r="2896" spans="1:7">
      <c r="A2896" s="94">
        <v>41317</v>
      </c>
      <c r="B2896" s="73">
        <f t="shared" si="150"/>
        <v>297.30414999999999</v>
      </c>
      <c r="C2896" s="95">
        <v>241.75</v>
      </c>
      <c r="E2896" s="95"/>
      <c r="F2896" s="96" t="s">
        <v>278</v>
      </c>
      <c r="G2896" s="73">
        <f t="shared" si="151"/>
        <v>1.2298</v>
      </c>
    </row>
    <row r="2897" spans="1:7">
      <c r="A2897" s="94">
        <v>41318</v>
      </c>
      <c r="B2897" s="73">
        <f t="shared" si="150"/>
        <v>297.91905000000003</v>
      </c>
      <c r="C2897" s="95">
        <v>242.25</v>
      </c>
      <c r="E2897" s="95"/>
      <c r="F2897" s="96" t="s">
        <v>278</v>
      </c>
      <c r="G2897" s="73">
        <f t="shared" si="151"/>
        <v>1.2298</v>
      </c>
    </row>
    <row r="2898" spans="1:7">
      <c r="A2898" s="94">
        <v>41319</v>
      </c>
      <c r="B2898" s="73">
        <f t="shared" si="150"/>
        <v>298.22649999999999</v>
      </c>
      <c r="C2898" s="95">
        <v>242.5</v>
      </c>
      <c r="E2898" s="95"/>
      <c r="F2898" s="96" t="s">
        <v>278</v>
      </c>
      <c r="G2898" s="73">
        <f t="shared" si="151"/>
        <v>1.2298</v>
      </c>
    </row>
    <row r="2899" spans="1:7">
      <c r="A2899" s="94">
        <v>41320</v>
      </c>
      <c r="B2899" s="73">
        <f t="shared" si="150"/>
        <v>300.37864999999999</v>
      </c>
      <c r="C2899" s="95">
        <v>244.25</v>
      </c>
      <c r="E2899" s="95"/>
      <c r="F2899" s="96" t="s">
        <v>278</v>
      </c>
      <c r="G2899" s="73">
        <f t="shared" si="151"/>
        <v>1.2298</v>
      </c>
    </row>
    <row r="2900" spans="1:7">
      <c r="A2900" s="94">
        <v>41323</v>
      </c>
      <c r="B2900" s="73">
        <f t="shared" si="150"/>
        <v>302.22334999999998</v>
      </c>
      <c r="C2900" s="95">
        <v>245.75</v>
      </c>
      <c r="E2900" s="95"/>
      <c r="F2900" s="96" t="s">
        <v>278</v>
      </c>
      <c r="G2900" s="73">
        <f t="shared" si="151"/>
        <v>1.2298</v>
      </c>
    </row>
    <row r="2901" spans="1:7">
      <c r="A2901" s="94">
        <v>41324</v>
      </c>
      <c r="B2901" s="73">
        <f t="shared" si="150"/>
        <v>301.30099999999999</v>
      </c>
      <c r="C2901" s="95">
        <v>245</v>
      </c>
      <c r="E2901" s="95"/>
      <c r="F2901" s="96" t="s">
        <v>278</v>
      </c>
      <c r="G2901" s="73">
        <f t="shared" si="151"/>
        <v>1.2298</v>
      </c>
    </row>
    <row r="2902" spans="1:7">
      <c r="A2902" s="94">
        <v>41325</v>
      </c>
      <c r="B2902" s="73">
        <f t="shared" si="150"/>
        <v>299.76375000000002</v>
      </c>
      <c r="C2902" s="95">
        <v>243.75</v>
      </c>
      <c r="E2902" s="95"/>
      <c r="F2902" s="96" t="s">
        <v>278</v>
      </c>
      <c r="G2902" s="73">
        <f t="shared" si="151"/>
        <v>1.2298</v>
      </c>
    </row>
    <row r="2903" spans="1:7">
      <c r="A2903" s="94">
        <v>41326</v>
      </c>
      <c r="B2903" s="73">
        <f t="shared" si="150"/>
        <v>298.22649999999999</v>
      </c>
      <c r="C2903" s="95">
        <v>242.5</v>
      </c>
      <c r="E2903" s="95"/>
      <c r="F2903" s="96" t="s">
        <v>278</v>
      </c>
      <c r="G2903" s="73">
        <f t="shared" si="151"/>
        <v>1.2298</v>
      </c>
    </row>
    <row r="2904" spans="1:7">
      <c r="A2904" s="94">
        <v>41327</v>
      </c>
      <c r="B2904" s="73">
        <f t="shared" ref="B2904:B2967" si="152">+C2904*G2904</f>
        <v>298.84140000000002</v>
      </c>
      <c r="C2904" s="95">
        <v>243</v>
      </c>
      <c r="E2904" s="95"/>
      <c r="F2904" s="96" t="s">
        <v>278</v>
      </c>
      <c r="G2904" s="73">
        <f t="shared" si="151"/>
        <v>1.2298</v>
      </c>
    </row>
    <row r="2905" spans="1:7">
      <c r="A2905" s="94">
        <v>41330</v>
      </c>
      <c r="B2905" s="73">
        <f t="shared" si="152"/>
        <v>294.84455000000003</v>
      </c>
      <c r="C2905" s="95">
        <v>239.75</v>
      </c>
      <c r="E2905" s="95"/>
      <c r="F2905" s="96" t="s">
        <v>278</v>
      </c>
      <c r="G2905" s="73">
        <f t="shared" si="151"/>
        <v>1.2298</v>
      </c>
    </row>
    <row r="2906" spans="1:7">
      <c r="A2906" s="94">
        <v>41331</v>
      </c>
      <c r="B2906" s="73">
        <f t="shared" si="152"/>
        <v>298.53395</v>
      </c>
      <c r="C2906" s="95">
        <v>242.75</v>
      </c>
      <c r="E2906" s="95"/>
      <c r="F2906" s="96" t="s">
        <v>278</v>
      </c>
      <c r="G2906" s="73">
        <f t="shared" si="151"/>
        <v>1.2298</v>
      </c>
    </row>
    <row r="2907" spans="1:7">
      <c r="A2907" s="94">
        <v>41332</v>
      </c>
      <c r="B2907" s="73">
        <f t="shared" si="152"/>
        <v>303.14569999999998</v>
      </c>
      <c r="C2907" s="95">
        <v>246.5</v>
      </c>
      <c r="E2907" s="95"/>
      <c r="F2907" s="96" t="s">
        <v>278</v>
      </c>
      <c r="G2907" s="73">
        <f t="shared" si="151"/>
        <v>1.2298</v>
      </c>
    </row>
    <row r="2908" spans="1:7">
      <c r="A2908" s="94">
        <v>41333</v>
      </c>
      <c r="B2908" s="73">
        <f t="shared" si="152"/>
        <v>305.29784999999998</v>
      </c>
      <c r="C2908" s="95">
        <v>248.25</v>
      </c>
      <c r="E2908" s="95"/>
      <c r="F2908" s="96" t="s">
        <v>278</v>
      </c>
      <c r="G2908" s="73">
        <f t="shared" si="151"/>
        <v>1.2298</v>
      </c>
    </row>
    <row r="2909" spans="1:7">
      <c r="A2909" s="94">
        <v>41334</v>
      </c>
      <c r="B2909" s="73">
        <f t="shared" si="152"/>
        <v>304.4538</v>
      </c>
      <c r="C2909" s="95">
        <v>248.25</v>
      </c>
      <c r="E2909" s="104">
        <v>97.1691</v>
      </c>
      <c r="F2909" s="96" t="s">
        <v>279</v>
      </c>
      <c r="G2909" s="73">
        <f t="shared" si="151"/>
        <v>1.2263999999999999</v>
      </c>
    </row>
    <row r="2910" spans="1:7">
      <c r="A2910" s="94">
        <v>41337</v>
      </c>
      <c r="B2910" s="73">
        <f t="shared" si="152"/>
        <v>303.22739999999999</v>
      </c>
      <c r="C2910" s="95">
        <v>247.25</v>
      </c>
      <c r="E2910" s="95"/>
      <c r="F2910" s="96" t="s">
        <v>279</v>
      </c>
      <c r="G2910" s="73">
        <f t="shared" si="151"/>
        <v>1.2263999999999999</v>
      </c>
    </row>
    <row r="2911" spans="1:7">
      <c r="A2911" s="94">
        <v>41338</v>
      </c>
      <c r="B2911" s="73">
        <f t="shared" si="152"/>
        <v>302.00099999999998</v>
      </c>
      <c r="C2911" s="95">
        <v>246.25</v>
      </c>
      <c r="E2911" s="95"/>
      <c r="F2911" s="96" t="s">
        <v>279</v>
      </c>
      <c r="G2911" s="73">
        <f t="shared" si="151"/>
        <v>1.2263999999999999</v>
      </c>
    </row>
    <row r="2912" spans="1:7">
      <c r="A2912" s="94">
        <v>41339</v>
      </c>
      <c r="B2912" s="73">
        <f t="shared" si="152"/>
        <v>295.86899999999997</v>
      </c>
      <c r="C2912" s="95">
        <v>241.25</v>
      </c>
      <c r="E2912" s="95"/>
      <c r="F2912" s="96" t="s">
        <v>279</v>
      </c>
      <c r="G2912" s="73">
        <f t="shared" si="151"/>
        <v>1.2263999999999999</v>
      </c>
    </row>
    <row r="2913" spans="1:7">
      <c r="A2913" s="94">
        <v>41340</v>
      </c>
      <c r="B2913" s="73">
        <f t="shared" si="152"/>
        <v>292.18979999999999</v>
      </c>
      <c r="C2913" s="95">
        <v>238.25</v>
      </c>
      <c r="E2913" s="95"/>
      <c r="F2913" s="96" t="s">
        <v>279</v>
      </c>
      <c r="G2913" s="73">
        <f t="shared" si="151"/>
        <v>1.2263999999999999</v>
      </c>
    </row>
    <row r="2914" spans="1:7">
      <c r="A2914" s="94">
        <v>41341</v>
      </c>
      <c r="B2914" s="73">
        <f t="shared" si="152"/>
        <v>286.9776</v>
      </c>
      <c r="C2914" s="95">
        <v>234</v>
      </c>
      <c r="E2914" s="95"/>
      <c r="F2914" s="96" t="s">
        <v>279</v>
      </c>
      <c r="G2914" s="73">
        <f t="shared" si="151"/>
        <v>1.2263999999999999</v>
      </c>
    </row>
    <row r="2915" spans="1:7">
      <c r="A2915" s="94">
        <v>41344</v>
      </c>
      <c r="B2915" s="73">
        <f t="shared" si="152"/>
        <v>291.27</v>
      </c>
      <c r="C2915" s="95">
        <v>237.5</v>
      </c>
      <c r="E2915" s="95"/>
      <c r="F2915" s="96" t="s">
        <v>279</v>
      </c>
      <c r="G2915" s="73">
        <f t="shared" si="151"/>
        <v>1.2263999999999999</v>
      </c>
    </row>
    <row r="2916" spans="1:7">
      <c r="A2916" s="94">
        <v>41345</v>
      </c>
      <c r="B2916" s="73">
        <f t="shared" si="152"/>
        <v>285.13799999999998</v>
      </c>
      <c r="C2916" s="95">
        <v>232.5</v>
      </c>
      <c r="E2916" s="95"/>
      <c r="F2916" s="96" t="s">
        <v>279</v>
      </c>
      <c r="G2916" s="73">
        <f t="shared" si="151"/>
        <v>1.2263999999999999</v>
      </c>
    </row>
    <row r="2917" spans="1:7">
      <c r="A2917" s="94">
        <v>41346</v>
      </c>
      <c r="B2917" s="73">
        <f t="shared" si="152"/>
        <v>285.75119999999998</v>
      </c>
      <c r="C2917" s="95">
        <v>233</v>
      </c>
      <c r="E2917" s="95"/>
      <c r="F2917" s="96" t="s">
        <v>279</v>
      </c>
      <c r="G2917" s="73">
        <f t="shared" si="151"/>
        <v>1.2263999999999999</v>
      </c>
    </row>
    <row r="2918" spans="1:7">
      <c r="A2918" s="94">
        <v>41347</v>
      </c>
      <c r="B2918" s="73">
        <f t="shared" si="152"/>
        <v>287.5908</v>
      </c>
      <c r="C2918" s="95">
        <v>234.5</v>
      </c>
      <c r="E2918" s="95"/>
      <c r="F2918" s="96" t="s">
        <v>279</v>
      </c>
      <c r="G2918" s="73">
        <f t="shared" si="151"/>
        <v>1.2263999999999999</v>
      </c>
    </row>
    <row r="2919" spans="1:7">
      <c r="A2919" s="94">
        <v>41348</v>
      </c>
      <c r="B2919" s="73">
        <f t="shared" si="152"/>
        <v>287.8974</v>
      </c>
      <c r="C2919" s="95">
        <v>234.75</v>
      </c>
      <c r="E2919" s="95"/>
      <c r="F2919" s="96" t="s">
        <v>279</v>
      </c>
      <c r="G2919" s="73">
        <f t="shared" si="151"/>
        <v>1.2263999999999999</v>
      </c>
    </row>
    <row r="2920" spans="1:7">
      <c r="A2920" s="94">
        <v>41351</v>
      </c>
      <c r="B2920" s="73">
        <f t="shared" si="152"/>
        <v>287.8974</v>
      </c>
      <c r="C2920" s="95">
        <v>234.75</v>
      </c>
      <c r="E2920" s="95"/>
      <c r="F2920" s="96" t="s">
        <v>279</v>
      </c>
      <c r="G2920" s="73">
        <f t="shared" si="151"/>
        <v>1.2263999999999999</v>
      </c>
    </row>
    <row r="2921" spans="1:7">
      <c r="A2921" s="94">
        <v>41352</v>
      </c>
      <c r="B2921" s="73">
        <f t="shared" si="152"/>
        <v>292.49639999999999</v>
      </c>
      <c r="C2921" s="95">
        <v>238.5</v>
      </c>
      <c r="E2921" s="95"/>
      <c r="F2921" s="96" t="s">
        <v>279</v>
      </c>
      <c r="G2921" s="73">
        <f t="shared" si="151"/>
        <v>1.2263999999999999</v>
      </c>
    </row>
    <row r="2922" spans="1:7">
      <c r="A2922" s="94">
        <v>41353</v>
      </c>
      <c r="B2922" s="73">
        <f t="shared" si="152"/>
        <v>298.3218</v>
      </c>
      <c r="C2922" s="95">
        <v>243.25</v>
      </c>
      <c r="E2922" s="95"/>
      <c r="F2922" s="96" t="s">
        <v>279</v>
      </c>
      <c r="G2922" s="73">
        <f t="shared" si="151"/>
        <v>1.2263999999999999</v>
      </c>
    </row>
    <row r="2923" spans="1:7">
      <c r="A2923" s="94">
        <v>41354</v>
      </c>
      <c r="B2923" s="73">
        <f t="shared" si="152"/>
        <v>296.17559999999997</v>
      </c>
      <c r="C2923" s="95">
        <v>241.5</v>
      </c>
      <c r="E2923" s="95"/>
      <c r="F2923" s="96" t="s">
        <v>279</v>
      </c>
      <c r="G2923" s="73">
        <f t="shared" si="151"/>
        <v>1.2263999999999999</v>
      </c>
    </row>
    <row r="2924" spans="1:7">
      <c r="A2924" s="94">
        <v>41355</v>
      </c>
      <c r="B2924" s="73">
        <f t="shared" si="152"/>
        <v>295.86899999999997</v>
      </c>
      <c r="C2924" s="95">
        <v>241.25</v>
      </c>
      <c r="E2924" s="95"/>
      <c r="F2924" s="96" t="s">
        <v>279</v>
      </c>
      <c r="G2924" s="73">
        <f t="shared" si="151"/>
        <v>1.2263999999999999</v>
      </c>
    </row>
    <row r="2925" spans="1:7">
      <c r="A2925" s="94">
        <v>41358</v>
      </c>
      <c r="B2925" s="73">
        <f t="shared" si="152"/>
        <v>298.3218</v>
      </c>
      <c r="C2925" s="95">
        <v>243.25</v>
      </c>
      <c r="E2925" s="95"/>
      <c r="F2925" s="96" t="s">
        <v>279</v>
      </c>
      <c r="G2925" s="73">
        <f t="shared" si="151"/>
        <v>1.2263999999999999</v>
      </c>
    </row>
    <row r="2926" spans="1:7">
      <c r="A2926" s="94">
        <v>41359</v>
      </c>
      <c r="B2926" s="73">
        <f t="shared" si="152"/>
        <v>300.46799999999996</v>
      </c>
      <c r="C2926" s="95">
        <v>245</v>
      </c>
      <c r="E2926" s="95"/>
      <c r="F2926" s="96" t="s">
        <v>279</v>
      </c>
      <c r="G2926" s="73">
        <f t="shared" si="151"/>
        <v>1.2263999999999999</v>
      </c>
    </row>
    <row r="2927" spans="1:7">
      <c r="A2927" s="94">
        <v>41360</v>
      </c>
      <c r="B2927" s="73">
        <f t="shared" si="152"/>
        <v>302.61419999999998</v>
      </c>
      <c r="C2927" s="95">
        <v>246.75</v>
      </c>
      <c r="E2927" s="95"/>
      <c r="F2927" s="96" t="s">
        <v>279</v>
      </c>
      <c r="G2927" s="73">
        <f t="shared" si="151"/>
        <v>1.2263999999999999</v>
      </c>
    </row>
    <row r="2928" spans="1:7">
      <c r="A2928" s="94">
        <v>41361</v>
      </c>
      <c r="B2928" s="73">
        <f t="shared" si="152"/>
        <v>292.803</v>
      </c>
      <c r="C2928" s="95">
        <v>238.75</v>
      </c>
      <c r="E2928" s="95"/>
      <c r="F2928" s="96" t="s">
        <v>279</v>
      </c>
      <c r="G2928" s="73">
        <f t="shared" si="151"/>
        <v>1.2263999999999999</v>
      </c>
    </row>
    <row r="2929" spans="1:7">
      <c r="A2929" s="94">
        <v>41362</v>
      </c>
      <c r="C2929" s="95"/>
      <c r="E2929" s="95"/>
      <c r="F2929" s="96" t="s">
        <v>279</v>
      </c>
      <c r="G2929" s="73">
        <f t="shared" si="151"/>
        <v>1.2263999999999999</v>
      </c>
    </row>
    <row r="2930" spans="1:7">
      <c r="A2930" s="94">
        <v>41365</v>
      </c>
      <c r="C2930" s="95"/>
      <c r="E2930" s="104">
        <v>94.790899999999993</v>
      </c>
      <c r="F2930" s="96" t="s">
        <v>280</v>
      </c>
      <c r="G2930" s="73">
        <f t="shared" si="151"/>
        <v>1.2198</v>
      </c>
    </row>
    <row r="2931" spans="1:7">
      <c r="A2931" s="94">
        <v>41366</v>
      </c>
      <c r="B2931" s="73">
        <f t="shared" si="152"/>
        <v>288.78764999999999</v>
      </c>
      <c r="C2931" s="95">
        <v>236.75</v>
      </c>
      <c r="E2931" s="95"/>
      <c r="F2931" s="96" t="s">
        <v>280</v>
      </c>
      <c r="G2931" s="73">
        <f t="shared" si="151"/>
        <v>1.2198</v>
      </c>
    </row>
    <row r="2932" spans="1:7">
      <c r="A2932" s="94">
        <v>41367</v>
      </c>
      <c r="B2932" s="73">
        <f t="shared" si="152"/>
        <v>293.36189999999999</v>
      </c>
      <c r="C2932" s="95">
        <v>240.5</v>
      </c>
      <c r="E2932" s="95"/>
      <c r="F2932" s="96" t="s">
        <v>280</v>
      </c>
      <c r="G2932" s="73">
        <f t="shared" si="151"/>
        <v>1.2198</v>
      </c>
    </row>
    <row r="2933" spans="1:7">
      <c r="A2933" s="94">
        <v>41368</v>
      </c>
      <c r="B2933" s="73">
        <f t="shared" si="152"/>
        <v>297.93615</v>
      </c>
      <c r="C2933" s="95">
        <v>244.25</v>
      </c>
      <c r="E2933" s="95"/>
      <c r="F2933" s="96" t="s">
        <v>280</v>
      </c>
      <c r="G2933" s="73">
        <f t="shared" si="151"/>
        <v>1.2198</v>
      </c>
    </row>
    <row r="2934" spans="1:7">
      <c r="A2934" s="94">
        <v>41369</v>
      </c>
      <c r="B2934" s="73">
        <f t="shared" si="152"/>
        <v>297.32625000000002</v>
      </c>
      <c r="C2934" s="95">
        <v>243.75</v>
      </c>
      <c r="E2934" s="95"/>
      <c r="F2934" s="96" t="s">
        <v>280</v>
      </c>
      <c r="G2934" s="73">
        <f t="shared" si="151"/>
        <v>1.2198</v>
      </c>
    </row>
    <row r="2935" spans="1:7">
      <c r="A2935" s="94">
        <v>41372</v>
      </c>
      <c r="B2935" s="73">
        <f t="shared" si="152"/>
        <v>299.76585</v>
      </c>
      <c r="C2935" s="95">
        <v>245.75</v>
      </c>
      <c r="E2935" s="95"/>
      <c r="F2935" s="96" t="s">
        <v>280</v>
      </c>
      <c r="G2935" s="73">
        <f t="shared" si="151"/>
        <v>1.2198</v>
      </c>
    </row>
    <row r="2936" spans="1:7">
      <c r="A2936" s="94">
        <v>41373</v>
      </c>
      <c r="B2936" s="73">
        <f t="shared" si="152"/>
        <v>298.851</v>
      </c>
      <c r="C2936" s="95">
        <v>245</v>
      </c>
      <c r="E2936" s="95"/>
      <c r="F2936" s="96" t="s">
        <v>280</v>
      </c>
      <c r="G2936" s="73">
        <f t="shared" si="151"/>
        <v>1.2198</v>
      </c>
    </row>
    <row r="2937" spans="1:7">
      <c r="A2937" s="94">
        <v>41374</v>
      </c>
      <c r="B2937" s="73">
        <f t="shared" si="152"/>
        <v>299.15595000000002</v>
      </c>
      <c r="C2937" s="95">
        <v>245.25</v>
      </c>
      <c r="E2937" s="95"/>
      <c r="F2937" s="96" t="s">
        <v>280</v>
      </c>
      <c r="G2937" s="73">
        <f t="shared" si="151"/>
        <v>1.2198</v>
      </c>
    </row>
    <row r="2938" spans="1:7">
      <c r="A2938" s="94">
        <v>41375</v>
      </c>
      <c r="B2938" s="73">
        <f t="shared" si="152"/>
        <v>299.46089999999998</v>
      </c>
      <c r="C2938" s="95">
        <v>245.5</v>
      </c>
      <c r="E2938" s="95"/>
      <c r="F2938" s="96" t="s">
        <v>280</v>
      </c>
      <c r="G2938" s="73">
        <f t="shared" si="151"/>
        <v>1.2198</v>
      </c>
    </row>
    <row r="2939" spans="1:7">
      <c r="A2939" s="94">
        <v>41376</v>
      </c>
      <c r="B2939" s="73">
        <f t="shared" si="152"/>
        <v>304.34010000000001</v>
      </c>
      <c r="C2939" s="95">
        <v>249.5</v>
      </c>
      <c r="E2939" s="95"/>
      <c r="F2939" s="96" t="s">
        <v>280</v>
      </c>
      <c r="G2939" s="73">
        <f t="shared" si="151"/>
        <v>1.2198</v>
      </c>
    </row>
    <row r="2940" spans="1:7">
      <c r="A2940" s="94">
        <v>41379</v>
      </c>
      <c r="B2940" s="73">
        <f t="shared" si="152"/>
        <v>300.07080000000002</v>
      </c>
      <c r="C2940" s="95">
        <v>246</v>
      </c>
      <c r="E2940" s="95"/>
      <c r="F2940" s="96" t="s">
        <v>280</v>
      </c>
      <c r="G2940" s="73">
        <f t="shared" si="151"/>
        <v>1.2198</v>
      </c>
    </row>
    <row r="2941" spans="1:7">
      <c r="A2941" s="94">
        <v>41380</v>
      </c>
      <c r="B2941" s="73">
        <f t="shared" si="152"/>
        <v>300.37574999999998</v>
      </c>
      <c r="C2941" s="95">
        <v>246.25</v>
      </c>
      <c r="E2941" s="95"/>
      <c r="F2941" s="96" t="s">
        <v>280</v>
      </c>
      <c r="G2941" s="73">
        <f t="shared" si="151"/>
        <v>1.2198</v>
      </c>
    </row>
    <row r="2942" spans="1:7">
      <c r="A2942" s="94">
        <v>41381</v>
      </c>
      <c r="B2942" s="73">
        <f t="shared" si="152"/>
        <v>300.98565000000002</v>
      </c>
      <c r="C2942" s="95">
        <v>246.75</v>
      </c>
      <c r="E2942" s="95"/>
      <c r="F2942" s="96" t="s">
        <v>280</v>
      </c>
      <c r="G2942" s="73">
        <f t="shared" si="151"/>
        <v>1.2198</v>
      </c>
    </row>
    <row r="2943" spans="1:7">
      <c r="A2943" s="94">
        <v>41382</v>
      </c>
      <c r="B2943" s="73">
        <f t="shared" si="152"/>
        <v>298.851</v>
      </c>
      <c r="C2943" s="95">
        <v>245</v>
      </c>
      <c r="E2943" s="95"/>
      <c r="F2943" s="96" t="s">
        <v>280</v>
      </c>
      <c r="G2943" s="73">
        <f t="shared" si="151"/>
        <v>1.2198</v>
      </c>
    </row>
    <row r="2944" spans="1:7">
      <c r="A2944" s="94">
        <v>41383</v>
      </c>
      <c r="B2944" s="73">
        <f t="shared" si="152"/>
        <v>299.46089999999998</v>
      </c>
      <c r="C2944" s="95">
        <v>245.5</v>
      </c>
      <c r="E2944" s="95"/>
      <c r="F2944" s="96" t="s">
        <v>280</v>
      </c>
      <c r="G2944" s="73">
        <f t="shared" si="151"/>
        <v>1.2198</v>
      </c>
    </row>
    <row r="2945" spans="1:7">
      <c r="A2945" s="94">
        <v>41386</v>
      </c>
      <c r="B2945" s="73">
        <f t="shared" si="152"/>
        <v>297.32625000000002</v>
      </c>
      <c r="C2945" s="95">
        <v>243.75</v>
      </c>
      <c r="E2945" s="95"/>
      <c r="F2945" s="96" t="s">
        <v>280</v>
      </c>
      <c r="G2945" s="73">
        <f t="shared" si="151"/>
        <v>1.2198</v>
      </c>
    </row>
    <row r="2946" spans="1:7">
      <c r="A2946" s="94">
        <v>41387</v>
      </c>
      <c r="B2946" s="73">
        <f t="shared" si="152"/>
        <v>293.97179999999997</v>
      </c>
      <c r="C2946" s="95">
        <v>241</v>
      </c>
      <c r="E2946" s="95"/>
      <c r="F2946" s="96" t="s">
        <v>280</v>
      </c>
      <c r="G2946" s="73">
        <f t="shared" si="151"/>
        <v>1.2198</v>
      </c>
    </row>
    <row r="2947" spans="1:7">
      <c r="A2947" s="94">
        <v>41388</v>
      </c>
      <c r="B2947" s="73">
        <f t="shared" si="152"/>
        <v>292.44704999999999</v>
      </c>
      <c r="C2947" s="95">
        <v>239.75</v>
      </c>
      <c r="E2947" s="95"/>
      <c r="F2947" s="96" t="s">
        <v>280</v>
      </c>
      <c r="G2947" s="73">
        <f t="shared" si="151"/>
        <v>1.2198</v>
      </c>
    </row>
    <row r="2948" spans="1:7">
      <c r="A2948" s="94">
        <v>41389</v>
      </c>
      <c r="B2948" s="73">
        <f t="shared" si="152"/>
        <v>294.58170000000001</v>
      </c>
      <c r="C2948" s="95">
        <v>241.5</v>
      </c>
      <c r="E2948" s="95"/>
      <c r="F2948" s="96" t="s">
        <v>280</v>
      </c>
      <c r="G2948" s="73">
        <f t="shared" ref="G2948:G2994" si="153">VLOOKUP(F:F,I:J,2,FALSE)</f>
        <v>1.2198</v>
      </c>
    </row>
    <row r="2949" spans="1:7">
      <c r="A2949" s="94">
        <v>41390</v>
      </c>
      <c r="B2949" s="73">
        <f t="shared" si="152"/>
        <v>295.80149999999998</v>
      </c>
      <c r="C2949" s="95">
        <v>242.5</v>
      </c>
      <c r="E2949" s="95"/>
      <c r="F2949" s="96" t="s">
        <v>280</v>
      </c>
      <c r="G2949" s="73">
        <f t="shared" si="153"/>
        <v>1.2198</v>
      </c>
    </row>
    <row r="2950" spans="1:7">
      <c r="A2950" s="94">
        <v>41393</v>
      </c>
      <c r="B2950" s="73">
        <f t="shared" si="152"/>
        <v>302.81535000000002</v>
      </c>
      <c r="C2950" s="95">
        <v>248.25</v>
      </c>
      <c r="E2950" s="95"/>
      <c r="F2950" s="96" t="s">
        <v>280</v>
      </c>
      <c r="G2950" s="73">
        <f t="shared" si="153"/>
        <v>1.2198</v>
      </c>
    </row>
    <row r="2951" spans="1:7">
      <c r="A2951" s="94">
        <v>41394</v>
      </c>
      <c r="B2951" s="73">
        <f t="shared" si="152"/>
        <v>307.69454999999999</v>
      </c>
      <c r="C2951" s="95">
        <v>252.25</v>
      </c>
      <c r="E2951" s="95"/>
      <c r="F2951" s="96" t="s">
        <v>280</v>
      </c>
      <c r="G2951" s="73">
        <f t="shared" si="153"/>
        <v>1.2198</v>
      </c>
    </row>
    <row r="2952" spans="1:7">
      <c r="A2952" s="94">
        <v>41395</v>
      </c>
      <c r="B2952" s="73">
        <f t="shared" si="152"/>
        <v>312.94135</v>
      </c>
      <c r="C2952" s="95">
        <v>252.25</v>
      </c>
      <c r="E2952" s="104">
        <v>91.571200000000005</v>
      </c>
      <c r="F2952" s="96" t="s">
        <v>281</v>
      </c>
      <c r="G2952" s="73">
        <f t="shared" si="153"/>
        <v>1.2405999999999999</v>
      </c>
    </row>
    <row r="2953" spans="1:7">
      <c r="A2953" s="94">
        <v>41396</v>
      </c>
      <c r="B2953" s="73">
        <f t="shared" si="152"/>
        <v>313.87180000000001</v>
      </c>
      <c r="C2953" s="95">
        <v>253</v>
      </c>
      <c r="E2953" s="95"/>
      <c r="F2953" s="96" t="s">
        <v>281</v>
      </c>
      <c r="G2953" s="73">
        <f t="shared" si="153"/>
        <v>1.2405999999999999</v>
      </c>
    </row>
    <row r="2954" spans="1:7">
      <c r="A2954" s="94">
        <v>41397</v>
      </c>
      <c r="B2954" s="73">
        <f t="shared" si="152"/>
        <v>308.59924999999998</v>
      </c>
      <c r="C2954" s="95">
        <v>248.75</v>
      </c>
      <c r="E2954" s="95"/>
      <c r="F2954" s="96" t="s">
        <v>281</v>
      </c>
      <c r="G2954" s="73">
        <f t="shared" si="153"/>
        <v>1.2405999999999999</v>
      </c>
    </row>
    <row r="2955" spans="1:7">
      <c r="A2955" s="94">
        <v>41400</v>
      </c>
      <c r="B2955" s="73">
        <f t="shared" si="152"/>
        <v>304.87744999999995</v>
      </c>
      <c r="C2955" s="95">
        <v>245.75</v>
      </c>
      <c r="E2955" s="95"/>
      <c r="F2955" s="96" t="s">
        <v>281</v>
      </c>
      <c r="G2955" s="73">
        <f t="shared" si="153"/>
        <v>1.2405999999999999</v>
      </c>
    </row>
    <row r="2956" spans="1:7">
      <c r="A2956" s="94">
        <v>41401</v>
      </c>
      <c r="B2956" s="73">
        <f t="shared" si="152"/>
        <v>304.87744999999995</v>
      </c>
      <c r="C2956" s="95">
        <v>245.75</v>
      </c>
      <c r="E2956" s="95"/>
      <c r="F2956" s="96" t="s">
        <v>281</v>
      </c>
      <c r="G2956" s="73">
        <f t="shared" si="153"/>
        <v>1.2405999999999999</v>
      </c>
    </row>
    <row r="2957" spans="1:7">
      <c r="A2957" s="94">
        <v>41402</v>
      </c>
      <c r="B2957" s="73">
        <f t="shared" si="152"/>
        <v>300.53534999999999</v>
      </c>
      <c r="C2957" s="95">
        <v>242.25</v>
      </c>
      <c r="E2957" s="95"/>
      <c r="F2957" s="96" t="s">
        <v>281</v>
      </c>
      <c r="G2957" s="73">
        <f t="shared" si="153"/>
        <v>1.2405999999999999</v>
      </c>
    </row>
    <row r="2958" spans="1:7">
      <c r="A2958" s="94">
        <v>41403</v>
      </c>
      <c r="B2958" s="73">
        <f t="shared" si="152"/>
        <v>304.25714999999997</v>
      </c>
      <c r="C2958" s="95">
        <v>245.25</v>
      </c>
      <c r="E2958" s="95"/>
      <c r="F2958" s="96" t="s">
        <v>281</v>
      </c>
      <c r="G2958" s="73">
        <f t="shared" si="153"/>
        <v>1.2405999999999999</v>
      </c>
    </row>
    <row r="2959" spans="1:7">
      <c r="A2959" s="94">
        <v>41404</v>
      </c>
      <c r="B2959" s="73">
        <f t="shared" si="152"/>
        <v>306.4282</v>
      </c>
      <c r="C2959" s="95">
        <v>247</v>
      </c>
      <c r="E2959" s="95"/>
      <c r="F2959" s="96" t="s">
        <v>281</v>
      </c>
      <c r="G2959" s="73">
        <f t="shared" si="153"/>
        <v>1.2405999999999999</v>
      </c>
    </row>
    <row r="2960" spans="1:7">
      <c r="A2960" s="94">
        <v>41407</v>
      </c>
      <c r="B2960" s="73">
        <f t="shared" si="152"/>
        <v>260.83614999999998</v>
      </c>
      <c r="C2960" s="95">
        <v>210.25</v>
      </c>
      <c r="E2960" s="95"/>
      <c r="F2960" s="96" t="s">
        <v>281</v>
      </c>
      <c r="G2960" s="73">
        <f t="shared" si="153"/>
        <v>1.2405999999999999</v>
      </c>
    </row>
    <row r="2961" spans="1:7">
      <c r="A2961" s="94">
        <v>41408</v>
      </c>
      <c r="B2961" s="73">
        <f t="shared" si="152"/>
        <v>260.52600000000001</v>
      </c>
      <c r="C2961" s="95">
        <v>210</v>
      </c>
      <c r="E2961" s="95"/>
      <c r="F2961" s="96" t="s">
        <v>281</v>
      </c>
      <c r="G2961" s="73">
        <f t="shared" si="153"/>
        <v>1.2405999999999999</v>
      </c>
    </row>
    <row r="2962" spans="1:7">
      <c r="A2962" s="94">
        <v>41409</v>
      </c>
      <c r="B2962" s="73">
        <f t="shared" si="152"/>
        <v>260.83614999999998</v>
      </c>
      <c r="C2962" s="95">
        <v>210.25</v>
      </c>
      <c r="E2962" s="95"/>
      <c r="F2962" s="96" t="s">
        <v>281</v>
      </c>
      <c r="G2962" s="73">
        <f t="shared" si="153"/>
        <v>1.2405999999999999</v>
      </c>
    </row>
    <row r="2963" spans="1:7">
      <c r="A2963" s="94">
        <v>41410</v>
      </c>
      <c r="B2963" s="73">
        <f t="shared" si="152"/>
        <v>258.6651</v>
      </c>
      <c r="C2963" s="95">
        <v>208.5</v>
      </c>
      <c r="E2963" s="95"/>
      <c r="F2963" s="96" t="s">
        <v>281</v>
      </c>
      <c r="G2963" s="73">
        <f t="shared" si="153"/>
        <v>1.2405999999999999</v>
      </c>
    </row>
    <row r="2964" spans="1:7">
      <c r="A2964" s="94">
        <v>41411</v>
      </c>
      <c r="B2964" s="73">
        <f t="shared" si="152"/>
        <v>255.87374999999997</v>
      </c>
      <c r="C2964" s="95">
        <v>206.25</v>
      </c>
      <c r="E2964" s="95"/>
      <c r="F2964" s="96" t="s">
        <v>281</v>
      </c>
      <c r="G2964" s="73">
        <f t="shared" si="153"/>
        <v>1.2405999999999999</v>
      </c>
    </row>
    <row r="2965" spans="1:7">
      <c r="A2965" s="94">
        <v>41414</v>
      </c>
      <c r="B2965" s="73">
        <f t="shared" si="152"/>
        <v>252.15194999999997</v>
      </c>
      <c r="C2965" s="95">
        <v>203.25</v>
      </c>
      <c r="E2965" s="95"/>
      <c r="F2965" s="96" t="s">
        <v>281</v>
      </c>
      <c r="G2965" s="73">
        <f t="shared" si="153"/>
        <v>1.2405999999999999</v>
      </c>
    </row>
    <row r="2966" spans="1:7">
      <c r="A2966" s="94">
        <v>41415</v>
      </c>
      <c r="B2966" s="73">
        <f t="shared" si="152"/>
        <v>253.08239999999998</v>
      </c>
      <c r="C2966" s="95">
        <v>204</v>
      </c>
      <c r="E2966" s="95"/>
      <c r="F2966" s="96" t="s">
        <v>281</v>
      </c>
      <c r="G2966" s="73">
        <f t="shared" si="153"/>
        <v>1.2405999999999999</v>
      </c>
    </row>
    <row r="2967" spans="1:7">
      <c r="A2967" s="94">
        <v>41416</v>
      </c>
      <c r="B2967" s="73">
        <f t="shared" si="152"/>
        <v>255.56359999999998</v>
      </c>
      <c r="C2967" s="95">
        <v>206</v>
      </c>
      <c r="E2967" s="95"/>
      <c r="F2967" s="96" t="s">
        <v>281</v>
      </c>
      <c r="G2967" s="73">
        <f t="shared" si="153"/>
        <v>1.2405999999999999</v>
      </c>
    </row>
    <row r="2968" spans="1:7">
      <c r="A2968" s="94">
        <v>41417</v>
      </c>
      <c r="B2968" s="73">
        <f t="shared" ref="B2968:B2993" si="154">+C2968*G2968</f>
        <v>257.73464999999999</v>
      </c>
      <c r="C2968" s="95">
        <v>207.75</v>
      </c>
      <c r="E2968" s="95"/>
      <c r="F2968" s="96" t="s">
        <v>281</v>
      </c>
      <c r="G2968" s="73">
        <f t="shared" si="153"/>
        <v>1.2405999999999999</v>
      </c>
    </row>
    <row r="2969" spans="1:7">
      <c r="A2969" s="94">
        <v>41418</v>
      </c>
      <c r="B2969" s="73">
        <f t="shared" si="154"/>
        <v>254.01284999999999</v>
      </c>
      <c r="C2969" s="95">
        <v>204.75</v>
      </c>
      <c r="E2969" s="95"/>
      <c r="F2969" s="96" t="s">
        <v>281</v>
      </c>
      <c r="G2969" s="73">
        <f t="shared" si="153"/>
        <v>1.2405999999999999</v>
      </c>
    </row>
    <row r="2970" spans="1:7">
      <c r="A2970" s="94">
        <v>41421</v>
      </c>
      <c r="B2970" s="73">
        <f t="shared" si="154"/>
        <v>253.08239999999998</v>
      </c>
      <c r="C2970" s="95">
        <v>204</v>
      </c>
      <c r="E2970" s="95"/>
      <c r="F2970" s="96" t="s">
        <v>281</v>
      </c>
      <c r="G2970" s="73">
        <f t="shared" si="153"/>
        <v>1.2405999999999999</v>
      </c>
    </row>
    <row r="2971" spans="1:7">
      <c r="A2971" s="94">
        <v>41422</v>
      </c>
      <c r="B2971" s="73">
        <f t="shared" si="154"/>
        <v>254.32299999999998</v>
      </c>
      <c r="C2971" s="95">
        <v>205</v>
      </c>
      <c r="E2971" s="95"/>
      <c r="F2971" s="96" t="s">
        <v>281</v>
      </c>
      <c r="G2971" s="73">
        <f t="shared" si="153"/>
        <v>1.2405999999999999</v>
      </c>
    </row>
    <row r="2972" spans="1:7">
      <c r="A2972" s="94">
        <v>41423</v>
      </c>
      <c r="B2972" s="73">
        <f t="shared" si="154"/>
        <v>253.70269999999999</v>
      </c>
      <c r="C2972" s="95">
        <v>204.5</v>
      </c>
      <c r="E2972" s="95"/>
      <c r="F2972" s="96" t="s">
        <v>281</v>
      </c>
      <c r="G2972" s="73">
        <f t="shared" si="153"/>
        <v>1.2405999999999999</v>
      </c>
    </row>
    <row r="2973" spans="1:7">
      <c r="A2973" s="94">
        <v>41424</v>
      </c>
      <c r="B2973" s="73">
        <f t="shared" si="154"/>
        <v>253.70269999999999</v>
      </c>
      <c r="C2973" s="95">
        <v>204.5</v>
      </c>
      <c r="E2973" s="95"/>
      <c r="F2973" s="96" t="s">
        <v>281</v>
      </c>
      <c r="G2973" s="73">
        <f t="shared" si="153"/>
        <v>1.2405999999999999</v>
      </c>
    </row>
    <row r="2974" spans="1:7">
      <c r="A2974" s="94">
        <v>41425</v>
      </c>
      <c r="B2974" s="73">
        <f t="shared" si="154"/>
        <v>255.56359999999998</v>
      </c>
      <c r="C2974" s="95">
        <v>206</v>
      </c>
      <c r="E2974" s="95"/>
      <c r="F2974" s="96" t="s">
        <v>281</v>
      </c>
      <c r="G2974" s="73">
        <f t="shared" si="153"/>
        <v>1.2405999999999999</v>
      </c>
    </row>
    <row r="2975" spans="1:7">
      <c r="A2975" s="94">
        <v>41428</v>
      </c>
      <c r="B2975" s="73">
        <f t="shared" si="154"/>
        <v>256.07265000000001</v>
      </c>
      <c r="C2975" s="95">
        <v>207.75</v>
      </c>
      <c r="E2975" s="104">
        <v>92.300200000000004</v>
      </c>
      <c r="F2975" s="96" t="s">
        <v>282</v>
      </c>
      <c r="G2975" s="73">
        <f t="shared" si="153"/>
        <v>1.2325999999999999</v>
      </c>
    </row>
    <row r="2976" spans="1:7">
      <c r="A2976" s="94">
        <v>41429</v>
      </c>
      <c r="B2976" s="73">
        <f t="shared" si="154"/>
        <v>255.76449999999997</v>
      </c>
      <c r="C2976" s="95">
        <v>207.5</v>
      </c>
      <c r="E2976" s="95"/>
      <c r="F2976" s="96" t="s">
        <v>282</v>
      </c>
      <c r="G2976" s="73">
        <f t="shared" si="153"/>
        <v>1.2325999999999999</v>
      </c>
    </row>
    <row r="2977" spans="1:7">
      <c r="A2977" s="94">
        <v>41430</v>
      </c>
      <c r="B2977" s="73">
        <f t="shared" si="154"/>
        <v>253.91559999999998</v>
      </c>
      <c r="C2977" s="95">
        <v>206</v>
      </c>
      <c r="E2977" s="95"/>
      <c r="F2977" s="96" t="s">
        <v>282</v>
      </c>
      <c r="G2977" s="73">
        <f t="shared" si="153"/>
        <v>1.2325999999999999</v>
      </c>
    </row>
    <row r="2978" spans="1:7">
      <c r="A2978" s="94">
        <v>41431</v>
      </c>
      <c r="B2978" s="73">
        <f t="shared" si="154"/>
        <v>251.75854999999999</v>
      </c>
      <c r="C2978" s="95">
        <v>204.25</v>
      </c>
      <c r="E2978" s="95"/>
      <c r="F2978" s="96" t="s">
        <v>282</v>
      </c>
      <c r="G2978" s="73">
        <f t="shared" si="153"/>
        <v>1.2325999999999999</v>
      </c>
    </row>
    <row r="2979" spans="1:7">
      <c r="A2979" s="94">
        <v>41432</v>
      </c>
      <c r="B2979" s="73">
        <f t="shared" si="154"/>
        <v>251.14224999999999</v>
      </c>
      <c r="C2979" s="95">
        <v>203.75</v>
      </c>
      <c r="E2979" s="95"/>
      <c r="F2979" s="96" t="s">
        <v>282</v>
      </c>
      <c r="G2979" s="73">
        <f t="shared" si="153"/>
        <v>1.2325999999999999</v>
      </c>
    </row>
    <row r="2980" spans="1:7">
      <c r="A2980" s="94">
        <v>41435</v>
      </c>
      <c r="B2980" s="73">
        <f t="shared" si="154"/>
        <v>248.3689</v>
      </c>
      <c r="C2980" s="95">
        <v>201.5</v>
      </c>
      <c r="E2980" s="95"/>
      <c r="F2980" s="96" t="s">
        <v>282</v>
      </c>
      <c r="G2980" s="73">
        <f t="shared" si="153"/>
        <v>1.2325999999999999</v>
      </c>
    </row>
    <row r="2981" spans="1:7">
      <c r="A2981" s="94">
        <v>41436</v>
      </c>
      <c r="B2981" s="73">
        <f t="shared" si="154"/>
        <v>248.67704999999998</v>
      </c>
      <c r="C2981" s="95">
        <v>201.75</v>
      </c>
      <c r="E2981" s="95"/>
      <c r="F2981" s="96" t="s">
        <v>282</v>
      </c>
      <c r="G2981" s="73">
        <f t="shared" si="153"/>
        <v>1.2325999999999999</v>
      </c>
    </row>
    <row r="2982" spans="1:7">
      <c r="A2982" s="94">
        <v>41437</v>
      </c>
      <c r="B2982" s="73">
        <f t="shared" si="154"/>
        <v>243.43849999999998</v>
      </c>
      <c r="C2982" s="95">
        <v>197.5</v>
      </c>
      <c r="E2982" s="95"/>
      <c r="F2982" s="96" t="s">
        <v>282</v>
      </c>
      <c r="G2982" s="73">
        <f t="shared" si="153"/>
        <v>1.2325999999999999</v>
      </c>
    </row>
    <row r="2983" spans="1:7">
      <c r="A2983" s="94">
        <v>41438</v>
      </c>
      <c r="B2983" s="73">
        <f t="shared" si="154"/>
        <v>243.74664999999999</v>
      </c>
      <c r="C2983" s="95">
        <v>197.75</v>
      </c>
      <c r="E2983" s="95"/>
      <c r="F2983" s="96" t="s">
        <v>282</v>
      </c>
      <c r="G2983" s="73">
        <f t="shared" si="153"/>
        <v>1.2325999999999999</v>
      </c>
    </row>
    <row r="2984" spans="1:7">
      <c r="A2984" s="94">
        <v>41439</v>
      </c>
      <c r="B2984" s="73">
        <f t="shared" si="154"/>
        <v>241.89774999999997</v>
      </c>
      <c r="C2984" s="95">
        <v>196.25</v>
      </c>
      <c r="E2984" s="95"/>
      <c r="F2984" s="96" t="s">
        <v>282</v>
      </c>
      <c r="G2984" s="73">
        <f t="shared" si="153"/>
        <v>1.2325999999999999</v>
      </c>
    </row>
    <row r="2985" spans="1:7">
      <c r="A2985" s="94">
        <v>41442</v>
      </c>
      <c r="B2985" s="73">
        <f t="shared" si="154"/>
        <v>241.28144999999998</v>
      </c>
      <c r="C2985" s="95">
        <v>195.75</v>
      </c>
      <c r="E2985" s="95"/>
      <c r="F2985" s="96" t="s">
        <v>282</v>
      </c>
      <c r="G2985" s="73">
        <f t="shared" si="153"/>
        <v>1.2325999999999999</v>
      </c>
    </row>
    <row r="2986" spans="1:7">
      <c r="A2986" s="94">
        <v>41443</v>
      </c>
      <c r="B2986" s="73">
        <f t="shared" si="154"/>
        <v>242.51405</v>
      </c>
      <c r="C2986" s="95">
        <v>196.75</v>
      </c>
      <c r="E2986" s="95"/>
      <c r="F2986" s="96" t="s">
        <v>282</v>
      </c>
      <c r="G2986" s="73">
        <f t="shared" si="153"/>
        <v>1.2325999999999999</v>
      </c>
    </row>
    <row r="2987" spans="1:7">
      <c r="A2987" s="94">
        <v>41444</v>
      </c>
      <c r="B2987" s="73">
        <f t="shared" si="154"/>
        <v>246.21184999999997</v>
      </c>
      <c r="C2987" s="95">
        <v>199.75</v>
      </c>
      <c r="E2987" s="95"/>
      <c r="F2987" s="96" t="s">
        <v>282</v>
      </c>
      <c r="G2987" s="73">
        <f t="shared" si="153"/>
        <v>1.2325999999999999</v>
      </c>
    </row>
    <row r="2988" spans="1:7">
      <c r="A2988" s="94">
        <v>41445</v>
      </c>
      <c r="B2988" s="73">
        <f t="shared" si="154"/>
        <v>246.51999999999998</v>
      </c>
      <c r="C2988" s="95">
        <v>200</v>
      </c>
      <c r="E2988" s="95"/>
      <c r="F2988" s="96" t="s">
        <v>282</v>
      </c>
      <c r="G2988" s="73">
        <f t="shared" si="153"/>
        <v>1.2325999999999999</v>
      </c>
    </row>
    <row r="2989" spans="1:7">
      <c r="A2989" s="94">
        <v>41446</v>
      </c>
      <c r="B2989" s="73">
        <f t="shared" si="154"/>
        <v>247.13629999999998</v>
      </c>
      <c r="C2989" s="95">
        <v>200.5</v>
      </c>
      <c r="E2989" s="95"/>
      <c r="F2989" s="96" t="s">
        <v>282</v>
      </c>
      <c r="G2989" s="73">
        <f t="shared" si="153"/>
        <v>1.2325999999999999</v>
      </c>
    </row>
    <row r="2990" spans="1:7">
      <c r="A2990" s="94">
        <v>41449</v>
      </c>
      <c r="B2990" s="73">
        <f t="shared" si="154"/>
        <v>242.20589999999999</v>
      </c>
      <c r="C2990" s="95">
        <v>196.5</v>
      </c>
      <c r="E2990" s="95"/>
      <c r="F2990" s="96" t="s">
        <v>282</v>
      </c>
      <c r="G2990" s="73">
        <f t="shared" si="153"/>
        <v>1.2325999999999999</v>
      </c>
    </row>
    <row r="2991" spans="1:7">
      <c r="A2991" s="94">
        <v>41450</v>
      </c>
      <c r="B2991" s="73">
        <f t="shared" si="154"/>
        <v>242.51405</v>
      </c>
      <c r="C2991" s="95">
        <v>196.75</v>
      </c>
      <c r="E2991" s="95"/>
      <c r="F2991" s="96" t="s">
        <v>282</v>
      </c>
      <c r="G2991" s="73">
        <f t="shared" si="153"/>
        <v>1.2325999999999999</v>
      </c>
    </row>
    <row r="2992" spans="1:7">
      <c r="A2992" s="94">
        <v>41451</v>
      </c>
      <c r="B2992" s="73">
        <f t="shared" si="154"/>
        <v>243.13034999999999</v>
      </c>
      <c r="C2992" s="95">
        <v>197.25</v>
      </c>
      <c r="E2992" s="95"/>
      <c r="F2992" s="96" t="s">
        <v>282</v>
      </c>
      <c r="G2992" s="73">
        <f t="shared" si="153"/>
        <v>1.2325999999999999</v>
      </c>
    </row>
    <row r="2993" spans="1:7">
      <c r="A2993" s="94">
        <v>41452</v>
      </c>
      <c r="B2993" s="73">
        <f t="shared" si="154"/>
        <v>242.51405</v>
      </c>
      <c r="C2993" s="95">
        <v>196.75</v>
      </c>
      <c r="E2993" s="95"/>
      <c r="F2993" s="96" t="s">
        <v>282</v>
      </c>
      <c r="G2993" s="73">
        <f t="shared" si="153"/>
        <v>1.2325999999999999</v>
      </c>
    </row>
    <row r="2994" spans="1:7">
      <c r="A2994" s="94">
        <v>41453</v>
      </c>
      <c r="B2994" s="73">
        <f>+C2994*G2994</f>
        <v>238.81625</v>
      </c>
      <c r="C2994" s="95">
        <v>193.75</v>
      </c>
      <c r="E2994" s="95"/>
      <c r="F2994" s="96" t="s">
        <v>282</v>
      </c>
      <c r="G2994" s="73">
        <f t="shared" si="153"/>
        <v>1.2325999999999999</v>
      </c>
    </row>
    <row r="2995" spans="1:7">
      <c r="A2995" s="108">
        <v>41456</v>
      </c>
      <c r="C2995" s="109">
        <v>194</v>
      </c>
      <c r="F2995" s="110">
        <v>41486</v>
      </c>
      <c r="G2995" s="111">
        <v>1.2363999999999999</v>
      </c>
    </row>
    <row r="2996" spans="1:7">
      <c r="A2996" s="108">
        <v>41457</v>
      </c>
      <c r="C2996" s="109">
        <v>193.25</v>
      </c>
      <c r="F2996" s="110">
        <v>41486</v>
      </c>
      <c r="G2996" s="111">
        <v>1.2363999999999999</v>
      </c>
    </row>
    <row r="2997" spans="1:7">
      <c r="A2997" s="108">
        <v>41458</v>
      </c>
      <c r="C2997" s="109">
        <v>194.75</v>
      </c>
      <c r="F2997" s="110">
        <v>41486</v>
      </c>
      <c r="G2997" s="111">
        <v>1.2363999999999999</v>
      </c>
    </row>
    <row r="2998" spans="1:7">
      <c r="A2998" s="108">
        <v>41459</v>
      </c>
      <c r="C2998" s="109">
        <v>196.75</v>
      </c>
      <c r="F2998" s="110">
        <v>41486</v>
      </c>
      <c r="G2998" s="111">
        <v>1.2363999999999999</v>
      </c>
    </row>
    <row r="2999" spans="1:7">
      <c r="A2999" s="108">
        <v>41460</v>
      </c>
      <c r="C2999" s="109">
        <v>194.75</v>
      </c>
      <c r="F2999" s="110">
        <v>41486</v>
      </c>
      <c r="G2999" s="111">
        <v>1.2363999999999999</v>
      </c>
    </row>
    <row r="3000" spans="1:7">
      <c r="A3000" s="108">
        <v>41463</v>
      </c>
      <c r="C3000" s="109">
        <v>193.5</v>
      </c>
      <c r="F3000" s="110">
        <v>41486</v>
      </c>
      <c r="G3000" s="111">
        <v>1.2363999999999999</v>
      </c>
    </row>
    <row r="3001" spans="1:7">
      <c r="A3001" s="108">
        <v>41464</v>
      </c>
      <c r="C3001" s="109">
        <v>196.75</v>
      </c>
      <c r="F3001" s="110">
        <v>41486</v>
      </c>
      <c r="G3001" s="111">
        <v>1.2363999999999999</v>
      </c>
    </row>
    <row r="3002" spans="1:7">
      <c r="A3002" s="108">
        <v>41465</v>
      </c>
      <c r="C3002" s="109">
        <v>197.5</v>
      </c>
      <c r="F3002" s="110">
        <v>41486</v>
      </c>
      <c r="G3002" s="111">
        <v>1.2363999999999999</v>
      </c>
    </row>
    <row r="3003" spans="1:7">
      <c r="A3003" s="108">
        <v>41466</v>
      </c>
      <c r="C3003" s="109">
        <v>199.25</v>
      </c>
      <c r="F3003" s="110">
        <v>41486</v>
      </c>
      <c r="G3003" s="111">
        <v>1.2363999999999999</v>
      </c>
    </row>
    <row r="3004" spans="1:7">
      <c r="A3004" s="108">
        <v>41467</v>
      </c>
      <c r="C3004" s="109">
        <v>197.75</v>
      </c>
      <c r="F3004" s="110">
        <v>41486</v>
      </c>
      <c r="G3004" s="111">
        <v>1.2363999999999999</v>
      </c>
    </row>
    <row r="3005" spans="1:7">
      <c r="A3005" s="108">
        <v>41470</v>
      </c>
      <c r="C3005" s="109">
        <v>194</v>
      </c>
      <c r="F3005" s="110">
        <v>41486</v>
      </c>
      <c r="G3005" s="111">
        <v>1.2363999999999999</v>
      </c>
    </row>
    <row r="3006" spans="1:7">
      <c r="A3006" s="108">
        <v>41471</v>
      </c>
      <c r="C3006" s="109">
        <v>194</v>
      </c>
      <c r="F3006" s="110">
        <v>41486</v>
      </c>
      <c r="G3006" s="111">
        <v>1.2363999999999999</v>
      </c>
    </row>
    <row r="3007" spans="1:7">
      <c r="A3007" s="108">
        <v>41472</v>
      </c>
      <c r="C3007" s="109">
        <v>194.5</v>
      </c>
      <c r="F3007" s="110">
        <v>41486</v>
      </c>
      <c r="G3007" s="111">
        <v>1.2363999999999999</v>
      </c>
    </row>
    <row r="3008" spans="1:7">
      <c r="A3008" s="108">
        <v>41473</v>
      </c>
      <c r="C3008" s="109">
        <v>194.25</v>
      </c>
      <c r="F3008" s="110">
        <v>41486</v>
      </c>
      <c r="G3008" s="111">
        <v>1.2363999999999999</v>
      </c>
    </row>
    <row r="3009" spans="1:7">
      <c r="A3009" s="108">
        <v>41474</v>
      </c>
      <c r="C3009" s="109">
        <v>194.25</v>
      </c>
      <c r="F3009" s="110">
        <v>41486</v>
      </c>
      <c r="G3009" s="111">
        <v>1.2363999999999999</v>
      </c>
    </row>
    <row r="3010" spans="1:7">
      <c r="A3010" s="108">
        <v>41477</v>
      </c>
      <c r="C3010" s="109">
        <v>192.5</v>
      </c>
      <c r="F3010" s="110">
        <v>41486</v>
      </c>
      <c r="G3010" s="111">
        <v>1.2363999999999999</v>
      </c>
    </row>
    <row r="3011" spans="1:7">
      <c r="A3011" s="108">
        <v>41478</v>
      </c>
      <c r="C3011" s="109">
        <v>190.25</v>
      </c>
      <c r="F3011" s="110">
        <v>41486</v>
      </c>
      <c r="G3011" s="111">
        <v>1.2363999999999999</v>
      </c>
    </row>
    <row r="3012" spans="1:7">
      <c r="A3012" s="108">
        <v>41479</v>
      </c>
      <c r="C3012" s="109">
        <v>190.25</v>
      </c>
      <c r="F3012" s="110">
        <v>41486</v>
      </c>
      <c r="G3012" s="111">
        <v>1.2363999999999999</v>
      </c>
    </row>
    <row r="3013" spans="1:7">
      <c r="A3013" s="108">
        <v>41480</v>
      </c>
      <c r="C3013" s="109">
        <v>188.5</v>
      </c>
      <c r="F3013" s="110">
        <v>41486</v>
      </c>
      <c r="G3013" s="111">
        <v>1.2363999999999999</v>
      </c>
    </row>
    <row r="3014" spans="1:7">
      <c r="A3014" s="108">
        <v>41481</v>
      </c>
      <c r="C3014" s="109">
        <v>187.75</v>
      </c>
      <c r="F3014" s="110">
        <v>41486</v>
      </c>
      <c r="G3014" s="111">
        <v>1.2363999999999999</v>
      </c>
    </row>
    <row r="3015" spans="1:7">
      <c r="A3015" s="108">
        <v>41484</v>
      </c>
      <c r="C3015" s="109">
        <v>186.25</v>
      </c>
      <c r="F3015" s="110">
        <v>41486</v>
      </c>
      <c r="G3015" s="111">
        <v>1.2363999999999999</v>
      </c>
    </row>
    <row r="3016" spans="1:7">
      <c r="A3016" s="108">
        <v>41485</v>
      </c>
      <c r="C3016" s="109">
        <v>187.5</v>
      </c>
      <c r="F3016" s="110">
        <v>41486</v>
      </c>
      <c r="G3016" s="111">
        <v>1.2363999999999999</v>
      </c>
    </row>
    <row r="3017" spans="1:7">
      <c r="A3017" s="108">
        <v>41486</v>
      </c>
      <c r="C3017" s="109">
        <v>189.75</v>
      </c>
      <c r="F3017" s="110">
        <v>41486</v>
      </c>
      <c r="G3017" s="111">
        <v>1.2363999999999999</v>
      </c>
    </row>
    <row r="3018" spans="1:7">
      <c r="A3018" s="108">
        <v>41487</v>
      </c>
      <c r="C3018" s="109">
        <v>187.25</v>
      </c>
      <c r="F3018" s="110">
        <v>41517</v>
      </c>
      <c r="G3018" s="111">
        <v>1.2334000000000001</v>
      </c>
    </row>
    <row r="3019" spans="1:7">
      <c r="A3019" s="108">
        <v>41488</v>
      </c>
      <c r="C3019" s="109">
        <v>186.5</v>
      </c>
      <c r="F3019" s="110">
        <v>41517</v>
      </c>
      <c r="G3019" s="111">
        <v>1.2334000000000001</v>
      </c>
    </row>
    <row r="3020" spans="1:7">
      <c r="A3020" s="108">
        <v>41491</v>
      </c>
      <c r="C3020" s="109">
        <v>184</v>
      </c>
      <c r="F3020" s="110">
        <v>41517</v>
      </c>
      <c r="G3020" s="111">
        <v>1.2334000000000001</v>
      </c>
    </row>
    <row r="3021" spans="1:7">
      <c r="A3021" s="108">
        <v>41492</v>
      </c>
      <c r="C3021" s="109">
        <v>184.25</v>
      </c>
      <c r="F3021" s="110">
        <v>41517</v>
      </c>
      <c r="G3021" s="111">
        <v>1.2334000000000001</v>
      </c>
    </row>
    <row r="3022" spans="1:7">
      <c r="A3022" s="108">
        <v>41493</v>
      </c>
      <c r="C3022" s="109">
        <v>183.25</v>
      </c>
      <c r="F3022" s="110">
        <v>41517</v>
      </c>
      <c r="G3022" s="111">
        <v>1.2334000000000001</v>
      </c>
    </row>
    <row r="3023" spans="1:7">
      <c r="A3023" s="108">
        <v>41494</v>
      </c>
      <c r="C3023" s="109">
        <v>183</v>
      </c>
      <c r="F3023" s="110">
        <v>41517</v>
      </c>
      <c r="G3023" s="111">
        <v>1.2334000000000001</v>
      </c>
    </row>
    <row r="3024" spans="1:7">
      <c r="A3024" s="108">
        <v>41495</v>
      </c>
      <c r="C3024" s="109">
        <v>183</v>
      </c>
      <c r="F3024" s="110">
        <v>41517</v>
      </c>
      <c r="G3024" s="111">
        <v>1.2334000000000001</v>
      </c>
    </row>
    <row r="3025" spans="1:7">
      <c r="A3025" s="108">
        <v>41498</v>
      </c>
      <c r="C3025" s="109">
        <v>183.25</v>
      </c>
      <c r="F3025" s="110">
        <v>41517</v>
      </c>
      <c r="G3025" s="111">
        <v>1.2334000000000001</v>
      </c>
    </row>
    <row r="3026" spans="1:7">
      <c r="A3026" s="108">
        <v>41499</v>
      </c>
      <c r="C3026" s="109">
        <v>183.75</v>
      </c>
      <c r="F3026" s="110">
        <v>41517</v>
      </c>
      <c r="G3026" s="111">
        <v>1.2334000000000001</v>
      </c>
    </row>
    <row r="3027" spans="1:7">
      <c r="A3027" s="108">
        <v>41500</v>
      </c>
      <c r="C3027" s="109">
        <v>182</v>
      </c>
      <c r="F3027" s="110">
        <v>41517</v>
      </c>
      <c r="G3027" s="111">
        <v>1.2334000000000001</v>
      </c>
    </row>
    <row r="3028" spans="1:7">
      <c r="A3028" s="108">
        <v>41501</v>
      </c>
      <c r="C3028" s="109">
        <v>185.75</v>
      </c>
      <c r="F3028" s="110">
        <v>41517</v>
      </c>
      <c r="G3028" s="111">
        <v>1.2334000000000001</v>
      </c>
    </row>
    <row r="3029" spans="1:7">
      <c r="A3029" s="108">
        <v>41502</v>
      </c>
      <c r="C3029" s="109">
        <v>183.75</v>
      </c>
      <c r="F3029" s="110">
        <v>41517</v>
      </c>
      <c r="G3029" s="111">
        <v>1.2334000000000001</v>
      </c>
    </row>
    <row r="3030" spans="1:7">
      <c r="A3030" s="108">
        <v>41505</v>
      </c>
      <c r="C3030" s="109">
        <v>184.5</v>
      </c>
      <c r="F3030" s="110">
        <v>41517</v>
      </c>
      <c r="G3030" s="111">
        <v>1.2334000000000001</v>
      </c>
    </row>
    <row r="3031" spans="1:7">
      <c r="A3031" s="108">
        <v>41506</v>
      </c>
      <c r="C3031" s="109">
        <v>184.5</v>
      </c>
      <c r="F3031" s="110">
        <v>41517</v>
      </c>
      <c r="G3031" s="111">
        <v>1.2334000000000001</v>
      </c>
    </row>
    <row r="3032" spans="1:7">
      <c r="A3032" s="108">
        <v>41507</v>
      </c>
      <c r="C3032" s="109">
        <v>185.5</v>
      </c>
      <c r="F3032" s="110">
        <v>41517</v>
      </c>
      <c r="G3032" s="111">
        <v>1.2334000000000001</v>
      </c>
    </row>
    <row r="3033" spans="1:7">
      <c r="A3033" s="108">
        <v>41508</v>
      </c>
      <c r="C3033" s="109">
        <v>185.25</v>
      </c>
      <c r="F3033" s="110">
        <v>41517</v>
      </c>
      <c r="G3033" s="111">
        <v>1.2334000000000001</v>
      </c>
    </row>
    <row r="3034" spans="1:7">
      <c r="A3034" s="108">
        <v>41509</v>
      </c>
      <c r="C3034" s="109">
        <v>185.5</v>
      </c>
      <c r="F3034" s="110">
        <v>41517</v>
      </c>
      <c r="G3034" s="111">
        <v>1.2334000000000001</v>
      </c>
    </row>
    <row r="3035" spans="1:7">
      <c r="A3035" s="108">
        <v>41512</v>
      </c>
      <c r="C3035" s="109">
        <v>191.75</v>
      </c>
      <c r="F3035" s="110">
        <v>41517</v>
      </c>
      <c r="G3035" s="111">
        <v>1.2334000000000001</v>
      </c>
    </row>
    <row r="3036" spans="1:7">
      <c r="A3036" s="108">
        <v>41513</v>
      </c>
      <c r="C3036" s="109">
        <v>191.75</v>
      </c>
      <c r="F3036" s="110">
        <v>41517</v>
      </c>
      <c r="G3036" s="111">
        <v>1.2334000000000001</v>
      </c>
    </row>
    <row r="3037" spans="1:7">
      <c r="A3037" s="108">
        <v>41514</v>
      </c>
      <c r="C3037" s="109">
        <v>189.25</v>
      </c>
      <c r="F3037" s="110">
        <v>41517</v>
      </c>
      <c r="G3037" s="111">
        <v>1.2334000000000001</v>
      </c>
    </row>
    <row r="3038" spans="1:7">
      <c r="A3038" s="108">
        <v>41515</v>
      </c>
      <c r="C3038" s="109">
        <v>188.25</v>
      </c>
      <c r="F3038" s="110">
        <v>41517</v>
      </c>
      <c r="G3038" s="111">
        <v>1.2334000000000001</v>
      </c>
    </row>
    <row r="3039" spans="1:7">
      <c r="A3039" s="108">
        <v>41516</v>
      </c>
      <c r="C3039" s="109">
        <v>187.25</v>
      </c>
      <c r="F3039" s="110">
        <v>41517</v>
      </c>
      <c r="G3039" s="111">
        <v>1.2334000000000001</v>
      </c>
    </row>
    <row r="3040" spans="1:7">
      <c r="A3040" s="108">
        <v>41519</v>
      </c>
      <c r="C3040" s="109">
        <v>190</v>
      </c>
      <c r="F3040" s="110">
        <v>41547</v>
      </c>
      <c r="G3040" s="111">
        <v>1.2338</v>
      </c>
    </row>
    <row r="3041" spans="1:7">
      <c r="A3041" s="108">
        <v>41520</v>
      </c>
      <c r="C3041" s="109">
        <v>188.75</v>
      </c>
      <c r="F3041" s="110">
        <v>41547</v>
      </c>
      <c r="G3041" s="111">
        <v>1.2338</v>
      </c>
    </row>
    <row r="3042" spans="1:7">
      <c r="A3042" s="108">
        <v>41521</v>
      </c>
      <c r="C3042" s="109">
        <v>187.75</v>
      </c>
      <c r="F3042" s="110">
        <v>41547</v>
      </c>
      <c r="G3042" s="111">
        <v>1.2338</v>
      </c>
    </row>
    <row r="3043" spans="1:7">
      <c r="A3043" s="108">
        <v>41522</v>
      </c>
      <c r="C3043" s="109">
        <v>187.5</v>
      </c>
      <c r="F3043" s="110">
        <v>41547</v>
      </c>
      <c r="G3043" s="111">
        <v>1.2338</v>
      </c>
    </row>
    <row r="3044" spans="1:7">
      <c r="A3044" s="108">
        <v>41523</v>
      </c>
      <c r="C3044" s="109">
        <v>188.75</v>
      </c>
      <c r="F3044" s="110">
        <v>41547</v>
      </c>
      <c r="G3044" s="111">
        <v>1.2338</v>
      </c>
    </row>
    <row r="3045" spans="1:7">
      <c r="A3045" s="108">
        <v>41526</v>
      </c>
      <c r="C3045" s="109">
        <v>187.25</v>
      </c>
      <c r="F3045" s="110">
        <v>41547</v>
      </c>
      <c r="G3045" s="111">
        <v>1.2338</v>
      </c>
    </row>
    <row r="3046" spans="1:7">
      <c r="A3046" s="108">
        <v>41527</v>
      </c>
      <c r="C3046" s="109">
        <v>187.75</v>
      </c>
      <c r="F3046" s="110">
        <v>41547</v>
      </c>
      <c r="G3046" s="111">
        <v>1.2338</v>
      </c>
    </row>
    <row r="3047" spans="1:7">
      <c r="A3047" s="108">
        <v>41528</v>
      </c>
      <c r="C3047" s="109">
        <v>188</v>
      </c>
      <c r="F3047" s="110">
        <v>41547</v>
      </c>
      <c r="G3047" s="111">
        <v>1.2338</v>
      </c>
    </row>
    <row r="3048" spans="1:7">
      <c r="A3048" s="108">
        <v>41529</v>
      </c>
      <c r="C3048" s="109">
        <v>186.75</v>
      </c>
      <c r="F3048" s="110">
        <v>41547</v>
      </c>
      <c r="G3048" s="111">
        <v>1.2338</v>
      </c>
    </row>
    <row r="3049" spans="1:7">
      <c r="A3049" s="108">
        <v>41530</v>
      </c>
      <c r="C3049" s="109">
        <v>186.25</v>
      </c>
      <c r="F3049" s="110">
        <v>41547</v>
      </c>
      <c r="G3049" s="111">
        <v>1.2338</v>
      </c>
    </row>
    <row r="3050" spans="1:7">
      <c r="A3050" s="108">
        <v>41533</v>
      </c>
      <c r="C3050" s="109">
        <v>185</v>
      </c>
      <c r="F3050" s="110">
        <v>41547</v>
      </c>
      <c r="G3050" s="111">
        <v>1.2338</v>
      </c>
    </row>
    <row r="3051" spans="1:7">
      <c r="A3051" s="108">
        <v>41534</v>
      </c>
      <c r="C3051" s="109">
        <v>184.75</v>
      </c>
      <c r="F3051" s="110">
        <v>41547</v>
      </c>
      <c r="G3051" s="111">
        <v>1.2338</v>
      </c>
    </row>
    <row r="3052" spans="1:7">
      <c r="A3052" s="108">
        <v>41535</v>
      </c>
      <c r="C3052" s="109">
        <v>185</v>
      </c>
      <c r="F3052" s="110">
        <v>41547</v>
      </c>
      <c r="G3052" s="111">
        <v>1.2338</v>
      </c>
    </row>
    <row r="3053" spans="1:7">
      <c r="A3053" s="108">
        <v>41536</v>
      </c>
      <c r="C3053" s="109">
        <v>185.75</v>
      </c>
      <c r="F3053" s="110">
        <v>41547</v>
      </c>
      <c r="G3053" s="111">
        <v>1.2338</v>
      </c>
    </row>
    <row r="3054" spans="1:7">
      <c r="A3054" s="108">
        <v>41537</v>
      </c>
      <c r="C3054" s="109">
        <v>185.75</v>
      </c>
      <c r="F3054" s="110">
        <v>41547</v>
      </c>
      <c r="G3054" s="111">
        <v>1.2338</v>
      </c>
    </row>
    <row r="3055" spans="1:7">
      <c r="A3055" s="108">
        <v>41540</v>
      </c>
      <c r="C3055" s="109">
        <v>187</v>
      </c>
      <c r="F3055" s="110">
        <v>41547</v>
      </c>
      <c r="G3055" s="111">
        <v>1.2338</v>
      </c>
    </row>
    <row r="3056" spans="1:7">
      <c r="A3056" s="108">
        <v>41541</v>
      </c>
      <c r="C3056" s="109">
        <v>187.5</v>
      </c>
      <c r="F3056" s="110">
        <v>41547</v>
      </c>
      <c r="G3056" s="111">
        <v>1.2338</v>
      </c>
    </row>
    <row r="3057" spans="1:7">
      <c r="A3057" s="108">
        <v>41542</v>
      </c>
      <c r="C3057" s="109">
        <v>190.75</v>
      </c>
      <c r="F3057" s="110">
        <v>41547</v>
      </c>
      <c r="G3057" s="111">
        <v>1.2338</v>
      </c>
    </row>
    <row r="3058" spans="1:7">
      <c r="A3058" s="108">
        <v>41543</v>
      </c>
      <c r="C3058" s="109">
        <v>191.25</v>
      </c>
      <c r="F3058" s="110">
        <v>41547</v>
      </c>
      <c r="G3058" s="111">
        <v>1.2338</v>
      </c>
    </row>
    <row r="3059" spans="1:7">
      <c r="A3059" s="108">
        <v>41544</v>
      </c>
      <c r="C3059" s="109">
        <v>193.5</v>
      </c>
      <c r="F3059" s="110">
        <v>41547</v>
      </c>
      <c r="G3059" s="111">
        <v>1.2338</v>
      </c>
    </row>
    <row r="3060" spans="1:7">
      <c r="A3060" s="108">
        <v>41547</v>
      </c>
      <c r="C3060" s="109">
        <v>193.25</v>
      </c>
      <c r="F3060" s="110">
        <v>41547</v>
      </c>
      <c r="G3060" s="111">
        <v>1.2338</v>
      </c>
    </row>
    <row r="3061" spans="1:7">
      <c r="A3061" s="108">
        <v>41548</v>
      </c>
      <c r="C3061" s="109">
        <v>190.25</v>
      </c>
      <c r="F3061" s="110">
        <v>41578</v>
      </c>
      <c r="G3061" s="111">
        <v>1.2314000000000001</v>
      </c>
    </row>
    <row r="3062" spans="1:7">
      <c r="A3062" s="108">
        <v>41549</v>
      </c>
      <c r="C3062" s="109">
        <v>192.75</v>
      </c>
      <c r="F3062" s="110">
        <v>41578</v>
      </c>
      <c r="G3062" s="111">
        <v>1.2314000000000001</v>
      </c>
    </row>
    <row r="3063" spans="1:7">
      <c r="A3063" s="108">
        <v>41550</v>
      </c>
      <c r="C3063" s="109">
        <v>195</v>
      </c>
      <c r="F3063" s="110">
        <v>41578</v>
      </c>
      <c r="G3063" s="111">
        <v>1.2314000000000001</v>
      </c>
    </row>
    <row r="3064" spans="1:7">
      <c r="A3064" s="108">
        <v>41551</v>
      </c>
      <c r="C3064" s="109">
        <v>194.5</v>
      </c>
      <c r="F3064" s="110">
        <v>41578</v>
      </c>
      <c r="G3064" s="111">
        <v>1.2314000000000001</v>
      </c>
    </row>
    <row r="3065" spans="1:7">
      <c r="A3065" s="108">
        <v>41554</v>
      </c>
      <c r="C3065" s="109">
        <v>196.25</v>
      </c>
      <c r="F3065" s="110">
        <v>41578</v>
      </c>
      <c r="G3065" s="111">
        <v>1.2314000000000001</v>
      </c>
    </row>
    <row r="3066" spans="1:7">
      <c r="A3066" s="108">
        <v>41555</v>
      </c>
      <c r="C3066" s="109">
        <v>196.25</v>
      </c>
      <c r="F3066" s="110">
        <v>41578</v>
      </c>
      <c r="G3066" s="111">
        <v>1.2314000000000001</v>
      </c>
    </row>
    <row r="3067" spans="1:7">
      <c r="A3067" s="108">
        <v>41556</v>
      </c>
      <c r="C3067" s="109">
        <v>197.5</v>
      </c>
      <c r="F3067" s="110">
        <v>41578</v>
      </c>
      <c r="G3067" s="111">
        <v>1.2314000000000001</v>
      </c>
    </row>
    <row r="3068" spans="1:7">
      <c r="A3068" s="108">
        <v>41557</v>
      </c>
      <c r="C3068" s="109">
        <v>198.75</v>
      </c>
      <c r="F3068" s="110">
        <v>41578</v>
      </c>
      <c r="G3068" s="111">
        <v>1.2314000000000001</v>
      </c>
    </row>
    <row r="3069" spans="1:7">
      <c r="A3069" s="108">
        <v>41558</v>
      </c>
      <c r="C3069" s="109">
        <v>199.25</v>
      </c>
      <c r="F3069" s="110">
        <v>41578</v>
      </c>
      <c r="G3069" s="111">
        <v>1.2314000000000001</v>
      </c>
    </row>
    <row r="3070" spans="1:7">
      <c r="A3070" s="108">
        <v>41561</v>
      </c>
      <c r="C3070" s="109">
        <v>198.75</v>
      </c>
      <c r="F3070" s="110">
        <v>41578</v>
      </c>
      <c r="G3070" s="111">
        <v>1.2314000000000001</v>
      </c>
    </row>
    <row r="3071" spans="1:7">
      <c r="A3071" s="108">
        <v>41562</v>
      </c>
      <c r="C3071" s="109">
        <v>199.5</v>
      </c>
      <c r="F3071" s="110">
        <v>41578</v>
      </c>
      <c r="G3071" s="111">
        <v>1.2314000000000001</v>
      </c>
    </row>
    <row r="3072" spans="1:7">
      <c r="A3072" s="108">
        <v>41563</v>
      </c>
      <c r="C3072" s="109">
        <v>198.25</v>
      </c>
      <c r="F3072" s="110">
        <v>41578</v>
      </c>
      <c r="G3072" s="111">
        <v>1.2314000000000001</v>
      </c>
    </row>
    <row r="3073" spans="1:7">
      <c r="A3073" s="108">
        <v>41564</v>
      </c>
      <c r="C3073" s="109">
        <v>199.5</v>
      </c>
      <c r="F3073" s="110">
        <v>41578</v>
      </c>
      <c r="G3073" s="111">
        <v>1.2314000000000001</v>
      </c>
    </row>
    <row r="3074" spans="1:7">
      <c r="A3074" s="108">
        <v>41565</v>
      </c>
      <c r="C3074" s="109">
        <v>204.5</v>
      </c>
      <c r="F3074" s="110">
        <v>41578</v>
      </c>
      <c r="G3074" s="111">
        <v>1.2314000000000001</v>
      </c>
    </row>
    <row r="3075" spans="1:7">
      <c r="A3075" s="108">
        <v>41568</v>
      </c>
      <c r="C3075" s="109">
        <v>204.75</v>
      </c>
      <c r="F3075" s="110">
        <v>41578</v>
      </c>
      <c r="G3075" s="111">
        <v>1.2314000000000001</v>
      </c>
    </row>
    <row r="3076" spans="1:7">
      <c r="A3076" s="108">
        <v>41569</v>
      </c>
      <c r="C3076" s="109">
        <v>205</v>
      </c>
      <c r="F3076" s="110">
        <v>41578</v>
      </c>
      <c r="G3076" s="111">
        <v>1.2314000000000001</v>
      </c>
    </row>
    <row r="3077" spans="1:7">
      <c r="A3077" s="108">
        <v>41570</v>
      </c>
      <c r="C3077" s="109">
        <v>207.5</v>
      </c>
      <c r="F3077" s="110">
        <v>41578</v>
      </c>
      <c r="G3077" s="111">
        <v>1.2314000000000001</v>
      </c>
    </row>
    <row r="3078" spans="1:7">
      <c r="A3078" s="108">
        <v>41571</v>
      </c>
      <c r="C3078" s="109">
        <v>204.75</v>
      </c>
      <c r="F3078" s="110">
        <v>41578</v>
      </c>
      <c r="G3078" s="111">
        <v>1.2314000000000001</v>
      </c>
    </row>
    <row r="3079" spans="1:7">
      <c r="A3079" s="108">
        <v>41572</v>
      </c>
      <c r="C3079" s="109">
        <v>205</v>
      </c>
      <c r="F3079" s="110">
        <v>41578</v>
      </c>
      <c r="G3079" s="111">
        <v>1.2314000000000001</v>
      </c>
    </row>
    <row r="3080" spans="1:7">
      <c r="A3080" s="108">
        <v>41575</v>
      </c>
      <c r="C3080" s="109">
        <v>202.5</v>
      </c>
      <c r="F3080" s="110">
        <v>41578</v>
      </c>
      <c r="G3080" s="111">
        <v>1.2314000000000001</v>
      </c>
    </row>
    <row r="3081" spans="1:7">
      <c r="A3081" s="108">
        <v>41576</v>
      </c>
      <c r="C3081" s="109">
        <v>202</v>
      </c>
      <c r="F3081" s="110">
        <v>41578</v>
      </c>
      <c r="G3081" s="111">
        <v>1.2314000000000001</v>
      </c>
    </row>
    <row r="3082" spans="1:7">
      <c r="A3082" s="108">
        <v>41577</v>
      </c>
      <c r="C3082" s="109">
        <v>201.75</v>
      </c>
      <c r="F3082" s="110">
        <v>41578</v>
      </c>
      <c r="G3082" s="111">
        <v>1.2314000000000001</v>
      </c>
    </row>
    <row r="3083" spans="1:7">
      <c r="A3083" s="108">
        <v>41578</v>
      </c>
      <c r="C3083" s="109">
        <v>204</v>
      </c>
      <c r="F3083" s="110">
        <v>41578</v>
      </c>
      <c r="G3083" s="111">
        <v>1.2314000000000001</v>
      </c>
    </row>
    <row r="3084" spans="1:7">
      <c r="A3084" s="108">
        <v>41579</v>
      </c>
      <c r="C3084" s="109">
        <v>207.75</v>
      </c>
      <c r="F3084" s="110">
        <v>41608</v>
      </c>
      <c r="G3084" s="111">
        <v>1.2319</v>
      </c>
    </row>
    <row r="3085" spans="1:7">
      <c r="A3085" s="108">
        <v>41582</v>
      </c>
      <c r="C3085" s="109">
        <v>204.5</v>
      </c>
      <c r="F3085" s="110">
        <v>41608</v>
      </c>
      <c r="G3085" s="111">
        <v>1.2319</v>
      </c>
    </row>
    <row r="3086" spans="1:7">
      <c r="A3086" s="108">
        <v>41583</v>
      </c>
      <c r="C3086" s="109">
        <v>202</v>
      </c>
      <c r="F3086" s="110">
        <v>41608</v>
      </c>
      <c r="G3086" s="111">
        <v>1.2319</v>
      </c>
    </row>
    <row r="3087" spans="1:7">
      <c r="A3087" s="108">
        <v>41584</v>
      </c>
      <c r="C3087" s="109">
        <v>202</v>
      </c>
      <c r="F3087" s="110">
        <v>41608</v>
      </c>
      <c r="G3087" s="111">
        <v>1.2319</v>
      </c>
    </row>
    <row r="3088" spans="1:7">
      <c r="A3088" s="108">
        <v>41585</v>
      </c>
      <c r="C3088" s="109">
        <v>203</v>
      </c>
      <c r="F3088" s="110">
        <v>41608</v>
      </c>
      <c r="G3088" s="111">
        <v>1.2319</v>
      </c>
    </row>
    <row r="3089" spans="1:7">
      <c r="A3089" s="108">
        <v>41586</v>
      </c>
      <c r="C3089" s="109">
        <v>201.5</v>
      </c>
      <c r="F3089" s="110">
        <v>41608</v>
      </c>
      <c r="G3089" s="111">
        <v>1.2319</v>
      </c>
    </row>
    <row r="3090" spans="1:7">
      <c r="A3090" s="108">
        <v>41589</v>
      </c>
      <c r="C3090" s="109">
        <v>202.25</v>
      </c>
      <c r="F3090" s="110">
        <v>41608</v>
      </c>
      <c r="G3090" s="111">
        <v>1.2319</v>
      </c>
    </row>
    <row r="3091" spans="1:7">
      <c r="A3091" s="108">
        <v>41590</v>
      </c>
      <c r="C3091" s="109">
        <v>204</v>
      </c>
      <c r="F3091" s="110">
        <v>41608</v>
      </c>
      <c r="G3091" s="111">
        <v>1.2319</v>
      </c>
    </row>
    <row r="3092" spans="1:7">
      <c r="A3092" s="108">
        <v>41591</v>
      </c>
      <c r="C3092" s="109">
        <v>203.25</v>
      </c>
      <c r="F3092" s="110">
        <v>41608</v>
      </c>
      <c r="G3092" s="111">
        <v>1.2319</v>
      </c>
    </row>
    <row r="3093" spans="1:7">
      <c r="A3093" s="108">
        <v>41592</v>
      </c>
      <c r="C3093" s="109">
        <v>205.25</v>
      </c>
      <c r="F3093" s="110">
        <v>41608</v>
      </c>
      <c r="G3093" s="111">
        <v>1.2319</v>
      </c>
    </row>
    <row r="3094" spans="1:7">
      <c r="A3094" s="108">
        <v>41593</v>
      </c>
      <c r="C3094" s="109">
        <v>204.5</v>
      </c>
      <c r="F3094" s="110">
        <v>41608</v>
      </c>
      <c r="G3094" s="111">
        <v>1.2319</v>
      </c>
    </row>
    <row r="3095" spans="1:7">
      <c r="A3095" s="108">
        <v>41596</v>
      </c>
      <c r="C3095" s="109">
        <v>204</v>
      </c>
      <c r="F3095" s="110">
        <v>41608</v>
      </c>
      <c r="G3095" s="111">
        <v>1.2319</v>
      </c>
    </row>
    <row r="3096" spans="1:7">
      <c r="A3096" s="108">
        <v>41597</v>
      </c>
      <c r="C3096" s="109">
        <v>203.75</v>
      </c>
      <c r="F3096" s="110">
        <v>41608</v>
      </c>
      <c r="G3096" s="111">
        <v>1.2319</v>
      </c>
    </row>
    <row r="3097" spans="1:7">
      <c r="A3097" s="108">
        <v>41598</v>
      </c>
      <c r="C3097" s="109">
        <v>205.5</v>
      </c>
      <c r="F3097" s="110">
        <v>41608</v>
      </c>
      <c r="G3097" s="111">
        <v>1.2319</v>
      </c>
    </row>
    <row r="3098" spans="1:7">
      <c r="A3098" s="108">
        <v>41599</v>
      </c>
      <c r="C3098" s="109">
        <v>206.75</v>
      </c>
      <c r="F3098" s="110">
        <v>41608</v>
      </c>
      <c r="G3098" s="111">
        <v>1.2319</v>
      </c>
    </row>
    <row r="3099" spans="1:7">
      <c r="A3099" s="108">
        <v>41600</v>
      </c>
      <c r="C3099" s="109">
        <v>206.5</v>
      </c>
      <c r="F3099" s="110">
        <v>41608</v>
      </c>
      <c r="G3099" s="111">
        <v>1.2319</v>
      </c>
    </row>
    <row r="3100" spans="1:7">
      <c r="A3100" s="108">
        <v>41603</v>
      </c>
      <c r="C3100" s="109">
        <v>207.25</v>
      </c>
      <c r="F3100" s="110">
        <v>41608</v>
      </c>
      <c r="G3100" s="111">
        <v>1.2319</v>
      </c>
    </row>
    <row r="3101" spans="1:7">
      <c r="A3101" s="108">
        <v>41604</v>
      </c>
      <c r="C3101" s="109">
        <v>206</v>
      </c>
      <c r="F3101" s="110">
        <v>41608</v>
      </c>
      <c r="G3101" s="111">
        <v>1.2319</v>
      </c>
    </row>
    <row r="3102" spans="1:7">
      <c r="A3102" s="108">
        <v>41605</v>
      </c>
      <c r="C3102" s="109">
        <v>207.5</v>
      </c>
      <c r="F3102" s="110">
        <v>41608</v>
      </c>
      <c r="G3102" s="111">
        <v>1.2319</v>
      </c>
    </row>
    <row r="3103" spans="1:7">
      <c r="A3103" s="108">
        <v>41606</v>
      </c>
      <c r="C3103" s="109">
        <v>208.75</v>
      </c>
      <c r="F3103" s="110">
        <v>41608</v>
      </c>
      <c r="G3103" s="111">
        <v>1.2319</v>
      </c>
    </row>
    <row r="3104" spans="1:7">
      <c r="A3104" s="108">
        <v>41607</v>
      </c>
      <c r="C3104" s="109">
        <v>209.75</v>
      </c>
      <c r="F3104" s="110">
        <v>41608</v>
      </c>
      <c r="G3104" s="111">
        <v>1.2319</v>
      </c>
    </row>
    <row r="3105" spans="1:7">
      <c r="A3105" s="108">
        <v>41610</v>
      </c>
      <c r="C3105" s="109">
        <v>210</v>
      </c>
      <c r="F3105" s="110">
        <v>41639</v>
      </c>
      <c r="G3105" s="111">
        <v>1.2248999999999999</v>
      </c>
    </row>
    <row r="3106" spans="1:7">
      <c r="A3106" s="108">
        <v>41611</v>
      </c>
      <c r="C3106" s="109">
        <v>211.5</v>
      </c>
      <c r="F3106" s="110">
        <v>41639</v>
      </c>
      <c r="G3106" s="111">
        <v>1.2248999999999999</v>
      </c>
    </row>
    <row r="3107" spans="1:7">
      <c r="A3107" s="108">
        <v>41612</v>
      </c>
      <c r="C3107" s="109">
        <v>213</v>
      </c>
      <c r="F3107" s="110">
        <v>41639</v>
      </c>
      <c r="G3107" s="111">
        <v>1.2248999999999999</v>
      </c>
    </row>
    <row r="3108" spans="1:7">
      <c r="A3108" s="108">
        <v>41613</v>
      </c>
      <c r="C3108" s="109">
        <v>211.75</v>
      </c>
      <c r="F3108" s="110">
        <v>41639</v>
      </c>
      <c r="G3108" s="111">
        <v>1.2248999999999999</v>
      </c>
    </row>
    <row r="3109" spans="1:7">
      <c r="A3109" s="108">
        <v>41614</v>
      </c>
      <c r="C3109" s="109">
        <v>210</v>
      </c>
      <c r="F3109" s="110">
        <v>41639</v>
      </c>
      <c r="G3109" s="111">
        <v>1.2248999999999999</v>
      </c>
    </row>
    <row r="3110" spans="1:7">
      <c r="A3110" s="108">
        <v>41617</v>
      </c>
      <c r="C3110" s="109">
        <v>209</v>
      </c>
      <c r="F3110" s="110">
        <v>41639</v>
      </c>
      <c r="G3110" s="111">
        <v>1.2248999999999999</v>
      </c>
    </row>
    <row r="3111" spans="1:7">
      <c r="A3111" s="108">
        <v>41618</v>
      </c>
      <c r="C3111" s="109">
        <v>205.75</v>
      </c>
      <c r="F3111" s="110">
        <v>41639</v>
      </c>
      <c r="G3111" s="111">
        <v>1.2248999999999999</v>
      </c>
    </row>
    <row r="3112" spans="1:7">
      <c r="A3112" s="108">
        <v>41619</v>
      </c>
      <c r="C3112" s="109">
        <v>206.5</v>
      </c>
      <c r="F3112" s="110">
        <v>41639</v>
      </c>
      <c r="G3112" s="111">
        <v>1.2248999999999999</v>
      </c>
    </row>
    <row r="3113" spans="1:7">
      <c r="A3113" s="108">
        <v>41620</v>
      </c>
      <c r="C3113" s="109">
        <v>205.75</v>
      </c>
      <c r="F3113" s="110">
        <v>41639</v>
      </c>
      <c r="G3113" s="111">
        <v>1.2248999999999999</v>
      </c>
    </row>
    <row r="3114" spans="1:7">
      <c r="A3114" s="108">
        <v>41621</v>
      </c>
      <c r="C3114" s="109">
        <v>208.5</v>
      </c>
      <c r="F3114" s="110">
        <v>41639</v>
      </c>
      <c r="G3114" s="111">
        <v>1.2248999999999999</v>
      </c>
    </row>
    <row r="3115" spans="1:7">
      <c r="A3115" s="108">
        <v>41624</v>
      </c>
      <c r="C3115" s="109">
        <v>208</v>
      </c>
      <c r="F3115" s="110">
        <v>41639</v>
      </c>
      <c r="G3115" s="111">
        <v>1.2248999999999999</v>
      </c>
    </row>
    <row r="3116" spans="1:7">
      <c r="A3116" s="108">
        <v>41625</v>
      </c>
      <c r="C3116" s="109">
        <v>208</v>
      </c>
      <c r="F3116" s="110">
        <v>41639</v>
      </c>
      <c r="G3116" s="111">
        <v>1.2248999999999999</v>
      </c>
    </row>
    <row r="3117" spans="1:7">
      <c r="A3117" s="108">
        <v>41626</v>
      </c>
      <c r="C3117" s="109">
        <v>207.5</v>
      </c>
      <c r="F3117" s="110">
        <v>41639</v>
      </c>
      <c r="G3117" s="111">
        <v>1.2248999999999999</v>
      </c>
    </row>
    <row r="3118" spans="1:7">
      <c r="A3118" s="108">
        <v>41627</v>
      </c>
      <c r="C3118" s="109">
        <v>208.5</v>
      </c>
      <c r="F3118" s="110">
        <v>41639</v>
      </c>
      <c r="G3118" s="111">
        <v>1.2248999999999999</v>
      </c>
    </row>
    <row r="3119" spans="1:7">
      <c r="A3119" s="108">
        <v>41628</v>
      </c>
      <c r="C3119" s="109">
        <v>210.75</v>
      </c>
      <c r="F3119" s="110">
        <v>41639</v>
      </c>
      <c r="G3119" s="111">
        <v>1.2248999999999999</v>
      </c>
    </row>
    <row r="3120" spans="1:7">
      <c r="A3120" s="108">
        <v>41631</v>
      </c>
      <c r="C3120" s="109">
        <v>211.25</v>
      </c>
      <c r="F3120" s="110">
        <v>41639</v>
      </c>
      <c r="G3120" s="111">
        <v>1.2248999999999999</v>
      </c>
    </row>
    <row r="3121" spans="1:7">
      <c r="A3121" s="108">
        <v>41632</v>
      </c>
      <c r="C3121" s="109">
        <v>211</v>
      </c>
      <c r="F3121" s="110">
        <v>41639</v>
      </c>
      <c r="G3121" s="111">
        <v>1.2248999999999999</v>
      </c>
    </row>
    <row r="3122" spans="1:7">
      <c r="A3122" s="108">
        <v>41633</v>
      </c>
      <c r="C3122" s="109"/>
      <c r="F3122" s="110">
        <v>41639</v>
      </c>
      <c r="G3122" s="111">
        <v>1.2248999999999999</v>
      </c>
    </row>
    <row r="3123" spans="1:7">
      <c r="A3123" s="108">
        <v>41634</v>
      </c>
      <c r="C3123" s="109"/>
      <c r="F3123" s="110">
        <v>41639</v>
      </c>
      <c r="G3123" s="111">
        <v>1.2248999999999999</v>
      </c>
    </row>
    <row r="3124" spans="1:7">
      <c r="A3124" s="108">
        <v>41635</v>
      </c>
      <c r="C3124" s="109">
        <v>208.75</v>
      </c>
      <c r="F3124" s="110">
        <v>41639</v>
      </c>
      <c r="G3124" s="111">
        <v>1.2248999999999999</v>
      </c>
    </row>
    <row r="3125" spans="1:7">
      <c r="A3125" s="108">
        <v>41638</v>
      </c>
      <c r="C3125" s="109">
        <v>209.25</v>
      </c>
      <c r="F3125" s="110">
        <v>41639</v>
      </c>
      <c r="G3125" s="111">
        <v>1.2248999999999999</v>
      </c>
    </row>
    <row r="3126" spans="1:7">
      <c r="A3126" s="108">
        <v>41639</v>
      </c>
      <c r="C3126" s="109">
        <v>209</v>
      </c>
      <c r="F3126" s="110">
        <v>41639</v>
      </c>
      <c r="G3126" s="111">
        <v>1.2248999999999999</v>
      </c>
    </row>
    <row r="3127" spans="1:7">
      <c r="A3127" s="108">
        <v>41640</v>
      </c>
      <c r="C3127" s="109"/>
      <c r="F3127" s="110">
        <v>41670</v>
      </c>
      <c r="G3127" s="111">
        <v>1.2312000000000001</v>
      </c>
    </row>
    <row r="3128" spans="1:7">
      <c r="A3128" s="108">
        <v>41641</v>
      </c>
      <c r="C3128" s="109">
        <v>208</v>
      </c>
      <c r="F3128" s="110">
        <v>41670</v>
      </c>
      <c r="G3128" s="111">
        <v>1.2312000000000001</v>
      </c>
    </row>
    <row r="3129" spans="1:7">
      <c r="A3129" s="108">
        <v>41642</v>
      </c>
      <c r="C3129" s="109">
        <v>208</v>
      </c>
      <c r="F3129" s="110">
        <v>41670</v>
      </c>
      <c r="G3129" s="111">
        <v>1.2312000000000001</v>
      </c>
    </row>
    <row r="3130" spans="1:7">
      <c r="A3130" s="108">
        <v>41645</v>
      </c>
      <c r="C3130" s="109">
        <v>208.75</v>
      </c>
      <c r="F3130" s="110">
        <v>41670</v>
      </c>
      <c r="G3130" s="111">
        <v>1.2312000000000001</v>
      </c>
    </row>
    <row r="3131" spans="1:7">
      <c r="A3131" s="108">
        <v>41646</v>
      </c>
      <c r="C3131" s="109">
        <v>206.25</v>
      </c>
      <c r="F3131" s="110">
        <v>41670</v>
      </c>
      <c r="G3131" s="111">
        <v>1.2312000000000001</v>
      </c>
    </row>
    <row r="3132" spans="1:7">
      <c r="A3132" s="108">
        <v>41647</v>
      </c>
      <c r="C3132" s="109">
        <v>204</v>
      </c>
      <c r="F3132" s="110">
        <v>41670</v>
      </c>
      <c r="G3132" s="111">
        <v>1.2312000000000001</v>
      </c>
    </row>
    <row r="3133" spans="1:7">
      <c r="A3133" s="108">
        <v>41648</v>
      </c>
      <c r="C3133" s="109">
        <v>199.25</v>
      </c>
      <c r="F3133" s="110">
        <v>41670</v>
      </c>
      <c r="G3133" s="111">
        <v>1.2312000000000001</v>
      </c>
    </row>
    <row r="3134" spans="1:7">
      <c r="A3134" s="108">
        <v>41649</v>
      </c>
      <c r="C3134" s="109">
        <v>194.75</v>
      </c>
      <c r="F3134" s="110">
        <v>41670</v>
      </c>
      <c r="G3134" s="111">
        <v>1.2312000000000001</v>
      </c>
    </row>
    <row r="3135" spans="1:7">
      <c r="A3135" s="108">
        <v>41652</v>
      </c>
      <c r="C3135" s="109">
        <v>195</v>
      </c>
      <c r="F3135" s="110">
        <v>41670</v>
      </c>
      <c r="G3135" s="111">
        <v>1.2312000000000001</v>
      </c>
    </row>
    <row r="3136" spans="1:7">
      <c r="A3136" s="108">
        <v>41653</v>
      </c>
      <c r="C3136" s="109">
        <v>195</v>
      </c>
      <c r="F3136" s="110">
        <v>41670</v>
      </c>
      <c r="G3136" s="111">
        <v>1.2312000000000001</v>
      </c>
    </row>
    <row r="3137" spans="1:7">
      <c r="A3137" s="108">
        <v>41654</v>
      </c>
      <c r="C3137" s="109">
        <v>193</v>
      </c>
      <c r="F3137" s="110">
        <v>41670</v>
      </c>
      <c r="G3137" s="111">
        <v>1.2312000000000001</v>
      </c>
    </row>
    <row r="3138" spans="1:7">
      <c r="A3138" s="108">
        <v>41655</v>
      </c>
      <c r="C3138" s="109">
        <v>192.5</v>
      </c>
      <c r="F3138" s="110">
        <v>41670</v>
      </c>
      <c r="G3138" s="111">
        <v>1.2312000000000001</v>
      </c>
    </row>
    <row r="3139" spans="1:7">
      <c r="A3139" s="108">
        <v>41656</v>
      </c>
      <c r="C3139" s="109">
        <v>191.75</v>
      </c>
      <c r="F3139" s="110">
        <v>41670</v>
      </c>
      <c r="G3139" s="111">
        <v>1.2312000000000001</v>
      </c>
    </row>
    <row r="3140" spans="1:7">
      <c r="A3140" s="108">
        <v>41659</v>
      </c>
      <c r="C3140" s="109">
        <v>190.75</v>
      </c>
      <c r="F3140" s="110">
        <v>41670</v>
      </c>
      <c r="G3140" s="111">
        <v>1.2312000000000001</v>
      </c>
    </row>
    <row r="3141" spans="1:7">
      <c r="A3141" s="108">
        <v>41660</v>
      </c>
      <c r="C3141" s="109">
        <v>192.25</v>
      </c>
      <c r="F3141" s="110">
        <v>41670</v>
      </c>
      <c r="G3141" s="111">
        <v>1.2312000000000001</v>
      </c>
    </row>
    <row r="3142" spans="1:7">
      <c r="A3142" s="108">
        <v>41661</v>
      </c>
      <c r="C3142" s="109">
        <v>193</v>
      </c>
      <c r="F3142" s="110">
        <v>41670</v>
      </c>
      <c r="G3142" s="111">
        <v>1.2312000000000001</v>
      </c>
    </row>
    <row r="3143" spans="1:7">
      <c r="A3143" s="108">
        <v>41662</v>
      </c>
      <c r="C3143" s="109">
        <v>193.75</v>
      </c>
      <c r="F3143" s="110">
        <v>41670</v>
      </c>
      <c r="G3143" s="111">
        <v>1.2312000000000001</v>
      </c>
    </row>
    <row r="3144" spans="1:7">
      <c r="A3144" s="108">
        <v>41663</v>
      </c>
      <c r="C3144" s="109">
        <v>192.75</v>
      </c>
      <c r="F3144" s="110">
        <v>41670</v>
      </c>
      <c r="G3144" s="111">
        <v>1.2312000000000001</v>
      </c>
    </row>
    <row r="3145" spans="1:7">
      <c r="A3145" s="108">
        <v>41666</v>
      </c>
      <c r="C3145" s="109">
        <v>194.25</v>
      </c>
      <c r="F3145" s="110">
        <v>41670</v>
      </c>
      <c r="G3145" s="111">
        <v>1.2312000000000001</v>
      </c>
    </row>
    <row r="3146" spans="1:7">
      <c r="A3146" s="108">
        <v>41667</v>
      </c>
      <c r="C3146" s="109">
        <v>192.75</v>
      </c>
      <c r="F3146" s="110">
        <v>41670</v>
      </c>
      <c r="G3146" s="111">
        <v>1.2312000000000001</v>
      </c>
    </row>
    <row r="3147" spans="1:7">
      <c r="A3147" s="108">
        <v>41668</v>
      </c>
      <c r="C3147" s="109">
        <v>190</v>
      </c>
      <c r="F3147" s="110">
        <v>41670</v>
      </c>
      <c r="G3147" s="111">
        <v>1.2312000000000001</v>
      </c>
    </row>
    <row r="3148" spans="1:7">
      <c r="A3148" s="108">
        <v>41669</v>
      </c>
      <c r="C3148" s="109">
        <v>190.25</v>
      </c>
      <c r="F3148" s="110">
        <v>41670</v>
      </c>
      <c r="G3148" s="111">
        <v>1.2312000000000001</v>
      </c>
    </row>
    <row r="3149" spans="1:7">
      <c r="A3149" s="108">
        <v>41670</v>
      </c>
      <c r="C3149" s="109">
        <v>192.5</v>
      </c>
      <c r="F3149" s="110">
        <v>41670</v>
      </c>
      <c r="G3149" s="111">
        <v>1.2312000000000001</v>
      </c>
    </row>
    <row r="3150" spans="1:7">
      <c r="A3150" s="108">
        <v>41673</v>
      </c>
      <c r="C3150" s="109">
        <v>192</v>
      </c>
      <c r="F3150" s="110">
        <v>41698</v>
      </c>
      <c r="G3150" s="111">
        <v>1.2213000000000001</v>
      </c>
    </row>
    <row r="3151" spans="1:7">
      <c r="A3151" s="108">
        <v>41674</v>
      </c>
      <c r="C3151" s="109">
        <v>194.25</v>
      </c>
      <c r="F3151" s="110">
        <v>41698</v>
      </c>
      <c r="G3151" s="111">
        <v>1.2213000000000001</v>
      </c>
    </row>
    <row r="3152" spans="1:7">
      <c r="A3152" s="108">
        <v>41675</v>
      </c>
      <c r="C3152" s="109">
        <v>194</v>
      </c>
      <c r="F3152" s="110">
        <v>41698</v>
      </c>
      <c r="G3152" s="111">
        <v>1.2213000000000001</v>
      </c>
    </row>
    <row r="3153" spans="1:7">
      <c r="A3153" s="108">
        <v>41676</v>
      </c>
      <c r="C3153" s="109">
        <v>194</v>
      </c>
      <c r="F3153" s="110">
        <v>41698</v>
      </c>
      <c r="G3153" s="111">
        <v>1.2213000000000001</v>
      </c>
    </row>
    <row r="3154" spans="1:7">
      <c r="A3154" s="108">
        <v>41677</v>
      </c>
      <c r="C3154" s="109">
        <v>194.75</v>
      </c>
      <c r="F3154" s="110">
        <v>41698</v>
      </c>
      <c r="G3154" s="111">
        <v>1.2213000000000001</v>
      </c>
    </row>
    <row r="3155" spans="1:7">
      <c r="A3155" s="108">
        <v>41680</v>
      </c>
      <c r="C3155" s="109">
        <v>194.75</v>
      </c>
      <c r="F3155" s="110">
        <v>41698</v>
      </c>
      <c r="G3155" s="111">
        <v>1.2213000000000001</v>
      </c>
    </row>
    <row r="3156" spans="1:7">
      <c r="A3156" s="108">
        <v>41681</v>
      </c>
      <c r="C3156" s="109">
        <v>195.75</v>
      </c>
      <c r="F3156" s="110">
        <v>41698</v>
      </c>
      <c r="G3156" s="111">
        <v>1.2213000000000001</v>
      </c>
    </row>
    <row r="3157" spans="1:7">
      <c r="A3157" s="108">
        <v>41682</v>
      </c>
      <c r="C3157" s="109">
        <v>195.75</v>
      </c>
      <c r="F3157" s="110">
        <v>41698</v>
      </c>
      <c r="G3157" s="111">
        <v>1.2213000000000001</v>
      </c>
    </row>
    <row r="3158" spans="1:7">
      <c r="A3158" s="108">
        <v>41683</v>
      </c>
      <c r="C3158" s="109">
        <v>196.5</v>
      </c>
      <c r="F3158" s="110">
        <v>41698</v>
      </c>
      <c r="G3158" s="111">
        <v>1.2213000000000001</v>
      </c>
    </row>
    <row r="3159" spans="1:7">
      <c r="A3159" s="108">
        <v>41684</v>
      </c>
      <c r="C3159" s="109">
        <v>198.5</v>
      </c>
      <c r="F3159" s="110">
        <v>41698</v>
      </c>
      <c r="G3159" s="111">
        <v>1.2213000000000001</v>
      </c>
    </row>
    <row r="3160" spans="1:7">
      <c r="A3160" s="108">
        <v>41687</v>
      </c>
      <c r="C3160" s="109">
        <v>198.25</v>
      </c>
      <c r="F3160" s="110">
        <v>41698</v>
      </c>
      <c r="G3160" s="111">
        <v>1.2213000000000001</v>
      </c>
    </row>
    <row r="3161" spans="1:7">
      <c r="A3161" s="108">
        <v>41688</v>
      </c>
      <c r="C3161" s="109">
        <v>199</v>
      </c>
      <c r="F3161" s="110">
        <v>41698</v>
      </c>
      <c r="G3161" s="111">
        <v>1.2213000000000001</v>
      </c>
    </row>
    <row r="3162" spans="1:7">
      <c r="A3162" s="108">
        <v>41689</v>
      </c>
      <c r="C3162" s="109">
        <v>199</v>
      </c>
      <c r="F3162" s="110">
        <v>41698</v>
      </c>
      <c r="G3162" s="111">
        <v>1.2213000000000001</v>
      </c>
    </row>
    <row r="3163" spans="1:7">
      <c r="A3163" s="108">
        <v>41690</v>
      </c>
      <c r="C3163" s="109">
        <v>198.75</v>
      </c>
      <c r="F3163" s="110">
        <v>41698</v>
      </c>
      <c r="G3163" s="111">
        <v>1.2213000000000001</v>
      </c>
    </row>
    <row r="3164" spans="1:7">
      <c r="A3164" s="108">
        <v>41691</v>
      </c>
      <c r="C3164" s="109">
        <v>198.25</v>
      </c>
      <c r="F3164" s="110">
        <v>41698</v>
      </c>
      <c r="G3164" s="111">
        <v>1.2213000000000001</v>
      </c>
    </row>
    <row r="3165" spans="1:7">
      <c r="A3165" s="108">
        <v>41694</v>
      </c>
      <c r="C3165" s="109">
        <v>198.5</v>
      </c>
      <c r="F3165" s="110">
        <v>41698</v>
      </c>
      <c r="G3165" s="111">
        <v>1.2213000000000001</v>
      </c>
    </row>
    <row r="3166" spans="1:7">
      <c r="A3166" s="108">
        <v>41695</v>
      </c>
      <c r="C3166" s="109">
        <v>198.5</v>
      </c>
      <c r="F3166" s="110">
        <v>41698</v>
      </c>
      <c r="G3166" s="111">
        <v>1.2213000000000001</v>
      </c>
    </row>
    <row r="3167" spans="1:7">
      <c r="A3167" s="108">
        <v>41696</v>
      </c>
      <c r="C3167" s="109">
        <v>200.25</v>
      </c>
      <c r="F3167" s="110">
        <v>41698</v>
      </c>
      <c r="G3167" s="111">
        <v>1.2213000000000001</v>
      </c>
    </row>
    <row r="3168" spans="1:7">
      <c r="A3168" s="108">
        <v>41697</v>
      </c>
      <c r="C3168" s="109">
        <v>201.75</v>
      </c>
      <c r="F3168" s="110">
        <v>41698</v>
      </c>
      <c r="G3168" s="111">
        <v>1.2213000000000001</v>
      </c>
    </row>
    <row r="3169" spans="1:7">
      <c r="A3169" s="108">
        <v>41698</v>
      </c>
      <c r="C3169" s="109">
        <v>201.25</v>
      </c>
      <c r="F3169" s="110">
        <v>41698</v>
      </c>
      <c r="G3169" s="111">
        <v>1.2213000000000001</v>
      </c>
    </row>
    <row r="3170" spans="1:7">
      <c r="A3170" s="108">
        <v>41701</v>
      </c>
      <c r="C3170" s="109">
        <v>208.5</v>
      </c>
      <c r="F3170" s="110">
        <v>41729</v>
      </c>
      <c r="G3170" s="111">
        <v>1.2178</v>
      </c>
    </row>
    <row r="3171" spans="1:7">
      <c r="A3171" s="108">
        <v>41702</v>
      </c>
      <c r="C3171" s="109">
        <v>207.25</v>
      </c>
      <c r="F3171" s="110">
        <v>41729</v>
      </c>
      <c r="G3171" s="111">
        <v>1.2178</v>
      </c>
    </row>
    <row r="3172" spans="1:7">
      <c r="A3172" s="108">
        <v>41703</v>
      </c>
      <c r="C3172" s="109">
        <v>207.75</v>
      </c>
      <c r="F3172" s="110">
        <v>41729</v>
      </c>
      <c r="G3172" s="111">
        <v>1.2178</v>
      </c>
    </row>
    <row r="3173" spans="1:7">
      <c r="A3173" s="108">
        <v>41704</v>
      </c>
      <c r="C3173" s="109">
        <v>208.25</v>
      </c>
      <c r="F3173" s="110">
        <v>41729</v>
      </c>
      <c r="G3173" s="111">
        <v>1.2178</v>
      </c>
    </row>
    <row r="3174" spans="1:7">
      <c r="A3174" s="108">
        <v>41705</v>
      </c>
      <c r="C3174" s="109">
        <v>215.25</v>
      </c>
      <c r="F3174" s="110">
        <v>41729</v>
      </c>
      <c r="G3174" s="111">
        <v>1.2178</v>
      </c>
    </row>
    <row r="3175" spans="1:7">
      <c r="A3175" s="108">
        <v>41708</v>
      </c>
      <c r="C3175" s="109">
        <v>208.5</v>
      </c>
      <c r="F3175" s="110">
        <v>41729</v>
      </c>
      <c r="G3175" s="111">
        <v>1.2178</v>
      </c>
    </row>
    <row r="3176" spans="1:7">
      <c r="A3176" s="108">
        <v>41709</v>
      </c>
      <c r="C3176" s="109">
        <v>210.25</v>
      </c>
      <c r="F3176" s="110">
        <v>41729</v>
      </c>
      <c r="G3176" s="111">
        <v>1.2178</v>
      </c>
    </row>
    <row r="3177" spans="1:7">
      <c r="A3177" s="108">
        <v>41710</v>
      </c>
      <c r="C3177" s="109">
        <v>213.5</v>
      </c>
      <c r="F3177" s="110">
        <v>41729</v>
      </c>
      <c r="G3177" s="111">
        <v>1.2178</v>
      </c>
    </row>
    <row r="3178" spans="1:7">
      <c r="A3178" s="108">
        <v>41711</v>
      </c>
      <c r="C3178" s="109">
        <v>211.5</v>
      </c>
      <c r="F3178" s="110">
        <v>41729</v>
      </c>
      <c r="G3178" s="111">
        <v>1.2178</v>
      </c>
    </row>
    <row r="3179" spans="1:7">
      <c r="A3179" s="108">
        <v>41712</v>
      </c>
      <c r="C3179" s="109">
        <v>211.5</v>
      </c>
      <c r="F3179" s="110">
        <v>41729</v>
      </c>
      <c r="G3179" s="111">
        <v>1.2178</v>
      </c>
    </row>
    <row r="3180" spans="1:7">
      <c r="A3180" s="108">
        <v>41715</v>
      </c>
      <c r="C3180" s="109">
        <v>207.75</v>
      </c>
      <c r="F3180" s="110">
        <v>41729</v>
      </c>
      <c r="G3180" s="111">
        <v>1.2178</v>
      </c>
    </row>
    <row r="3181" spans="1:7">
      <c r="A3181" s="108">
        <v>41716</v>
      </c>
      <c r="C3181" s="109">
        <v>208.75</v>
      </c>
      <c r="F3181" s="110">
        <v>41729</v>
      </c>
      <c r="G3181" s="111">
        <v>1.2178</v>
      </c>
    </row>
    <row r="3182" spans="1:7">
      <c r="A3182" s="108">
        <v>41717</v>
      </c>
      <c r="C3182" s="109">
        <v>213.25</v>
      </c>
      <c r="F3182" s="110">
        <v>41729</v>
      </c>
      <c r="G3182" s="111">
        <v>1.2178</v>
      </c>
    </row>
    <row r="3183" spans="1:7">
      <c r="A3183" s="108">
        <v>41718</v>
      </c>
      <c r="C3183" s="109">
        <v>211.25</v>
      </c>
      <c r="F3183" s="110">
        <v>41729</v>
      </c>
      <c r="G3183" s="111">
        <v>1.2178</v>
      </c>
    </row>
    <row r="3184" spans="1:7">
      <c r="A3184" s="108">
        <v>41719</v>
      </c>
      <c r="C3184" s="109">
        <v>210.75</v>
      </c>
      <c r="F3184" s="110">
        <v>41729</v>
      </c>
      <c r="G3184" s="111">
        <v>1.2178</v>
      </c>
    </row>
    <row r="3185" spans="1:7">
      <c r="A3185" s="108">
        <v>41722</v>
      </c>
      <c r="C3185" s="109">
        <v>213.75</v>
      </c>
      <c r="F3185" s="110">
        <v>41729</v>
      </c>
      <c r="G3185" s="111">
        <v>1.2178</v>
      </c>
    </row>
    <row r="3186" spans="1:7">
      <c r="A3186" s="108">
        <v>41723</v>
      </c>
      <c r="C3186" s="109">
        <v>213</v>
      </c>
      <c r="F3186" s="110">
        <v>41729</v>
      </c>
      <c r="G3186" s="111">
        <v>1.2178</v>
      </c>
    </row>
    <row r="3187" spans="1:7">
      <c r="A3187" s="108">
        <v>41724</v>
      </c>
      <c r="C3187" s="109">
        <v>210.5</v>
      </c>
      <c r="F3187" s="110">
        <v>41729</v>
      </c>
      <c r="G3187" s="111">
        <v>1.2178</v>
      </c>
    </row>
    <row r="3188" spans="1:7">
      <c r="A3188" s="108">
        <v>41725</v>
      </c>
      <c r="C3188" s="109">
        <v>211.5</v>
      </c>
      <c r="F3188" s="110">
        <v>41729</v>
      </c>
      <c r="G3188" s="111">
        <v>1.2178</v>
      </c>
    </row>
    <row r="3189" spans="1:7">
      <c r="A3189" s="108">
        <v>41726</v>
      </c>
      <c r="C3189" s="109">
        <v>209.75</v>
      </c>
      <c r="F3189" s="110">
        <v>41729</v>
      </c>
      <c r="G3189" s="111">
        <v>1.2178</v>
      </c>
    </row>
    <row r="3190" spans="1:7">
      <c r="A3190" s="108">
        <v>41729</v>
      </c>
      <c r="C3190" s="109">
        <v>207.75</v>
      </c>
      <c r="F3190" s="110">
        <v>41729</v>
      </c>
      <c r="G3190" s="111">
        <v>1.2178</v>
      </c>
    </row>
    <row r="3191" spans="1:7">
      <c r="A3191" s="108">
        <v>41730</v>
      </c>
      <c r="C3191" s="109">
        <v>208</v>
      </c>
      <c r="F3191" s="110">
        <v>41759</v>
      </c>
      <c r="G3191" s="111">
        <v>1.2191000000000001</v>
      </c>
    </row>
    <row r="3192" spans="1:7">
      <c r="A3192" s="108">
        <v>41731</v>
      </c>
      <c r="C3192" s="109">
        <v>206.5</v>
      </c>
      <c r="F3192" s="110">
        <v>41759</v>
      </c>
      <c r="G3192" s="111">
        <v>1.2191000000000001</v>
      </c>
    </row>
    <row r="3193" spans="1:7">
      <c r="A3193" s="108">
        <v>41732</v>
      </c>
      <c r="C3193" s="109">
        <v>206.75</v>
      </c>
      <c r="F3193" s="110">
        <v>41759</v>
      </c>
      <c r="G3193" s="111">
        <v>1.2191000000000001</v>
      </c>
    </row>
    <row r="3194" spans="1:7">
      <c r="A3194" s="108">
        <v>41733</v>
      </c>
      <c r="C3194" s="109">
        <v>206.5</v>
      </c>
      <c r="F3194" s="110">
        <v>41759</v>
      </c>
      <c r="G3194" s="111">
        <v>1.2191000000000001</v>
      </c>
    </row>
    <row r="3195" spans="1:7">
      <c r="A3195" s="108">
        <v>41736</v>
      </c>
      <c r="C3195" s="109">
        <v>207.25</v>
      </c>
      <c r="F3195" s="110">
        <v>41759</v>
      </c>
      <c r="G3195" s="111">
        <v>1.2191000000000001</v>
      </c>
    </row>
    <row r="3196" spans="1:7">
      <c r="A3196" s="108">
        <v>41737</v>
      </c>
      <c r="C3196" s="109">
        <v>208.25</v>
      </c>
      <c r="F3196" s="110">
        <v>41759</v>
      </c>
      <c r="G3196" s="111">
        <v>1.2191000000000001</v>
      </c>
    </row>
    <row r="3197" spans="1:7">
      <c r="A3197" s="108">
        <v>41738</v>
      </c>
      <c r="C3197" s="109">
        <v>209</v>
      </c>
      <c r="F3197" s="110">
        <v>41759</v>
      </c>
      <c r="G3197" s="111">
        <v>1.2191000000000001</v>
      </c>
    </row>
    <row r="3198" spans="1:7">
      <c r="A3198" s="108">
        <v>41739</v>
      </c>
      <c r="C3198" s="109">
        <v>208.25</v>
      </c>
      <c r="F3198" s="110">
        <v>41759</v>
      </c>
      <c r="G3198" s="111">
        <v>1.2191000000000001</v>
      </c>
    </row>
    <row r="3199" spans="1:7">
      <c r="A3199" s="108">
        <v>41740</v>
      </c>
      <c r="C3199" s="109">
        <v>209.75</v>
      </c>
      <c r="F3199" s="110">
        <v>41759</v>
      </c>
      <c r="G3199" s="111">
        <v>1.2191000000000001</v>
      </c>
    </row>
    <row r="3200" spans="1:7">
      <c r="A3200" s="108">
        <v>41743</v>
      </c>
      <c r="C3200" s="109">
        <v>214</v>
      </c>
      <c r="F3200" s="110">
        <v>41759</v>
      </c>
      <c r="G3200" s="111">
        <v>1.2191000000000001</v>
      </c>
    </row>
    <row r="3201" spans="1:7">
      <c r="A3201" s="108">
        <v>41744</v>
      </c>
      <c r="C3201" s="109">
        <v>221.25</v>
      </c>
      <c r="F3201" s="110">
        <v>41759</v>
      </c>
      <c r="G3201" s="111">
        <v>1.2191000000000001</v>
      </c>
    </row>
    <row r="3202" spans="1:7">
      <c r="A3202" s="108">
        <v>41745</v>
      </c>
      <c r="C3202" s="109">
        <v>218.5</v>
      </c>
      <c r="F3202" s="110">
        <v>41759</v>
      </c>
      <c r="G3202" s="111">
        <v>1.2191000000000001</v>
      </c>
    </row>
    <row r="3203" spans="1:7">
      <c r="A3203" s="108">
        <v>41746</v>
      </c>
      <c r="C3203" s="109">
        <v>217.5</v>
      </c>
      <c r="F3203" s="110">
        <v>41759</v>
      </c>
      <c r="G3203" s="111">
        <v>1.2191000000000001</v>
      </c>
    </row>
    <row r="3204" spans="1:7">
      <c r="A3204" s="108">
        <v>41747</v>
      </c>
      <c r="C3204" s="109"/>
      <c r="F3204" s="110">
        <v>41759</v>
      </c>
      <c r="G3204" s="111">
        <v>1.2191000000000001</v>
      </c>
    </row>
    <row r="3205" spans="1:7">
      <c r="A3205" s="108">
        <v>41750</v>
      </c>
      <c r="C3205" s="109"/>
      <c r="F3205" s="110">
        <v>41759</v>
      </c>
      <c r="G3205" s="111">
        <v>1.2191000000000001</v>
      </c>
    </row>
    <row r="3206" spans="1:7">
      <c r="A3206" s="108">
        <v>41751</v>
      </c>
      <c r="C3206" s="109">
        <v>214.75</v>
      </c>
      <c r="F3206" s="110">
        <v>41759</v>
      </c>
      <c r="G3206" s="111">
        <v>1.2191000000000001</v>
      </c>
    </row>
    <row r="3207" spans="1:7">
      <c r="A3207" s="108">
        <v>41752</v>
      </c>
      <c r="C3207" s="109">
        <v>214.75</v>
      </c>
      <c r="F3207" s="110">
        <v>41759</v>
      </c>
      <c r="G3207" s="111">
        <v>1.2191000000000001</v>
      </c>
    </row>
    <row r="3208" spans="1:7">
      <c r="A3208" s="108">
        <v>41753</v>
      </c>
      <c r="C3208" s="109">
        <v>216</v>
      </c>
      <c r="F3208" s="110">
        <v>41759</v>
      </c>
      <c r="G3208" s="111">
        <v>1.2191000000000001</v>
      </c>
    </row>
    <row r="3209" spans="1:7">
      <c r="A3209" s="108">
        <v>41754</v>
      </c>
      <c r="C3209" s="109">
        <v>217.25</v>
      </c>
      <c r="F3209" s="110">
        <v>41759</v>
      </c>
      <c r="G3209" s="111">
        <v>1.2191000000000001</v>
      </c>
    </row>
    <row r="3210" spans="1:7">
      <c r="A3210" s="108">
        <v>41757</v>
      </c>
      <c r="C3210" s="109">
        <v>215</v>
      </c>
      <c r="F3210" s="110">
        <v>41759</v>
      </c>
      <c r="G3210" s="111">
        <v>1.2191000000000001</v>
      </c>
    </row>
    <row r="3211" spans="1:7">
      <c r="A3211" s="108">
        <v>41758</v>
      </c>
      <c r="C3211" s="109">
        <v>214.75</v>
      </c>
      <c r="F3211" s="110">
        <v>41759</v>
      </c>
      <c r="G3211" s="111">
        <v>1.2191000000000001</v>
      </c>
    </row>
    <row r="3212" spans="1:7">
      <c r="A3212" s="108">
        <v>41759</v>
      </c>
      <c r="C3212" s="109">
        <v>215.25</v>
      </c>
      <c r="F3212" s="110">
        <v>41759</v>
      </c>
      <c r="G3212" s="111">
        <v>1.2191000000000001</v>
      </c>
    </row>
    <row r="3213" spans="1:7">
      <c r="A3213" s="108">
        <v>41760</v>
      </c>
      <c r="C3213" s="109">
        <v>215.25</v>
      </c>
      <c r="F3213" s="110">
        <v>41790</v>
      </c>
      <c r="G3213" s="111">
        <v>1.2203999999999999</v>
      </c>
    </row>
    <row r="3214" spans="1:7">
      <c r="A3214" s="108">
        <v>41761</v>
      </c>
      <c r="C3214" s="109">
        <v>215.25</v>
      </c>
      <c r="F3214" s="110">
        <v>41790</v>
      </c>
      <c r="G3214" s="111">
        <v>1.2203999999999999</v>
      </c>
    </row>
    <row r="3215" spans="1:7">
      <c r="A3215" s="108">
        <v>41764</v>
      </c>
      <c r="C3215" s="109">
        <v>216.75</v>
      </c>
      <c r="F3215" s="110">
        <v>41790</v>
      </c>
      <c r="G3215" s="111">
        <v>1.2203999999999999</v>
      </c>
    </row>
    <row r="3216" spans="1:7">
      <c r="A3216" s="108">
        <v>41765</v>
      </c>
      <c r="C3216" s="109">
        <v>215.5</v>
      </c>
      <c r="F3216" s="110">
        <v>41790</v>
      </c>
      <c r="G3216" s="111">
        <v>1.2203999999999999</v>
      </c>
    </row>
    <row r="3217" spans="1:7">
      <c r="A3217" s="108">
        <v>41766</v>
      </c>
      <c r="C3217" s="109">
        <v>211</v>
      </c>
      <c r="F3217" s="110">
        <v>41790</v>
      </c>
      <c r="G3217" s="111">
        <v>1.2203999999999999</v>
      </c>
    </row>
    <row r="3218" spans="1:7">
      <c r="A3218" s="108">
        <v>41767</v>
      </c>
      <c r="C3218" s="109">
        <v>208</v>
      </c>
      <c r="F3218" s="110">
        <v>41790</v>
      </c>
      <c r="G3218" s="111">
        <v>1.2203999999999999</v>
      </c>
    </row>
    <row r="3219" spans="1:7">
      <c r="A3219" s="108">
        <v>41768</v>
      </c>
      <c r="C3219" s="109">
        <v>207.25</v>
      </c>
      <c r="F3219" s="110">
        <v>41790</v>
      </c>
      <c r="G3219" s="111">
        <v>1.2203999999999999</v>
      </c>
    </row>
    <row r="3220" spans="1:7">
      <c r="A3220" s="108">
        <v>41771</v>
      </c>
      <c r="C3220" s="109">
        <v>202.25</v>
      </c>
      <c r="F3220" s="110">
        <v>41790</v>
      </c>
      <c r="G3220" s="111">
        <v>1.2203999999999999</v>
      </c>
    </row>
    <row r="3221" spans="1:7">
      <c r="A3221" s="108">
        <v>41772</v>
      </c>
      <c r="C3221" s="109">
        <v>203.5</v>
      </c>
      <c r="F3221" s="110">
        <v>41790</v>
      </c>
      <c r="G3221" s="111">
        <v>1.2203999999999999</v>
      </c>
    </row>
    <row r="3222" spans="1:7">
      <c r="A3222" s="108">
        <v>41773</v>
      </c>
      <c r="C3222" s="109">
        <v>201</v>
      </c>
      <c r="F3222" s="110">
        <v>41790</v>
      </c>
      <c r="G3222" s="111">
        <v>1.2203999999999999</v>
      </c>
    </row>
    <row r="3223" spans="1:7">
      <c r="A3223" s="108">
        <v>41774</v>
      </c>
      <c r="C3223" s="109">
        <v>199</v>
      </c>
      <c r="F3223" s="110">
        <v>41790</v>
      </c>
      <c r="G3223" s="111">
        <v>1.2203999999999999</v>
      </c>
    </row>
    <row r="3224" spans="1:7">
      <c r="A3224" s="108">
        <v>41775</v>
      </c>
      <c r="C3224" s="109">
        <v>199.25</v>
      </c>
      <c r="F3224" s="110">
        <v>41790</v>
      </c>
      <c r="G3224" s="111">
        <v>1.2203999999999999</v>
      </c>
    </row>
    <row r="3225" spans="1:7">
      <c r="A3225" s="108">
        <v>41778</v>
      </c>
      <c r="C3225" s="109">
        <v>197.25</v>
      </c>
      <c r="F3225" s="110">
        <v>41790</v>
      </c>
      <c r="G3225" s="111">
        <v>1.2203999999999999</v>
      </c>
    </row>
    <row r="3226" spans="1:7">
      <c r="A3226" s="108">
        <v>41779</v>
      </c>
      <c r="C3226" s="109">
        <v>199.75</v>
      </c>
      <c r="F3226" s="110">
        <v>41790</v>
      </c>
      <c r="G3226" s="111">
        <v>1.2203999999999999</v>
      </c>
    </row>
    <row r="3227" spans="1:7">
      <c r="A3227" s="108">
        <v>41780</v>
      </c>
      <c r="C3227" s="109">
        <v>199.75</v>
      </c>
      <c r="F3227" s="110">
        <v>41790</v>
      </c>
      <c r="G3227" s="111">
        <v>1.2203999999999999</v>
      </c>
    </row>
    <row r="3228" spans="1:7">
      <c r="A3228" s="108">
        <v>41781</v>
      </c>
      <c r="C3228" s="109">
        <v>197.25</v>
      </c>
      <c r="F3228" s="110">
        <v>41790</v>
      </c>
      <c r="G3228" s="111">
        <v>1.2203999999999999</v>
      </c>
    </row>
    <row r="3229" spans="1:7">
      <c r="A3229" s="108">
        <v>41782</v>
      </c>
      <c r="C3229" s="109">
        <v>192.75</v>
      </c>
      <c r="F3229" s="110">
        <v>41790</v>
      </c>
      <c r="G3229" s="111">
        <v>1.2203999999999999</v>
      </c>
    </row>
    <row r="3230" spans="1:7">
      <c r="A3230" s="108">
        <v>41785</v>
      </c>
      <c r="C3230" s="109">
        <v>192.75</v>
      </c>
      <c r="F3230" s="110">
        <v>41790</v>
      </c>
      <c r="G3230" s="111">
        <v>1.2203999999999999</v>
      </c>
    </row>
    <row r="3231" spans="1:7">
      <c r="A3231" s="108">
        <v>41786</v>
      </c>
      <c r="C3231" s="109">
        <v>193</v>
      </c>
      <c r="F3231" s="110">
        <v>41790</v>
      </c>
      <c r="G3231" s="111">
        <v>1.2203999999999999</v>
      </c>
    </row>
    <row r="3232" spans="1:7">
      <c r="A3232" s="108">
        <v>41787</v>
      </c>
      <c r="C3232" s="109">
        <v>192.5</v>
      </c>
      <c r="F3232" s="110">
        <v>41790</v>
      </c>
      <c r="G3232" s="111">
        <v>1.2203999999999999</v>
      </c>
    </row>
    <row r="3233" spans="1:7">
      <c r="A3233" s="108">
        <v>41788</v>
      </c>
      <c r="C3233" s="109">
        <v>191.5</v>
      </c>
      <c r="F3233" s="110">
        <v>41790</v>
      </c>
      <c r="G3233" s="111">
        <v>1.2203999999999999</v>
      </c>
    </row>
    <row r="3234" spans="1:7">
      <c r="A3234" s="108">
        <v>41789</v>
      </c>
      <c r="C3234" s="109">
        <v>191.5</v>
      </c>
      <c r="F3234" s="110">
        <v>41790</v>
      </c>
      <c r="G3234" s="111">
        <v>1.2203999999999999</v>
      </c>
    </row>
    <row r="3235" spans="1:7">
      <c r="A3235" s="108">
        <v>41792</v>
      </c>
      <c r="C3235" s="109">
        <v>190.5</v>
      </c>
      <c r="F3235" s="110">
        <v>41790</v>
      </c>
      <c r="G3235" s="111">
        <v>1.2203999999999999</v>
      </c>
    </row>
    <row r="3236" spans="1:7">
      <c r="A3236" s="108">
        <v>41793</v>
      </c>
      <c r="C3236" s="109">
        <v>189.75</v>
      </c>
      <c r="F3236" s="110">
        <v>41790</v>
      </c>
      <c r="G3236" s="111">
        <v>1.2203999999999999</v>
      </c>
    </row>
    <row r="3237" spans="1:7">
      <c r="A3237" s="108">
        <v>41794</v>
      </c>
      <c r="C3237" s="109">
        <v>191.25</v>
      </c>
      <c r="F3237" s="110">
        <v>41790</v>
      </c>
      <c r="G3237" s="111">
        <v>1.2203999999999999</v>
      </c>
    </row>
    <row r="3238" spans="1:7">
      <c r="A3238" s="108">
        <v>41795</v>
      </c>
      <c r="C3238" s="109">
        <v>191</v>
      </c>
      <c r="F3238" s="110">
        <v>41820</v>
      </c>
      <c r="G3238" s="111">
        <v>1.2181</v>
      </c>
    </row>
    <row r="3239" spans="1:7">
      <c r="A3239" s="108">
        <v>41796</v>
      </c>
      <c r="C3239" s="109">
        <v>193</v>
      </c>
      <c r="F3239" s="110">
        <v>41820</v>
      </c>
      <c r="G3239" s="111">
        <v>1.2181</v>
      </c>
    </row>
    <row r="3240" spans="1:7">
      <c r="A3240" s="108">
        <v>41799</v>
      </c>
      <c r="C3240" s="109">
        <v>190.75</v>
      </c>
      <c r="F3240" s="110">
        <v>41820</v>
      </c>
      <c r="G3240" s="111">
        <v>1.2181</v>
      </c>
    </row>
    <row r="3241" spans="1:7">
      <c r="A3241" s="108">
        <v>41800</v>
      </c>
      <c r="C3241" s="109">
        <v>190.25</v>
      </c>
      <c r="F3241" s="110">
        <v>41820</v>
      </c>
      <c r="G3241" s="111">
        <v>1.2181</v>
      </c>
    </row>
    <row r="3242" spans="1:7">
      <c r="A3242" s="108">
        <v>41801</v>
      </c>
      <c r="C3242" s="109">
        <v>189.25</v>
      </c>
      <c r="F3242" s="110">
        <v>41820</v>
      </c>
      <c r="G3242" s="111">
        <v>1.2181</v>
      </c>
    </row>
    <row r="3243" spans="1:7">
      <c r="A3243" s="108">
        <v>41802</v>
      </c>
      <c r="C3243" s="109">
        <v>187.75</v>
      </c>
      <c r="F3243" s="110">
        <v>41820</v>
      </c>
      <c r="G3243" s="111">
        <v>1.2181</v>
      </c>
    </row>
    <row r="3244" spans="1:7">
      <c r="A3244" s="108">
        <v>41803</v>
      </c>
      <c r="C3244" s="109">
        <v>187.25</v>
      </c>
      <c r="F3244" s="110">
        <v>41820</v>
      </c>
      <c r="G3244" s="111">
        <v>1.2181</v>
      </c>
    </row>
    <row r="3245" spans="1:7">
      <c r="A3245" s="108">
        <v>41806</v>
      </c>
      <c r="C3245" s="109">
        <v>187.75</v>
      </c>
      <c r="F3245" s="110">
        <v>41820</v>
      </c>
      <c r="G3245" s="111">
        <v>1.2181</v>
      </c>
    </row>
    <row r="3246" spans="1:7">
      <c r="A3246" s="108">
        <v>41807</v>
      </c>
      <c r="C3246" s="109">
        <v>186.75</v>
      </c>
      <c r="F3246" s="110">
        <v>41820</v>
      </c>
      <c r="G3246" s="111">
        <v>1.2181</v>
      </c>
    </row>
    <row r="3247" spans="1:7">
      <c r="A3247" s="108">
        <v>41808</v>
      </c>
      <c r="C3247" s="109">
        <v>188.5</v>
      </c>
      <c r="F3247" s="110">
        <v>41820</v>
      </c>
      <c r="G3247" s="111">
        <v>1.2181</v>
      </c>
    </row>
    <row r="3248" spans="1:7">
      <c r="A3248" s="108">
        <v>41809</v>
      </c>
      <c r="C3248" s="109">
        <v>188.25</v>
      </c>
      <c r="F3248" s="110">
        <v>41820</v>
      </c>
      <c r="G3248" s="111">
        <v>1.2181</v>
      </c>
    </row>
    <row r="3249" spans="1:7">
      <c r="A3249" s="108">
        <v>41810</v>
      </c>
      <c r="C3249" s="109">
        <v>188.25</v>
      </c>
      <c r="F3249" s="110">
        <v>41820</v>
      </c>
      <c r="G3249" s="111">
        <v>1.2181</v>
      </c>
    </row>
    <row r="3250" spans="1:7">
      <c r="A3250" s="108">
        <v>41813</v>
      </c>
      <c r="C3250" s="109">
        <v>188.5</v>
      </c>
      <c r="F3250" s="110">
        <v>41820</v>
      </c>
      <c r="G3250" s="111">
        <v>1.2181</v>
      </c>
    </row>
    <row r="3251" spans="1:7">
      <c r="A3251" s="108">
        <v>41814</v>
      </c>
      <c r="C3251" s="109">
        <v>186.5</v>
      </c>
      <c r="F3251" s="110">
        <v>41820</v>
      </c>
      <c r="G3251" s="111">
        <v>1.2181</v>
      </c>
    </row>
    <row r="3252" spans="1:7">
      <c r="A3252" s="108">
        <v>41815</v>
      </c>
      <c r="C3252" s="109">
        <v>185.5</v>
      </c>
      <c r="F3252" s="110">
        <v>41820</v>
      </c>
      <c r="G3252" s="111">
        <v>1.2181</v>
      </c>
    </row>
    <row r="3253" spans="1:7">
      <c r="A3253" s="108">
        <v>41816</v>
      </c>
      <c r="C3253" s="109">
        <v>186.75</v>
      </c>
      <c r="F3253" s="110">
        <v>41820</v>
      </c>
      <c r="G3253" s="111">
        <v>1.2181</v>
      </c>
    </row>
    <row r="3254" spans="1:7">
      <c r="A3254" s="108">
        <v>41817</v>
      </c>
      <c r="C3254" s="109">
        <v>187.75</v>
      </c>
      <c r="F3254" s="110">
        <v>41820</v>
      </c>
      <c r="G3254" s="111">
        <v>1.2181</v>
      </c>
    </row>
    <row r="3255" spans="1:7">
      <c r="A3255" s="108">
        <v>41820</v>
      </c>
      <c r="C3255" s="109">
        <v>185.75</v>
      </c>
      <c r="F3255" s="110">
        <v>41820</v>
      </c>
      <c r="G3255" s="111">
        <v>1.2181</v>
      </c>
    </row>
    <row r="3256" spans="1:7">
      <c r="A3256" s="108">
        <v>41821</v>
      </c>
      <c r="C3256" s="109">
        <v>184.25</v>
      </c>
      <c r="F3256" s="110">
        <v>41851</v>
      </c>
      <c r="G3256" s="111">
        <v>1.2150000000000001</v>
      </c>
    </row>
    <row r="3257" spans="1:7">
      <c r="A3257" s="108">
        <v>41822</v>
      </c>
      <c r="C3257" s="109">
        <v>184.25</v>
      </c>
      <c r="F3257" s="110">
        <v>41851</v>
      </c>
      <c r="G3257" s="111">
        <v>1.2150000000000001</v>
      </c>
    </row>
    <row r="3258" spans="1:7">
      <c r="A3258" s="108">
        <v>41823</v>
      </c>
      <c r="C3258" s="109">
        <v>184.25</v>
      </c>
      <c r="F3258" s="110">
        <v>41851</v>
      </c>
      <c r="G3258" s="111">
        <v>1.2150000000000001</v>
      </c>
    </row>
    <row r="3259" spans="1:7">
      <c r="A3259" s="108">
        <v>41824</v>
      </c>
      <c r="C3259" s="109">
        <v>184.5</v>
      </c>
      <c r="F3259" s="110">
        <v>41851</v>
      </c>
      <c r="G3259" s="111">
        <v>1.2150000000000001</v>
      </c>
    </row>
    <row r="3260" spans="1:7">
      <c r="A3260" s="108">
        <v>41827</v>
      </c>
      <c r="C3260" s="109">
        <v>182.5</v>
      </c>
      <c r="F3260" s="110">
        <v>41851</v>
      </c>
      <c r="G3260" s="111">
        <v>1.2150000000000001</v>
      </c>
    </row>
    <row r="3261" spans="1:7">
      <c r="A3261" s="108">
        <v>41828</v>
      </c>
      <c r="C3261" s="109">
        <v>183.25</v>
      </c>
      <c r="F3261" s="110">
        <v>41851</v>
      </c>
      <c r="G3261" s="111">
        <v>1.2150000000000001</v>
      </c>
    </row>
    <row r="3262" spans="1:7">
      <c r="A3262" s="108">
        <v>41829</v>
      </c>
      <c r="C3262" s="109">
        <v>181.75</v>
      </c>
      <c r="F3262" s="110">
        <v>41851</v>
      </c>
      <c r="G3262" s="111">
        <v>1.2150000000000001</v>
      </c>
    </row>
    <row r="3263" spans="1:7">
      <c r="A3263" s="108">
        <v>41830</v>
      </c>
      <c r="C3263" s="109">
        <v>181.75</v>
      </c>
      <c r="F3263" s="110">
        <v>41851</v>
      </c>
      <c r="G3263" s="111">
        <v>1.2150000000000001</v>
      </c>
    </row>
    <row r="3264" spans="1:7">
      <c r="A3264" s="108">
        <v>41831</v>
      </c>
      <c r="C3264" s="109">
        <v>180.5</v>
      </c>
      <c r="F3264" s="110">
        <v>41851</v>
      </c>
      <c r="G3264" s="111">
        <v>1.2150000000000001</v>
      </c>
    </row>
    <row r="3265" spans="1:7">
      <c r="A3265" s="108">
        <v>41834</v>
      </c>
      <c r="C3265" s="109">
        <v>178.75</v>
      </c>
      <c r="F3265" s="110">
        <v>41851</v>
      </c>
      <c r="G3265" s="111">
        <v>1.2150000000000001</v>
      </c>
    </row>
    <row r="3266" spans="1:7">
      <c r="A3266" s="108">
        <v>41835</v>
      </c>
      <c r="C3266" s="109">
        <v>177</v>
      </c>
      <c r="F3266" s="110">
        <v>41851</v>
      </c>
      <c r="G3266" s="111">
        <v>1.2150000000000001</v>
      </c>
    </row>
    <row r="3267" spans="1:7">
      <c r="A3267" s="108">
        <v>41836</v>
      </c>
      <c r="C3267" s="109">
        <v>179</v>
      </c>
      <c r="F3267" s="110">
        <v>41851</v>
      </c>
      <c r="G3267" s="111">
        <v>1.2150000000000001</v>
      </c>
    </row>
    <row r="3268" spans="1:7">
      <c r="A3268" s="108">
        <v>41837</v>
      </c>
      <c r="C3268" s="109">
        <v>183</v>
      </c>
      <c r="F3268" s="110">
        <v>41851</v>
      </c>
      <c r="G3268" s="111">
        <v>1.2150000000000001</v>
      </c>
    </row>
    <row r="3269" spans="1:7">
      <c r="A3269" s="108">
        <v>41838</v>
      </c>
      <c r="C3269" s="109">
        <v>179.25</v>
      </c>
      <c r="F3269" s="110">
        <v>41851</v>
      </c>
      <c r="G3269" s="111">
        <v>1.2150000000000001</v>
      </c>
    </row>
    <row r="3270" spans="1:7">
      <c r="A3270" s="108">
        <v>41841</v>
      </c>
      <c r="C3270" s="109">
        <v>176.25</v>
      </c>
      <c r="F3270" s="110">
        <v>41851</v>
      </c>
      <c r="G3270" s="111">
        <v>1.2150000000000001</v>
      </c>
    </row>
    <row r="3271" spans="1:7">
      <c r="A3271" s="108">
        <v>41842</v>
      </c>
      <c r="C3271" s="109">
        <v>178</v>
      </c>
      <c r="F3271" s="110">
        <v>41851</v>
      </c>
      <c r="G3271" s="111">
        <v>1.2150000000000001</v>
      </c>
    </row>
    <row r="3272" spans="1:7">
      <c r="A3272" s="108">
        <v>41843</v>
      </c>
      <c r="C3272" s="109">
        <v>179.5</v>
      </c>
      <c r="F3272" s="110">
        <v>41851</v>
      </c>
      <c r="G3272" s="111">
        <v>1.2150000000000001</v>
      </c>
    </row>
    <row r="3273" spans="1:7">
      <c r="A3273" s="108">
        <v>41844</v>
      </c>
      <c r="C3273" s="109">
        <v>181</v>
      </c>
      <c r="F3273" s="110">
        <v>41851</v>
      </c>
      <c r="G3273" s="111">
        <v>1.2150000000000001</v>
      </c>
    </row>
    <row r="3274" spans="1:7">
      <c r="A3274" s="108">
        <v>41845</v>
      </c>
      <c r="C3274" s="109">
        <v>179.75</v>
      </c>
      <c r="F3274" s="110">
        <v>41851</v>
      </c>
      <c r="G3274" s="111">
        <v>1.2150000000000001</v>
      </c>
    </row>
    <row r="3275" spans="1:7">
      <c r="A3275" s="108">
        <v>41848</v>
      </c>
      <c r="C3275" s="109">
        <v>178.25</v>
      </c>
      <c r="F3275" s="110">
        <v>41851</v>
      </c>
      <c r="G3275" s="111">
        <v>1.2150000000000001</v>
      </c>
    </row>
    <row r="3276" spans="1:7">
      <c r="A3276" s="108">
        <v>41849</v>
      </c>
      <c r="C3276" s="109">
        <v>175</v>
      </c>
      <c r="F3276" s="110">
        <v>41851</v>
      </c>
      <c r="G3276" s="111">
        <v>1.2150000000000001</v>
      </c>
    </row>
    <row r="3277" spans="1:7">
      <c r="A3277" s="108">
        <v>41850</v>
      </c>
      <c r="C3277" s="109">
        <v>175.5</v>
      </c>
      <c r="F3277" s="110">
        <v>41851</v>
      </c>
      <c r="G3277" s="111">
        <v>1.2150000000000001</v>
      </c>
    </row>
    <row r="3278" spans="1:7">
      <c r="A3278" s="108">
        <v>41851</v>
      </c>
      <c r="C3278" s="109">
        <v>170.5</v>
      </c>
      <c r="F3278" s="110">
        <v>41851</v>
      </c>
      <c r="G3278" s="111">
        <v>1.2150000000000001</v>
      </c>
    </row>
    <row r="3279" spans="1:7">
      <c r="A3279" s="108">
        <v>41852</v>
      </c>
      <c r="C3279" s="109">
        <v>171.75</v>
      </c>
      <c r="F3279" s="110">
        <v>41882</v>
      </c>
      <c r="G3279" s="111">
        <v>1.2119</v>
      </c>
    </row>
    <row r="3280" spans="1:7">
      <c r="A3280" s="108">
        <v>41855</v>
      </c>
      <c r="C3280" s="109">
        <v>173.25</v>
      </c>
      <c r="F3280" s="110">
        <v>41882</v>
      </c>
      <c r="G3280" s="111">
        <v>1.2119</v>
      </c>
    </row>
    <row r="3281" spans="1:7">
      <c r="A3281" s="108">
        <v>41856</v>
      </c>
      <c r="C3281" s="109">
        <v>174.75</v>
      </c>
      <c r="F3281" s="110">
        <v>41882</v>
      </c>
      <c r="G3281" s="111">
        <v>1.2119</v>
      </c>
    </row>
    <row r="3282" spans="1:7">
      <c r="A3282" s="108">
        <v>41857</v>
      </c>
      <c r="C3282" s="109">
        <v>178.25</v>
      </c>
      <c r="F3282" s="110">
        <v>41882</v>
      </c>
      <c r="G3282" s="111">
        <v>1.2119</v>
      </c>
    </row>
    <row r="3283" spans="1:7">
      <c r="A3283" s="108">
        <v>41858</v>
      </c>
      <c r="C3283" s="109">
        <v>176.25</v>
      </c>
      <c r="F3283" s="110">
        <v>41882</v>
      </c>
      <c r="G3283" s="111">
        <v>1.2119</v>
      </c>
    </row>
    <row r="3284" spans="1:7">
      <c r="A3284" s="108">
        <v>41859</v>
      </c>
      <c r="C3284" s="109">
        <v>174.25</v>
      </c>
      <c r="F3284" s="110">
        <v>41882</v>
      </c>
      <c r="G3284" s="111">
        <v>1.2119</v>
      </c>
    </row>
    <row r="3285" spans="1:7">
      <c r="A3285" s="108">
        <v>41862</v>
      </c>
      <c r="C3285" s="109">
        <v>172.25</v>
      </c>
      <c r="F3285" s="110">
        <v>41882</v>
      </c>
      <c r="G3285" s="111">
        <v>1.2119</v>
      </c>
    </row>
    <row r="3286" spans="1:7">
      <c r="A3286" s="108">
        <v>41863</v>
      </c>
      <c r="C3286" s="109">
        <v>172</v>
      </c>
      <c r="F3286" s="110">
        <v>41882</v>
      </c>
      <c r="G3286" s="111">
        <v>1.2119</v>
      </c>
    </row>
    <row r="3287" spans="1:7">
      <c r="A3287" s="108">
        <v>41864</v>
      </c>
      <c r="C3287" s="109">
        <v>171.25</v>
      </c>
      <c r="F3287" s="110">
        <v>41882</v>
      </c>
      <c r="G3287" s="111">
        <v>1.2119</v>
      </c>
    </row>
    <row r="3288" spans="1:7">
      <c r="A3288" s="108">
        <v>41865</v>
      </c>
      <c r="C3288" s="109">
        <v>170.75</v>
      </c>
      <c r="F3288" s="110">
        <v>41882</v>
      </c>
      <c r="G3288" s="111">
        <v>1.2119</v>
      </c>
    </row>
    <row r="3289" spans="1:7">
      <c r="A3289" s="108">
        <v>41866</v>
      </c>
      <c r="C3289" s="109">
        <v>173.75</v>
      </c>
      <c r="F3289" s="110">
        <v>41882</v>
      </c>
      <c r="G3289" s="111">
        <v>1.2119</v>
      </c>
    </row>
    <row r="3290" spans="1:7">
      <c r="A3290" s="108">
        <v>41869</v>
      </c>
      <c r="C3290" s="109">
        <v>171.75</v>
      </c>
      <c r="F3290" s="110">
        <v>41882</v>
      </c>
      <c r="G3290" s="111">
        <v>1.2119</v>
      </c>
    </row>
    <row r="3291" spans="1:7">
      <c r="A3291" s="108">
        <v>41870</v>
      </c>
      <c r="C3291" s="109">
        <v>172.5</v>
      </c>
      <c r="F3291" s="110">
        <v>41882</v>
      </c>
      <c r="G3291" s="111">
        <v>1.2119</v>
      </c>
    </row>
    <row r="3292" spans="1:7">
      <c r="A3292" s="108">
        <v>41871</v>
      </c>
      <c r="C3292" s="109">
        <v>171.25</v>
      </c>
      <c r="F3292" s="110">
        <v>41882</v>
      </c>
      <c r="G3292" s="111">
        <v>1.2119</v>
      </c>
    </row>
    <row r="3293" spans="1:7">
      <c r="A3293" s="108">
        <v>41872</v>
      </c>
      <c r="C3293" s="109">
        <v>171.5</v>
      </c>
      <c r="F3293" s="110">
        <v>41882</v>
      </c>
      <c r="G3293" s="111">
        <v>1.2119</v>
      </c>
    </row>
    <row r="3294" spans="1:7">
      <c r="A3294" s="108">
        <v>41873</v>
      </c>
      <c r="C3294" s="109">
        <v>173.75</v>
      </c>
      <c r="F3294" s="110">
        <v>41882</v>
      </c>
      <c r="G3294" s="111">
        <v>1.2119</v>
      </c>
    </row>
    <row r="3295" spans="1:7">
      <c r="A3295" s="108">
        <v>41876</v>
      </c>
      <c r="C3295" s="109">
        <v>173.5</v>
      </c>
      <c r="F3295" s="110">
        <v>41882</v>
      </c>
      <c r="G3295" s="111">
        <v>1.2119</v>
      </c>
    </row>
    <row r="3296" spans="1:7">
      <c r="A3296" s="108">
        <v>41877</v>
      </c>
      <c r="C3296" s="109">
        <v>172.75</v>
      </c>
      <c r="F3296" s="110">
        <v>41882</v>
      </c>
      <c r="G3296" s="111">
        <v>1.2119</v>
      </c>
    </row>
    <row r="3297" spans="1:7">
      <c r="A3297" s="108">
        <v>41878</v>
      </c>
      <c r="C3297" s="109">
        <v>173.5</v>
      </c>
      <c r="F3297" s="110">
        <v>41882</v>
      </c>
      <c r="G3297" s="111">
        <v>1.2119</v>
      </c>
    </row>
    <row r="3298" spans="1:7">
      <c r="A3298" s="108">
        <v>41879</v>
      </c>
      <c r="C3298" s="109">
        <v>175</v>
      </c>
      <c r="F3298" s="110">
        <v>41882</v>
      </c>
      <c r="G3298" s="111">
        <v>1.2119</v>
      </c>
    </row>
    <row r="3299" spans="1:7">
      <c r="A3299" s="108">
        <v>41880</v>
      </c>
      <c r="C3299" s="109">
        <v>174.25</v>
      </c>
      <c r="F3299" s="110">
        <v>41882</v>
      </c>
      <c r="G3299" s="111">
        <v>1.2119</v>
      </c>
    </row>
    <row r="3300" spans="1:7">
      <c r="A3300" s="108">
        <v>41883</v>
      </c>
      <c r="C3300" s="109">
        <v>173.75</v>
      </c>
      <c r="F3300" s="110">
        <v>41882</v>
      </c>
      <c r="G3300" s="111">
        <v>1.2119</v>
      </c>
    </row>
    <row r="3301" spans="1:7">
      <c r="A3301" s="108">
        <v>41884</v>
      </c>
      <c r="C3301" s="109">
        <v>173.5</v>
      </c>
      <c r="F3301" s="110">
        <v>41882</v>
      </c>
      <c r="G3301" s="111">
        <v>1.2119</v>
      </c>
    </row>
    <row r="3302" spans="1:7">
      <c r="A3302" s="108">
        <v>41885</v>
      </c>
      <c r="C3302" s="109">
        <v>171</v>
      </c>
      <c r="F3302" s="110">
        <v>41882</v>
      </c>
      <c r="G3302" s="111">
        <v>1.2119</v>
      </c>
    </row>
    <row r="3303" spans="1:7">
      <c r="A3303" s="108">
        <v>41886</v>
      </c>
      <c r="C3303" s="109">
        <v>170.75</v>
      </c>
      <c r="F3303" s="110">
        <v>41882</v>
      </c>
      <c r="G3303" s="111">
        <v>1.2119</v>
      </c>
    </row>
    <row r="3304" spans="1:7">
      <c r="A3304" s="108">
        <v>41887</v>
      </c>
      <c r="C3304" s="109">
        <v>172</v>
      </c>
      <c r="F3304" s="110">
        <v>41882</v>
      </c>
      <c r="G3304" s="111">
        <v>1.2119</v>
      </c>
    </row>
    <row r="3305" spans="1:7">
      <c r="A3305" s="108">
        <v>41890</v>
      </c>
      <c r="C3305" s="109">
        <v>170.25</v>
      </c>
      <c r="F3305" s="110">
        <v>41882</v>
      </c>
      <c r="G3305" s="111">
        <v>1.2119</v>
      </c>
    </row>
    <row r="3306" spans="1:7">
      <c r="A3306" s="108">
        <v>41891</v>
      </c>
      <c r="B3306" s="108"/>
      <c r="C3306" s="109">
        <v>169.25</v>
      </c>
    </row>
    <row r="3307" spans="1:7">
      <c r="A3307" s="108">
        <v>41892</v>
      </c>
      <c r="C3307" s="109">
        <v>167.25</v>
      </c>
    </row>
    <row r="3308" spans="1:7">
      <c r="A3308" s="108">
        <v>41893</v>
      </c>
      <c r="C3308" s="109">
        <v>164</v>
      </c>
    </row>
    <row r="3309" spans="1:7">
      <c r="A3309" s="108">
        <v>41894</v>
      </c>
      <c r="C3309" s="109">
        <v>162.75</v>
      </c>
    </row>
    <row r="3310" spans="1:7">
      <c r="A3310" s="108">
        <v>41897</v>
      </c>
      <c r="C3310" s="109">
        <v>161.5</v>
      </c>
    </row>
    <row r="3311" spans="1:7">
      <c r="A3311" s="108">
        <v>41898</v>
      </c>
      <c r="C3311" s="109">
        <v>162</v>
      </c>
    </row>
    <row r="3312" spans="1:7">
      <c r="A3312" s="108">
        <v>41899</v>
      </c>
      <c r="C3312" s="109">
        <v>161.5</v>
      </c>
    </row>
    <row r="3313" spans="1:3">
      <c r="A3313" s="108">
        <v>41900</v>
      </c>
      <c r="C3313" s="109">
        <v>159</v>
      </c>
    </row>
    <row r="3314" spans="1:3">
      <c r="A3314" s="108">
        <v>41901</v>
      </c>
      <c r="C3314" s="109">
        <v>153.5</v>
      </c>
    </row>
    <row r="3315" spans="1:3">
      <c r="A3315" s="108">
        <v>41904</v>
      </c>
      <c r="C3315" s="109">
        <v>151.25</v>
      </c>
    </row>
    <row r="3316" spans="1:3">
      <c r="A3316" s="108">
        <v>41905</v>
      </c>
      <c r="C3316" s="109">
        <v>150.25</v>
      </c>
    </row>
    <row r="3317" spans="1:3">
      <c r="A3317" s="108">
        <v>41906</v>
      </c>
      <c r="C3317" s="109">
        <v>152.75</v>
      </c>
    </row>
    <row r="3318" spans="1:3">
      <c r="A3318" s="108">
        <v>41907</v>
      </c>
      <c r="C3318" s="109">
        <v>150.75</v>
      </c>
    </row>
    <row r="3319" spans="1:3">
      <c r="A3319" s="108">
        <v>41908</v>
      </c>
      <c r="C3319" s="109">
        <v>152</v>
      </c>
    </row>
    <row r="3320" spans="1:3">
      <c r="A3320" s="108">
        <v>41911</v>
      </c>
      <c r="C3320" s="109">
        <v>153.75</v>
      </c>
    </row>
    <row r="3321" spans="1:3">
      <c r="A3321" s="108">
        <v>41912</v>
      </c>
      <c r="C3321" s="109">
        <v>152.75</v>
      </c>
    </row>
    <row r="3322" spans="1:3">
      <c r="A3322" s="108">
        <v>41913</v>
      </c>
      <c r="C3322" s="109">
        <v>154.75</v>
      </c>
    </row>
    <row r="3323" spans="1:3">
      <c r="A3323" s="108">
        <v>41914</v>
      </c>
      <c r="C3323" s="109">
        <v>158</v>
      </c>
    </row>
    <row r="3324" spans="1:3">
      <c r="A3324" s="108">
        <v>41915</v>
      </c>
      <c r="C3324" s="109">
        <v>158.5</v>
      </c>
    </row>
    <row r="3325" spans="1:3">
      <c r="A3325" s="108">
        <v>41918</v>
      </c>
      <c r="C3325" s="109">
        <v>160.25</v>
      </c>
    </row>
    <row r="3326" spans="1:3">
      <c r="A3326" s="108">
        <v>41919</v>
      </c>
      <c r="C3326" s="109">
        <v>162.75</v>
      </c>
    </row>
    <row r="3327" spans="1:3">
      <c r="A3327" s="108">
        <v>41920</v>
      </c>
      <c r="C3327" s="109">
        <v>160.25</v>
      </c>
    </row>
    <row r="3328" spans="1:3">
      <c r="A3328" s="108">
        <v>41921</v>
      </c>
      <c r="C3328" s="109">
        <v>157.25</v>
      </c>
    </row>
    <row r="3329" spans="1:3">
      <c r="A3329" s="108">
        <v>41922</v>
      </c>
      <c r="C3329" s="109">
        <v>158.75</v>
      </c>
    </row>
    <row r="3330" spans="1:3">
      <c r="A3330" s="108">
        <v>41925</v>
      </c>
      <c r="C3330" s="109">
        <v>157.5</v>
      </c>
    </row>
    <row r="3331" spans="1:3">
      <c r="A3331" s="108">
        <v>41926</v>
      </c>
      <c r="C3331" s="109">
        <v>158.5</v>
      </c>
    </row>
    <row r="3332" spans="1:3">
      <c r="A3332" s="108">
        <v>41927</v>
      </c>
      <c r="C3332" s="109">
        <v>158</v>
      </c>
    </row>
    <row r="3333" spans="1:3">
      <c r="A3333" s="108">
        <v>41928</v>
      </c>
      <c r="C3333" s="109">
        <v>159.5</v>
      </c>
    </row>
    <row r="3334" spans="1:3">
      <c r="A3334" s="108">
        <v>41929</v>
      </c>
      <c r="C3334" s="109">
        <v>160</v>
      </c>
    </row>
    <row r="3335" spans="1:3">
      <c r="A3335" s="108">
        <v>41932</v>
      </c>
      <c r="C3335" s="109">
        <v>159.75</v>
      </c>
    </row>
    <row r="3336" spans="1:3">
      <c r="A3336" s="108">
        <v>41933</v>
      </c>
      <c r="C3336" s="109">
        <v>164</v>
      </c>
    </row>
    <row r="3337" spans="1:3">
      <c r="A3337" s="108">
        <v>41934</v>
      </c>
      <c r="C3337" s="109">
        <v>167.75</v>
      </c>
    </row>
    <row r="3338" spans="1:3">
      <c r="A3338" s="108">
        <v>41935</v>
      </c>
      <c r="C3338" s="109">
        <v>170.25</v>
      </c>
    </row>
    <row r="3339" spans="1:3">
      <c r="A3339" s="108">
        <v>41936</v>
      </c>
      <c r="C3339" s="109">
        <v>165.75</v>
      </c>
    </row>
    <row r="3340" spans="1:3">
      <c r="A3340" s="108">
        <v>41939</v>
      </c>
      <c r="C3340" s="109">
        <v>165</v>
      </c>
    </row>
    <row r="3341" spans="1:3">
      <c r="A3341" s="108">
        <v>41940</v>
      </c>
      <c r="C3341" s="109">
        <v>169.5</v>
      </c>
    </row>
    <row r="3342" spans="1:3">
      <c r="A3342" s="108">
        <v>41941</v>
      </c>
      <c r="C3342" s="109">
        <v>173.5</v>
      </c>
    </row>
    <row r="3343" spans="1:3">
      <c r="A3343" s="108">
        <v>41942</v>
      </c>
      <c r="C3343" s="109">
        <v>172</v>
      </c>
    </row>
    <row r="3344" spans="1:3">
      <c r="A3344" s="108">
        <v>41943</v>
      </c>
      <c r="C3344" s="109">
        <v>172.25</v>
      </c>
    </row>
    <row r="3345" spans="1:3">
      <c r="A3345" s="108">
        <v>41946</v>
      </c>
      <c r="C3345" s="109">
        <v>172</v>
      </c>
    </row>
    <row r="3346" spans="1:3">
      <c r="A3346" s="108">
        <v>41947</v>
      </c>
      <c r="C3346" s="109">
        <v>169</v>
      </c>
    </row>
    <row r="3347" spans="1:3">
      <c r="A3347" s="108">
        <v>41948</v>
      </c>
      <c r="C3347" s="109">
        <v>167.75</v>
      </c>
    </row>
    <row r="3348" spans="1:3">
      <c r="A3348" s="108">
        <v>41949</v>
      </c>
      <c r="C3348" s="109">
        <v>165.75</v>
      </c>
    </row>
    <row r="3349" spans="1:3">
      <c r="A3349" s="108">
        <v>41950</v>
      </c>
      <c r="C3349" s="109">
        <v>162.75</v>
      </c>
    </row>
    <row r="3350" spans="1:3">
      <c r="A3350" s="108">
        <v>41953</v>
      </c>
      <c r="C3350" s="109">
        <v>158.5</v>
      </c>
    </row>
    <row r="3351" spans="1:3">
      <c r="A3351" s="108">
        <v>41954</v>
      </c>
      <c r="C3351" s="109">
        <v>171</v>
      </c>
    </row>
    <row r="3352" spans="1:3">
      <c r="A3352" s="108">
        <v>41955</v>
      </c>
      <c r="C3352" s="109">
        <v>174.75</v>
      </c>
    </row>
    <row r="3353" spans="1:3">
      <c r="A3353" s="108">
        <v>41956</v>
      </c>
      <c r="C3353" s="109">
        <v>176</v>
      </c>
    </row>
    <row r="3354" spans="1:3">
      <c r="A3354" s="108">
        <v>41957</v>
      </c>
      <c r="C3354" s="109">
        <v>176.5</v>
      </c>
    </row>
    <row r="3355" spans="1:3">
      <c r="A3355" s="108">
        <v>41960</v>
      </c>
      <c r="C3355" s="109">
        <v>173.5</v>
      </c>
    </row>
    <row r="3356" spans="1:3">
      <c r="A3356" s="108">
        <v>41961</v>
      </c>
      <c r="C3356" s="109">
        <v>173.25</v>
      </c>
    </row>
    <row r="3357" spans="1:3">
      <c r="A3357" s="108">
        <v>41962</v>
      </c>
      <c r="C3357" s="109">
        <v>172.5</v>
      </c>
    </row>
    <row r="3358" spans="1:3">
      <c r="A3358" s="108">
        <v>41963</v>
      </c>
      <c r="C3358" s="109">
        <v>174.75</v>
      </c>
    </row>
    <row r="3359" spans="1:3">
      <c r="A3359" s="108">
        <v>41964</v>
      </c>
      <c r="C3359" s="109">
        <v>177.75</v>
      </c>
    </row>
    <row r="3360" spans="1:3">
      <c r="A3360" s="108">
        <v>41967</v>
      </c>
      <c r="C3360" s="109">
        <v>178.75</v>
      </c>
    </row>
    <row r="3361" spans="1:3">
      <c r="A3361" s="108">
        <v>41968</v>
      </c>
      <c r="C3361" s="109">
        <v>180.5</v>
      </c>
    </row>
    <row r="3362" spans="1:3">
      <c r="A3362" s="108">
        <v>41969</v>
      </c>
      <c r="C3362" s="109">
        <v>182.25</v>
      </c>
    </row>
    <row r="3363" spans="1:3">
      <c r="A3363" s="108">
        <v>41970</v>
      </c>
      <c r="C3363" s="109">
        <v>180.5</v>
      </c>
    </row>
    <row r="3364" spans="1:3">
      <c r="A3364" s="108">
        <v>41971</v>
      </c>
      <c r="C3364" s="109">
        <v>184.25</v>
      </c>
    </row>
    <row r="3365" spans="1:3">
      <c r="A3365" s="108">
        <v>41974</v>
      </c>
      <c r="C3365" s="109">
        <v>188.25</v>
      </c>
    </row>
    <row r="3366" spans="1:3">
      <c r="A3366" s="108">
        <v>41975</v>
      </c>
      <c r="C3366" s="109">
        <v>190</v>
      </c>
    </row>
    <row r="3367" spans="1:3">
      <c r="A3367" s="108">
        <v>41976</v>
      </c>
      <c r="C3367" s="109">
        <v>187</v>
      </c>
    </row>
    <row r="3368" spans="1:3">
      <c r="A3368" s="108">
        <v>41977</v>
      </c>
      <c r="C3368" s="109">
        <v>186.25</v>
      </c>
    </row>
    <row r="3369" spans="1:3">
      <c r="A3369" s="108">
        <v>41978</v>
      </c>
      <c r="C3369" s="109">
        <v>188</v>
      </c>
    </row>
    <row r="3370" spans="1:3">
      <c r="A3370" s="108">
        <v>41981</v>
      </c>
      <c r="C3370" s="109">
        <v>189</v>
      </c>
    </row>
    <row r="3371" spans="1:3">
      <c r="A3371" s="108">
        <v>41982</v>
      </c>
      <c r="C3371" s="109">
        <v>186.5</v>
      </c>
    </row>
    <row r="3372" spans="1:3">
      <c r="A3372" s="108">
        <v>41983</v>
      </c>
      <c r="C3372" s="109">
        <v>184.25</v>
      </c>
    </row>
    <row r="3373" spans="1:3">
      <c r="A3373" s="108">
        <v>41984</v>
      </c>
      <c r="C3373" s="109">
        <v>184.25</v>
      </c>
    </row>
    <row r="3374" spans="1:3">
      <c r="A3374" s="108">
        <v>41985</v>
      </c>
      <c r="C3374" s="109">
        <v>188.75</v>
      </c>
    </row>
    <row r="3375" spans="1:3">
      <c r="A3375" s="108">
        <v>41988</v>
      </c>
      <c r="C3375" s="109">
        <v>190</v>
      </c>
    </row>
    <row r="3376" spans="1:3">
      <c r="A3376" s="108">
        <v>41989</v>
      </c>
      <c r="C3376" s="109">
        <v>195</v>
      </c>
    </row>
    <row r="3377" spans="1:3">
      <c r="A3377" s="108">
        <v>41990</v>
      </c>
      <c r="C3377" s="109">
        <v>198.75</v>
      </c>
    </row>
    <row r="3378" spans="1:3">
      <c r="A3378" s="108">
        <v>41991</v>
      </c>
      <c r="C3378" s="109">
        <v>200.25</v>
      </c>
    </row>
    <row r="3379" spans="1:3">
      <c r="A3379" s="108">
        <v>41992</v>
      </c>
      <c r="C3379" s="109">
        <v>196</v>
      </c>
    </row>
    <row r="3380" spans="1:3">
      <c r="A3380" s="108">
        <v>41995</v>
      </c>
      <c r="C3380" s="109">
        <v>198.5</v>
      </c>
    </row>
    <row r="3381" spans="1:3">
      <c r="A3381" s="108">
        <v>41996</v>
      </c>
      <c r="C3381" s="109">
        <v>200.25</v>
      </c>
    </row>
    <row r="3382" spans="1:3">
      <c r="A3382" s="108">
        <v>41997</v>
      </c>
      <c r="C3382" s="109">
        <v>201</v>
      </c>
    </row>
    <row r="3383" spans="1:3">
      <c r="A3383" s="108">
        <v>41998</v>
      </c>
      <c r="C3383" s="109"/>
    </row>
    <row r="3384" spans="1:3">
      <c r="A3384" s="108">
        <v>41999</v>
      </c>
      <c r="C3384" s="109"/>
    </row>
    <row r="3385" spans="1:3">
      <c r="A3385" s="108">
        <v>42002</v>
      </c>
      <c r="C3385" s="109">
        <v>200</v>
      </c>
    </row>
    <row r="3386" spans="1:3">
      <c r="A3386" s="108">
        <v>42003</v>
      </c>
      <c r="C3386" s="109">
        <v>200.25</v>
      </c>
    </row>
    <row r="3387" spans="1:3">
      <c r="A3387" s="108">
        <v>42004</v>
      </c>
      <c r="C3387" s="109">
        <v>200</v>
      </c>
    </row>
    <row r="3388" spans="1:3">
      <c r="A3388" s="108">
        <v>42005</v>
      </c>
      <c r="C3388" s="109"/>
    </row>
    <row r="3389" spans="1:3">
      <c r="A3389" s="108">
        <v>42006</v>
      </c>
      <c r="C3389" s="109">
        <v>198</v>
      </c>
    </row>
    <row r="3390" spans="1:3">
      <c r="A3390" s="108">
        <v>42009</v>
      </c>
      <c r="C3390" s="109">
        <v>198.75</v>
      </c>
    </row>
    <row r="3391" spans="1:3">
      <c r="A3391" s="108">
        <v>42010</v>
      </c>
      <c r="C3391" s="109">
        <v>197</v>
      </c>
    </row>
    <row r="3392" spans="1:3">
      <c r="A3392" s="108">
        <v>42011</v>
      </c>
      <c r="C3392" s="109">
        <v>195.75</v>
      </c>
    </row>
    <row r="3393" spans="1:3">
      <c r="A3393" s="108">
        <v>42012</v>
      </c>
      <c r="C3393" s="109">
        <v>190.75</v>
      </c>
    </row>
    <row r="3394" spans="1:3">
      <c r="A3394" s="108">
        <v>42013</v>
      </c>
      <c r="C3394" s="109">
        <v>194.75</v>
      </c>
    </row>
    <row r="3395" spans="1:3">
      <c r="A3395" s="108">
        <v>42016</v>
      </c>
      <c r="C3395" s="109">
        <v>192.25</v>
      </c>
    </row>
    <row r="3396" spans="1:3">
      <c r="A3396" s="108">
        <v>42017</v>
      </c>
      <c r="C3396" s="109">
        <v>195.5</v>
      </c>
    </row>
    <row r="3397" spans="1:3">
      <c r="A3397" s="108">
        <v>42018</v>
      </c>
      <c r="C3397" s="109">
        <v>192</v>
      </c>
    </row>
    <row r="3398" spans="1:3">
      <c r="A3398" s="108">
        <v>42019</v>
      </c>
      <c r="C3398" s="109">
        <v>194.25</v>
      </c>
    </row>
    <row r="3399" spans="1:3">
      <c r="A3399" s="108">
        <v>42020</v>
      </c>
      <c r="C3399" s="109">
        <v>197.5</v>
      </c>
    </row>
    <row r="3400" spans="1:3">
      <c r="A3400" s="108">
        <v>42023</v>
      </c>
      <c r="C3400" s="109">
        <v>196</v>
      </c>
    </row>
    <row r="3401" spans="1:3">
      <c r="A3401" s="108">
        <v>42024</v>
      </c>
      <c r="C3401" s="109">
        <v>196.5</v>
      </c>
    </row>
    <row r="3402" spans="1:3">
      <c r="A3402" s="108">
        <v>42025</v>
      </c>
      <c r="C3402" s="109">
        <v>197.75</v>
      </c>
    </row>
    <row r="3403" spans="1:3">
      <c r="A3403" s="108">
        <v>42026</v>
      </c>
      <c r="C3403" s="109">
        <v>198</v>
      </c>
    </row>
    <row r="3404" spans="1:3">
      <c r="A3404" s="108">
        <v>42027</v>
      </c>
      <c r="C3404" s="109">
        <v>198.5</v>
      </c>
    </row>
    <row r="3405" spans="1:3">
      <c r="A3405" s="108">
        <v>42030</v>
      </c>
      <c r="C3405" s="109">
        <v>196.5</v>
      </c>
    </row>
    <row r="3406" spans="1:3">
      <c r="A3406" s="108">
        <v>42031</v>
      </c>
      <c r="C3406" s="109">
        <v>193.25</v>
      </c>
    </row>
    <row r="3407" spans="1:3">
      <c r="A3407" s="108">
        <v>42032</v>
      </c>
      <c r="C3407" s="109">
        <v>187.5</v>
      </c>
    </row>
    <row r="3408" spans="1:3">
      <c r="A3408" s="108">
        <v>42033</v>
      </c>
      <c r="C3408" s="109">
        <v>187.75</v>
      </c>
    </row>
    <row r="3409" spans="1:3">
      <c r="A3409" s="108">
        <v>42034</v>
      </c>
      <c r="C3409" s="109">
        <v>185.5</v>
      </c>
    </row>
    <row r="3410" spans="1:3">
      <c r="A3410" s="108">
        <v>42037</v>
      </c>
      <c r="C3410" s="109">
        <v>183</v>
      </c>
    </row>
    <row r="3411" spans="1:3">
      <c r="A3411" s="108">
        <v>42038</v>
      </c>
      <c r="C3411" s="109">
        <v>186.5</v>
      </c>
    </row>
    <row r="3412" spans="1:3">
      <c r="A3412" s="108">
        <v>42039</v>
      </c>
      <c r="C3412" s="109">
        <v>186.5</v>
      </c>
    </row>
    <row r="3413" spans="1:3">
      <c r="A3413" s="108">
        <v>42040</v>
      </c>
      <c r="C3413" s="109">
        <v>187</v>
      </c>
    </row>
    <row r="3414" spans="1:3">
      <c r="A3414" s="108">
        <v>42041</v>
      </c>
      <c r="C3414" s="109">
        <v>188.25</v>
      </c>
    </row>
    <row r="3415" spans="1:3">
      <c r="A3415" s="108">
        <v>42044</v>
      </c>
      <c r="C3415" s="109">
        <v>187.25</v>
      </c>
    </row>
    <row r="3416" spans="1:3">
      <c r="A3416" s="108">
        <v>42045</v>
      </c>
      <c r="C3416" s="109">
        <v>185</v>
      </c>
    </row>
    <row r="3417" spans="1:3">
      <c r="A3417" s="108">
        <v>42046</v>
      </c>
      <c r="C3417" s="109">
        <v>185.75</v>
      </c>
    </row>
    <row r="3418" spans="1:3">
      <c r="A3418" s="108">
        <v>42047</v>
      </c>
      <c r="C3418" s="109">
        <v>184.5</v>
      </c>
    </row>
    <row r="3419" spans="1:3">
      <c r="A3419" s="108">
        <v>42048</v>
      </c>
      <c r="C3419" s="109">
        <v>187</v>
      </c>
    </row>
    <row r="3420" spans="1:3">
      <c r="A3420" s="108">
        <v>42051</v>
      </c>
      <c r="C3420" s="109">
        <v>188.75</v>
      </c>
    </row>
    <row r="3421" spans="1:3">
      <c r="A3421" s="108">
        <v>42052</v>
      </c>
      <c r="C3421" s="109">
        <v>188</v>
      </c>
    </row>
    <row r="3422" spans="1:3">
      <c r="A3422" s="108">
        <v>42053</v>
      </c>
      <c r="C3422" s="109">
        <v>185.75</v>
      </c>
    </row>
    <row r="3423" spans="1:3">
      <c r="A3423" s="108">
        <v>42054</v>
      </c>
      <c r="C3423" s="109">
        <v>187.25</v>
      </c>
    </row>
    <row r="3424" spans="1:3">
      <c r="A3424" s="108">
        <v>42055</v>
      </c>
      <c r="C3424" s="109">
        <v>185.75</v>
      </c>
    </row>
    <row r="3425" spans="1:3">
      <c r="A3425" s="108">
        <v>42058</v>
      </c>
      <c r="C3425" s="109">
        <v>184.75</v>
      </c>
    </row>
    <row r="3426" spans="1:3">
      <c r="A3426" s="108">
        <v>42059</v>
      </c>
      <c r="C3426" s="109">
        <v>185.75</v>
      </c>
    </row>
    <row r="3427" spans="1:3">
      <c r="A3427" s="108">
        <v>42060</v>
      </c>
      <c r="C3427" s="109">
        <v>184.5</v>
      </c>
    </row>
    <row r="3428" spans="1:3">
      <c r="A3428" s="108">
        <v>42061</v>
      </c>
      <c r="C3428" s="109">
        <v>185.5</v>
      </c>
    </row>
    <row r="3429" spans="1:3">
      <c r="A3429" s="108">
        <v>42062</v>
      </c>
      <c r="C3429" s="109">
        <v>187.5</v>
      </c>
    </row>
    <row r="3430" spans="1:3">
      <c r="A3430" s="108">
        <v>42065</v>
      </c>
      <c r="C3430" s="109">
        <v>184.75</v>
      </c>
    </row>
    <row r="3431" spans="1:3">
      <c r="A3431" s="108">
        <v>42066</v>
      </c>
      <c r="C3431" s="109">
        <v>185.25</v>
      </c>
    </row>
    <row r="3432" spans="1:3">
      <c r="A3432" s="108">
        <v>42067</v>
      </c>
      <c r="C3432" s="109">
        <v>184.5</v>
      </c>
    </row>
    <row r="3433" spans="1:3">
      <c r="A3433" s="108">
        <v>42068</v>
      </c>
      <c r="C3433" s="109">
        <v>182.75</v>
      </c>
    </row>
    <row r="3434" spans="1:3">
      <c r="A3434" s="108">
        <v>42069</v>
      </c>
      <c r="C3434" s="109">
        <v>181</v>
      </c>
    </row>
    <row r="3435" spans="1:3">
      <c r="A3435" s="108">
        <v>42072</v>
      </c>
      <c r="C3435" s="109">
        <v>184.25</v>
      </c>
    </row>
    <row r="3436" spans="1:3">
      <c r="A3436" s="108">
        <v>42073</v>
      </c>
      <c r="C3436" s="109">
        <v>178.25</v>
      </c>
    </row>
    <row r="3437" spans="1:3">
      <c r="A3437" s="108">
        <v>42074</v>
      </c>
      <c r="C3437" s="109">
        <v>188</v>
      </c>
    </row>
    <row r="3438" spans="1:3">
      <c r="A3438" s="108">
        <v>42075</v>
      </c>
      <c r="C3438" s="109">
        <v>190</v>
      </c>
    </row>
    <row r="3439" spans="1:3">
      <c r="A3439" s="108">
        <v>42076</v>
      </c>
      <c r="C3439" s="109">
        <v>190.25</v>
      </c>
    </row>
    <row r="3440" spans="1:3">
      <c r="A3440" s="108">
        <v>42079</v>
      </c>
      <c r="C3440" s="109">
        <v>192.75</v>
      </c>
    </row>
    <row r="3441" spans="1:3">
      <c r="A3441" s="108">
        <v>42080</v>
      </c>
      <c r="C3441" s="109">
        <v>193</v>
      </c>
    </row>
    <row r="3442" spans="1:3">
      <c r="A3442" s="108">
        <v>42081</v>
      </c>
      <c r="C3442" s="109">
        <v>192.25</v>
      </c>
    </row>
    <row r="3443" spans="1:3">
      <c r="A3443" s="108">
        <v>42082</v>
      </c>
      <c r="C3443" s="109">
        <v>194.5</v>
      </c>
    </row>
    <row r="3444" spans="1:3">
      <c r="A3444" s="108">
        <v>42083</v>
      </c>
      <c r="C3444" s="109">
        <v>196.75</v>
      </c>
    </row>
    <row r="3445" spans="1:3">
      <c r="A3445" s="108">
        <v>42086</v>
      </c>
      <c r="C3445" s="109">
        <v>195.5</v>
      </c>
    </row>
    <row r="3446" spans="1:3">
      <c r="A3446" s="108">
        <v>42087</v>
      </c>
      <c r="C3446" s="109">
        <v>192.5</v>
      </c>
    </row>
    <row r="3447" spans="1:3">
      <c r="A3447" s="108">
        <v>42088</v>
      </c>
      <c r="C3447" s="109">
        <v>191.25</v>
      </c>
    </row>
    <row r="3448" spans="1:3">
      <c r="A3448" s="108">
        <v>42089</v>
      </c>
      <c r="C3448" s="109">
        <v>188.5</v>
      </c>
    </row>
    <row r="3449" spans="1:3">
      <c r="A3449" s="108">
        <v>42090</v>
      </c>
      <c r="C3449" s="109">
        <v>188.75</v>
      </c>
    </row>
    <row r="3450" spans="1:3">
      <c r="A3450" s="108">
        <v>42093</v>
      </c>
      <c r="C3450" s="109">
        <v>191.25</v>
      </c>
    </row>
    <row r="3451" spans="1:3">
      <c r="A3451" s="108">
        <v>42094</v>
      </c>
      <c r="C3451" s="109">
        <v>187.5</v>
      </c>
    </row>
    <row r="3452" spans="1:3">
      <c r="A3452" s="108">
        <v>42095</v>
      </c>
      <c r="C3452" s="109">
        <v>190.75</v>
      </c>
    </row>
    <row r="3453" spans="1:3">
      <c r="A3453" s="108">
        <v>42096</v>
      </c>
      <c r="C3453" s="109">
        <v>193.75</v>
      </c>
    </row>
    <row r="3454" spans="1:3">
      <c r="A3454" s="108">
        <v>42097</v>
      </c>
      <c r="C3454" s="109"/>
    </row>
    <row r="3455" spans="1:3">
      <c r="A3455" s="108">
        <v>42100</v>
      </c>
      <c r="C3455" s="109"/>
    </row>
    <row r="3456" spans="1:3">
      <c r="A3456" s="108">
        <v>42101</v>
      </c>
      <c r="C3456" s="109">
        <v>191.5</v>
      </c>
    </row>
    <row r="3457" spans="1:3">
      <c r="A3457" s="108">
        <v>42102</v>
      </c>
      <c r="C3457" s="109">
        <v>190</v>
      </c>
    </row>
    <row r="3458" spans="1:3">
      <c r="A3458" s="108">
        <v>42103</v>
      </c>
      <c r="C3458" s="109">
        <v>189.25</v>
      </c>
    </row>
    <row r="3459" spans="1:3">
      <c r="A3459" s="108">
        <v>42104</v>
      </c>
      <c r="C3459" s="109">
        <v>190.25</v>
      </c>
    </row>
    <row r="3460" spans="1:3">
      <c r="A3460" s="108">
        <v>42107</v>
      </c>
      <c r="C3460" s="109">
        <v>187.75</v>
      </c>
    </row>
    <row r="3461" spans="1:3">
      <c r="A3461" s="108">
        <v>42108</v>
      </c>
      <c r="C3461" s="109">
        <v>186.75</v>
      </c>
    </row>
    <row r="3462" spans="1:3">
      <c r="A3462" s="108">
        <v>42109</v>
      </c>
      <c r="C3462" s="109">
        <v>185.25</v>
      </c>
    </row>
    <row r="3463" spans="1:3">
      <c r="A3463" s="108">
        <v>42110</v>
      </c>
      <c r="C3463" s="109">
        <v>183.25</v>
      </c>
    </row>
    <row r="3464" spans="1:3">
      <c r="A3464" s="108">
        <v>42111</v>
      </c>
      <c r="C3464" s="109">
        <v>182.75</v>
      </c>
    </row>
    <row r="3465" spans="1:3">
      <c r="A3465" s="108">
        <v>42114</v>
      </c>
      <c r="C3465" s="109">
        <v>182.75</v>
      </c>
    </row>
    <row r="3466" spans="1:3">
      <c r="A3466" s="108">
        <v>42115</v>
      </c>
      <c r="C3466" s="109">
        <v>182.75</v>
      </c>
    </row>
    <row r="3467" spans="1:3">
      <c r="A3467" s="108">
        <v>42116</v>
      </c>
      <c r="C3467" s="109">
        <v>183.5</v>
      </c>
    </row>
    <row r="3468" spans="1:3">
      <c r="A3468" s="108">
        <v>42117</v>
      </c>
      <c r="C3468" s="109">
        <v>185</v>
      </c>
    </row>
    <row r="3469" spans="1:3">
      <c r="A3469" s="108">
        <v>42118</v>
      </c>
      <c r="C3469" s="109">
        <v>183</v>
      </c>
    </row>
    <row r="3470" spans="1:3">
      <c r="A3470" s="108">
        <v>42121</v>
      </c>
      <c r="C3470" s="109">
        <v>179.5</v>
      </c>
    </row>
    <row r="3471" spans="1:3">
      <c r="A3471" s="108">
        <v>42122</v>
      </c>
      <c r="C3471" s="109">
        <v>177.75</v>
      </c>
    </row>
    <row r="3472" spans="1:3">
      <c r="A3472" s="108">
        <v>42123</v>
      </c>
      <c r="C3472" s="109">
        <v>178.25</v>
      </c>
    </row>
    <row r="3473" spans="1:3">
      <c r="A3473" s="108">
        <v>42124</v>
      </c>
      <c r="C3473" s="109">
        <v>178</v>
      </c>
    </row>
    <row r="3474" spans="1:3">
      <c r="A3474" s="108">
        <v>42125</v>
      </c>
      <c r="C3474" s="109"/>
    </row>
    <row r="3475" spans="1:3">
      <c r="A3475" s="108">
        <v>42128</v>
      </c>
      <c r="C3475" s="109">
        <v>176.25</v>
      </c>
    </row>
    <row r="3476" spans="1:3">
      <c r="A3476" s="108">
        <v>42129</v>
      </c>
      <c r="C3476" s="109">
        <v>171</v>
      </c>
    </row>
    <row r="3477" spans="1:3">
      <c r="A3477" s="108">
        <v>42130</v>
      </c>
      <c r="C3477" s="109">
        <v>171</v>
      </c>
    </row>
    <row r="3478" spans="1:3">
      <c r="A3478" s="108">
        <v>42131</v>
      </c>
      <c r="C3478" s="109">
        <v>161.5</v>
      </c>
    </row>
    <row r="3479" spans="1:3">
      <c r="A3479" s="108">
        <v>42132</v>
      </c>
      <c r="C3479" s="109">
        <v>156</v>
      </c>
    </row>
    <row r="3480" spans="1:3">
      <c r="A3480" s="108">
        <v>42135</v>
      </c>
      <c r="C3480" s="109">
        <v>173.5</v>
      </c>
    </row>
    <row r="3481" spans="1:3">
      <c r="A3481" s="108">
        <v>42136</v>
      </c>
      <c r="C3481" s="109">
        <v>173.5</v>
      </c>
    </row>
    <row r="3482" spans="1:3">
      <c r="A3482" s="108">
        <v>42137</v>
      </c>
      <c r="C3482" s="109">
        <v>171</v>
      </c>
    </row>
    <row r="3483" spans="1:3">
      <c r="A3483" s="108">
        <v>42138</v>
      </c>
      <c r="C3483" s="109">
        <v>176</v>
      </c>
    </row>
    <row r="3484" spans="1:3">
      <c r="A3484" s="108">
        <v>42139</v>
      </c>
      <c r="C3484" s="109">
        <v>174.5</v>
      </c>
    </row>
    <row r="3485" spans="1:3">
      <c r="A3485" s="108">
        <v>42142</v>
      </c>
      <c r="C3485" s="109">
        <v>180</v>
      </c>
    </row>
    <row r="3486" spans="1:3">
      <c r="A3486" s="108">
        <v>42143</v>
      </c>
      <c r="C3486" s="109">
        <v>178.25</v>
      </c>
    </row>
    <row r="3487" spans="1:3">
      <c r="A3487" s="108">
        <v>42144</v>
      </c>
      <c r="C3487" s="109">
        <v>180.5</v>
      </c>
    </row>
    <row r="3488" spans="1:3">
      <c r="A3488" s="108">
        <v>42145</v>
      </c>
      <c r="C3488" s="109">
        <v>185</v>
      </c>
    </row>
    <row r="3489" spans="1:3">
      <c r="A3489" s="108">
        <v>42146</v>
      </c>
      <c r="C3489" s="109">
        <v>182.5</v>
      </c>
    </row>
    <row r="3490" spans="1:3">
      <c r="A3490" s="108">
        <v>42149</v>
      </c>
      <c r="C3490" s="109">
        <v>182.5</v>
      </c>
    </row>
    <row r="3491" spans="1:3">
      <c r="A3491" s="108">
        <v>42150</v>
      </c>
      <c r="C3491" s="109">
        <v>181</v>
      </c>
    </row>
    <row r="3492" spans="1:3">
      <c r="A3492" s="108">
        <v>42151</v>
      </c>
      <c r="C3492" s="109">
        <v>178.75</v>
      </c>
    </row>
    <row r="3493" spans="1:3">
      <c r="A3493" s="108">
        <v>42152</v>
      </c>
      <c r="C3493" s="109">
        <v>179</v>
      </c>
    </row>
    <row r="3494" spans="1:3">
      <c r="A3494" s="108">
        <v>42153</v>
      </c>
      <c r="C3494" s="109">
        <v>176</v>
      </c>
    </row>
    <row r="3495" spans="1:3">
      <c r="A3495" s="108">
        <v>42156</v>
      </c>
      <c r="C3495" s="109">
        <v>180.75</v>
      </c>
    </row>
    <row r="3496" spans="1:3">
      <c r="A3496" s="108">
        <v>42157</v>
      </c>
      <c r="C3496" s="109">
        <v>182.5</v>
      </c>
    </row>
    <row r="3497" spans="1:3">
      <c r="A3497" s="108">
        <v>42158</v>
      </c>
      <c r="C3497" s="109">
        <v>182</v>
      </c>
    </row>
    <row r="3498" spans="1:3">
      <c r="A3498" s="108">
        <v>42159</v>
      </c>
      <c r="C3498" s="109">
        <v>183.5</v>
      </c>
    </row>
    <row r="3499" spans="1:3">
      <c r="A3499" s="108">
        <v>42160</v>
      </c>
      <c r="C3499" s="109">
        <v>184.5</v>
      </c>
    </row>
    <row r="3500" spans="1:3">
      <c r="A3500" s="108">
        <v>42163</v>
      </c>
      <c r="C3500" s="109">
        <v>186.25</v>
      </c>
    </row>
    <row r="3501" spans="1:3">
      <c r="A3501" s="108">
        <v>42164</v>
      </c>
      <c r="C3501" s="109">
        <v>186</v>
      </c>
    </row>
    <row r="3502" spans="1:3">
      <c r="A3502" s="108">
        <v>42165</v>
      </c>
      <c r="C3502" s="109">
        <v>183.5</v>
      </c>
    </row>
    <row r="3503" spans="1:3">
      <c r="A3503" s="108">
        <v>42166</v>
      </c>
      <c r="C3503" s="109">
        <v>180.25</v>
      </c>
    </row>
    <row r="3504" spans="1:3">
      <c r="A3504" s="108">
        <v>42167</v>
      </c>
      <c r="C3504" s="109">
        <v>180.25</v>
      </c>
    </row>
    <row r="3505" spans="1:3">
      <c r="A3505" s="108">
        <v>42170</v>
      </c>
      <c r="C3505" s="109">
        <v>176.25</v>
      </c>
    </row>
    <row r="3506" spans="1:3">
      <c r="A3506" s="108">
        <v>42171</v>
      </c>
      <c r="C3506" s="109">
        <v>176.75</v>
      </c>
    </row>
    <row r="3507" spans="1:3">
      <c r="A3507" s="108">
        <v>42172</v>
      </c>
      <c r="C3507" s="109">
        <v>178.5</v>
      </c>
    </row>
    <row r="3508" spans="1:3">
      <c r="A3508" s="108">
        <v>42173</v>
      </c>
      <c r="C3508" s="109">
        <v>178.25</v>
      </c>
    </row>
    <row r="3509" spans="1:3">
      <c r="A3509" s="108">
        <v>42174</v>
      </c>
      <c r="C3509" s="109">
        <v>178.5</v>
      </c>
    </row>
    <row r="3510" spans="1:3">
      <c r="A3510" s="108">
        <v>42177</v>
      </c>
      <c r="C3510" s="109">
        <v>181.5</v>
      </c>
    </row>
    <row r="3511" spans="1:3">
      <c r="A3511" s="108">
        <v>42178</v>
      </c>
      <c r="C3511" s="109">
        <v>184.5</v>
      </c>
    </row>
    <row r="3512" spans="1:3">
      <c r="A3512" s="108">
        <v>42179</v>
      </c>
      <c r="C3512" s="109">
        <v>184.25</v>
      </c>
    </row>
    <row r="3513" spans="1:3">
      <c r="A3513" s="108">
        <v>42180</v>
      </c>
      <c r="C3513" s="109">
        <v>185.5</v>
      </c>
    </row>
    <row r="3514" spans="1:3">
      <c r="A3514" s="108">
        <v>42181</v>
      </c>
      <c r="C3514" s="109">
        <v>194.25</v>
      </c>
    </row>
    <row r="3515" spans="1:3">
      <c r="A3515" s="108">
        <v>42184</v>
      </c>
      <c r="C3515" s="109">
        <v>198.5</v>
      </c>
    </row>
    <row r="3516" spans="1:3">
      <c r="A3516" s="108">
        <v>42185</v>
      </c>
      <c r="C3516" s="109"/>
    </row>
  </sheetData>
  <hyperlinks>
    <hyperlink ref="AA1" r:id="rId1"/>
  </hyperlinks>
  <pageMargins left="0.7" right="0.7" top="0.78740157499999996" bottom="0.78740157499999996" header="0.3" footer="0.3"/>
  <pageSetup paperSize="9" scale="9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28"/>
  <sheetViews>
    <sheetView showGridLines="0" workbookViewId="0">
      <selection activeCell="L17" sqref="L17"/>
    </sheetView>
  </sheetViews>
  <sheetFormatPr baseColWidth="10" defaultColWidth="11.42578125" defaultRowHeight="15"/>
  <cols>
    <col min="1" max="1" width="11.42578125" style="1" customWidth="1"/>
    <col min="2" max="2" width="18.42578125" style="1" customWidth="1"/>
    <col min="3" max="3" width="18.85546875" style="1" customWidth="1"/>
    <col min="4" max="4" width="20.28515625" style="29" customWidth="1"/>
    <col min="5" max="5" width="21.140625" style="1" customWidth="1"/>
    <col min="6" max="6" width="14.7109375" style="1" customWidth="1"/>
    <col min="7" max="7" width="19.42578125" style="1" customWidth="1"/>
    <col min="8" max="8" width="22.42578125" style="1" customWidth="1"/>
    <col min="9" max="9" width="14.7109375" style="1" customWidth="1"/>
    <col min="10" max="10" width="14.7109375" style="86" customWidth="1"/>
    <col min="11" max="15" width="14.7109375" style="1" customWidth="1"/>
    <col min="16" max="16" width="15.28515625" style="1" customWidth="1"/>
    <col min="17" max="17" width="15.85546875" style="1" customWidth="1"/>
    <col min="18" max="16384" width="11.42578125" style="1"/>
  </cols>
  <sheetData>
    <row r="1" spans="1:17" s="89" customFormat="1" ht="18" customHeight="1">
      <c r="A1" s="420" t="str">
        <f>Codierung!$I$117</f>
        <v>Zurück zum Inhaltsverzeichnis</v>
      </c>
      <c r="B1" s="244"/>
      <c r="C1" s="87"/>
      <c r="D1" s="199"/>
      <c r="E1" s="88"/>
      <c r="F1" s="88"/>
      <c r="G1" s="88"/>
      <c r="H1" s="88"/>
      <c r="I1" s="88"/>
      <c r="J1" s="88"/>
      <c r="K1" s="88"/>
      <c r="L1" s="246"/>
      <c r="M1" s="86"/>
      <c r="N1" s="86"/>
      <c r="O1" s="86"/>
      <c r="P1" s="86"/>
      <c r="Q1" s="86"/>
    </row>
    <row r="2" spans="1:17" s="89" customFormat="1" ht="18" customHeight="1">
      <c r="A2" s="420"/>
      <c r="B2" s="244"/>
      <c r="C2" s="87"/>
      <c r="D2" s="199"/>
      <c r="E2" s="88"/>
      <c r="F2" s="88"/>
      <c r="G2" s="88"/>
      <c r="H2" s="88"/>
      <c r="I2" s="88"/>
      <c r="J2" s="88"/>
      <c r="K2" s="88"/>
      <c r="L2" s="246"/>
      <c r="M2" s="86"/>
      <c r="N2" s="86"/>
      <c r="O2" s="86"/>
      <c r="P2" s="86"/>
      <c r="Q2" s="86"/>
    </row>
    <row r="3" spans="1:17" ht="13.5" customHeight="1">
      <c r="A3" s="406" t="str">
        <f>Codierung!I86</f>
        <v>Börsennotierung von Rapssaat (MATIF)</v>
      </c>
      <c r="B3" s="406"/>
      <c r="C3" s="406"/>
      <c r="D3" s="406"/>
      <c r="E3" s="406"/>
      <c r="F3" s="406"/>
      <c r="G3" s="406"/>
      <c r="H3" s="406"/>
      <c r="I3" s="406"/>
      <c r="J3" s="406"/>
    </row>
    <row r="4" spans="1:17" ht="13.5" customHeight="1">
      <c r="A4" s="407"/>
      <c r="B4" s="407"/>
      <c r="C4" s="407"/>
      <c r="D4" s="407"/>
      <c r="E4" s="407"/>
      <c r="F4" s="407"/>
      <c r="G4" s="407"/>
      <c r="H4" s="407"/>
      <c r="I4" s="407"/>
      <c r="J4" s="407"/>
    </row>
    <row r="5" spans="1:17" ht="13.5" customHeight="1">
      <c r="A5" s="407"/>
      <c r="B5" s="407"/>
      <c r="C5" s="407"/>
      <c r="D5" s="407"/>
      <c r="E5" s="407"/>
      <c r="F5" s="407"/>
      <c r="G5" s="407"/>
      <c r="H5" s="407"/>
      <c r="I5" s="407"/>
      <c r="J5" s="407"/>
    </row>
    <row r="6" spans="1:17" ht="13.5" customHeight="1">
      <c r="A6" s="407"/>
      <c r="B6" s="407"/>
      <c r="C6" s="407"/>
      <c r="D6" s="407"/>
      <c r="E6" s="407"/>
      <c r="F6" s="407"/>
      <c r="G6" s="407"/>
      <c r="H6" s="407"/>
      <c r="I6" s="407"/>
      <c r="J6" s="407"/>
    </row>
    <row r="7" spans="1:17" ht="13.5" customHeight="1">
      <c r="A7" s="407"/>
      <c r="B7" s="407"/>
      <c r="C7" s="407"/>
      <c r="D7" s="407"/>
      <c r="E7" s="407"/>
      <c r="F7" s="407"/>
      <c r="G7" s="407"/>
      <c r="H7" s="407"/>
      <c r="I7" s="407"/>
      <c r="J7" s="407"/>
    </row>
    <row r="8" spans="1:17" ht="13.5" customHeight="1">
      <c r="A8" s="407"/>
      <c r="B8" s="407"/>
      <c r="C8" s="407"/>
      <c r="D8" s="407"/>
      <c r="E8" s="407"/>
      <c r="F8" s="407"/>
      <c r="G8" s="407"/>
      <c r="H8" s="407"/>
      <c r="I8" s="407"/>
      <c r="J8" s="407"/>
    </row>
    <row r="9" spans="1:17" ht="13.5" customHeight="1">
      <c r="A9" s="407"/>
      <c r="B9" s="407"/>
      <c r="C9" s="407"/>
      <c r="D9" s="407"/>
      <c r="E9" s="407"/>
      <c r="F9" s="407"/>
      <c r="G9" s="407"/>
      <c r="H9" s="407"/>
      <c r="I9" s="407"/>
      <c r="J9" s="407"/>
    </row>
    <row r="10" spans="1:17" ht="13.5" customHeight="1">
      <c r="A10" s="407"/>
      <c r="B10" s="407"/>
      <c r="C10" s="407"/>
      <c r="D10" s="407"/>
      <c r="E10" s="407"/>
      <c r="F10" s="407"/>
      <c r="G10" s="407"/>
      <c r="H10" s="407"/>
      <c r="I10" s="407"/>
      <c r="J10" s="407"/>
    </row>
    <row r="11" spans="1:17" ht="13.5" customHeight="1">
      <c r="A11" s="407"/>
      <c r="B11" s="407"/>
      <c r="C11" s="407"/>
      <c r="D11" s="407"/>
      <c r="E11" s="407"/>
      <c r="F11" s="407"/>
      <c r="G11" s="407"/>
      <c r="H11" s="407"/>
      <c r="I11" s="407"/>
      <c r="J11" s="407"/>
    </row>
    <row r="12" spans="1:17" ht="13.5" customHeight="1">
      <c r="A12" s="407"/>
      <c r="B12" s="407"/>
      <c r="C12" s="407"/>
      <c r="D12" s="407"/>
      <c r="E12" s="407"/>
      <c r="F12" s="407"/>
      <c r="G12" s="407"/>
      <c r="H12" s="407"/>
      <c r="I12" s="407"/>
      <c r="J12" s="407"/>
    </row>
    <row r="13" spans="1:17" ht="13.5" customHeight="1">
      <c r="A13" s="407"/>
      <c r="B13" s="407"/>
      <c r="C13" s="407"/>
      <c r="D13" s="407"/>
      <c r="E13" s="407"/>
      <c r="F13" s="407"/>
      <c r="G13" s="407"/>
      <c r="H13" s="407"/>
      <c r="I13" s="407"/>
      <c r="J13" s="407"/>
    </row>
    <row r="14" spans="1:17" ht="13.5" customHeight="1">
      <c r="A14" s="407"/>
      <c r="B14" s="407"/>
      <c r="C14" s="407"/>
      <c r="D14" s="407"/>
      <c r="E14" s="407"/>
      <c r="F14" s="407"/>
      <c r="G14" s="407"/>
      <c r="H14" s="407"/>
      <c r="I14" s="407"/>
      <c r="J14" s="407"/>
    </row>
    <row r="15" spans="1:17" ht="13.5" customHeight="1">
      <c r="A15" s="407"/>
      <c r="B15" s="407"/>
      <c r="C15" s="407"/>
      <c r="D15" s="407"/>
      <c r="E15" s="407"/>
      <c r="F15" s="407"/>
      <c r="G15" s="407"/>
      <c r="H15" s="407"/>
      <c r="I15" s="407"/>
      <c r="J15" s="407"/>
    </row>
    <row r="16" spans="1:17" ht="13.5" customHeight="1">
      <c r="A16" s="407"/>
      <c r="B16" s="407"/>
      <c r="C16" s="407"/>
      <c r="D16" s="407"/>
      <c r="E16" s="407"/>
      <c r="F16" s="407"/>
      <c r="G16" s="407"/>
      <c r="H16" s="407"/>
      <c r="I16" s="407"/>
      <c r="J16" s="407"/>
    </row>
    <row r="17" spans="1:10" ht="13.5" customHeight="1">
      <c r="A17" s="407"/>
      <c r="B17" s="407"/>
      <c r="C17" s="407"/>
      <c r="D17" s="407"/>
      <c r="E17" s="407"/>
      <c r="F17" s="407"/>
      <c r="G17" s="407"/>
      <c r="H17" s="407"/>
      <c r="I17" s="407"/>
      <c r="J17" s="407"/>
    </row>
    <row r="18" spans="1:10" ht="13.5" customHeight="1">
      <c r="A18" s="407"/>
      <c r="B18" s="407"/>
      <c r="C18" s="407"/>
      <c r="D18" s="407"/>
      <c r="E18" s="407"/>
      <c r="F18" s="407"/>
      <c r="G18" s="407"/>
      <c r="H18" s="407"/>
      <c r="I18" s="407"/>
      <c r="J18" s="407"/>
    </row>
    <row r="19" spans="1:10" ht="13.5" customHeight="1">
      <c r="A19" s="407"/>
      <c r="B19" s="407"/>
      <c r="C19" s="407"/>
      <c r="D19" s="407"/>
      <c r="E19" s="407"/>
      <c r="F19" s="407"/>
      <c r="G19" s="407"/>
      <c r="H19" s="407"/>
      <c r="I19" s="407"/>
      <c r="J19" s="407"/>
    </row>
    <row r="20" spans="1:10" ht="13.5" customHeight="1">
      <c r="A20" s="407"/>
      <c r="B20" s="407"/>
      <c r="C20" s="407"/>
      <c r="D20" s="407"/>
      <c r="E20" s="407"/>
      <c r="F20" s="407"/>
      <c r="G20" s="407"/>
      <c r="H20" s="407"/>
      <c r="I20" s="407"/>
      <c r="J20" s="407"/>
    </row>
    <row r="21" spans="1:10" ht="13.5" customHeight="1">
      <c r="A21" s="407"/>
      <c r="B21" s="407"/>
      <c r="C21" s="407"/>
      <c r="D21" s="407"/>
      <c r="E21" s="407"/>
      <c r="F21" s="407"/>
      <c r="G21" s="407"/>
      <c r="H21" s="407"/>
      <c r="I21" s="407"/>
      <c r="J21" s="407"/>
    </row>
    <row r="22" spans="1:10" ht="13.5" customHeight="1">
      <c r="A22" s="407"/>
      <c r="B22" s="407"/>
      <c r="C22" s="407"/>
      <c r="D22" s="407"/>
      <c r="E22" s="407"/>
      <c r="F22" s="407"/>
      <c r="G22" s="407"/>
      <c r="H22" s="407"/>
      <c r="I22" s="407"/>
      <c r="J22" s="407"/>
    </row>
    <row r="23" spans="1:10" ht="13.5" customHeight="1">
      <c r="A23" s="407"/>
      <c r="B23" s="407"/>
      <c r="C23" s="407"/>
      <c r="D23" s="407"/>
      <c r="E23" s="407"/>
      <c r="F23" s="407"/>
      <c r="G23" s="407"/>
      <c r="H23" s="407"/>
      <c r="I23" s="407"/>
      <c r="J23" s="407"/>
    </row>
    <row r="24" spans="1:10" ht="13.5" customHeight="1">
      <c r="A24" s="407"/>
      <c r="B24" s="407"/>
      <c r="C24" s="407"/>
      <c r="D24" s="407"/>
      <c r="E24" s="407"/>
      <c r="F24" s="407"/>
      <c r="G24" s="407"/>
      <c r="H24" s="407"/>
      <c r="I24" s="407"/>
      <c r="J24" s="407"/>
    </row>
    <row r="25" spans="1:10" ht="13.5" customHeight="1">
      <c r="A25" s="407"/>
      <c r="B25" s="407"/>
      <c r="C25" s="407"/>
      <c r="D25" s="407"/>
      <c r="E25" s="407"/>
      <c r="F25" s="407"/>
      <c r="G25" s="407"/>
      <c r="H25" s="407"/>
      <c r="I25" s="407"/>
      <c r="J25" s="407"/>
    </row>
    <row r="26" spans="1:10" ht="13.5" customHeight="1">
      <c r="A26" s="407"/>
      <c r="B26" s="407"/>
      <c r="C26" s="407"/>
      <c r="D26" s="407"/>
      <c r="E26" s="407"/>
      <c r="F26" s="407"/>
      <c r="G26" s="407"/>
      <c r="H26" s="407"/>
      <c r="I26" s="407"/>
      <c r="J26" s="407"/>
    </row>
    <row r="27" spans="1:10" ht="13.5" customHeight="1">
      <c r="A27" s="407"/>
      <c r="B27" s="407"/>
      <c r="C27" s="407"/>
      <c r="D27" s="407"/>
      <c r="E27" s="407"/>
      <c r="F27" s="407"/>
      <c r="G27" s="407"/>
      <c r="H27" s="407"/>
      <c r="I27" s="407"/>
      <c r="J27" s="407"/>
    </row>
    <row r="28" spans="1:10" ht="13.5" customHeight="1">
      <c r="A28" s="407"/>
      <c r="B28" s="407"/>
      <c r="C28" s="407"/>
      <c r="D28" s="407"/>
      <c r="E28" s="407"/>
      <c r="F28" s="407"/>
      <c r="G28" s="407"/>
      <c r="H28" s="407"/>
      <c r="I28" s="407"/>
      <c r="J28" s="407"/>
    </row>
    <row r="29" spans="1:10" ht="13.5" customHeight="1">
      <c r="A29" s="407"/>
      <c r="B29" s="407"/>
      <c r="C29" s="407"/>
      <c r="D29" s="407"/>
      <c r="E29" s="407"/>
      <c r="F29" s="407"/>
      <c r="G29" s="407"/>
      <c r="H29" s="407"/>
      <c r="I29" s="407"/>
      <c r="J29" s="407"/>
    </row>
    <row r="30" spans="1:10" ht="13.5" customHeight="1">
      <c r="A30" s="407"/>
      <c r="B30" s="407"/>
      <c r="C30" s="407"/>
      <c r="D30" s="407"/>
      <c r="E30" s="407"/>
      <c r="F30" s="407"/>
      <c r="G30" s="407"/>
      <c r="H30" s="407"/>
      <c r="I30" s="407"/>
      <c r="J30" s="407"/>
    </row>
    <row r="31" spans="1:10" ht="13.5" customHeight="1">
      <c r="A31" s="407"/>
      <c r="B31" s="407"/>
      <c r="C31" s="407"/>
      <c r="D31" s="407"/>
      <c r="E31" s="407"/>
      <c r="F31" s="407"/>
      <c r="G31" s="407"/>
      <c r="H31" s="407"/>
      <c r="I31" s="407"/>
      <c r="J31" s="407"/>
    </row>
    <row r="32" spans="1:10" ht="13.5" customHeight="1">
      <c r="A32" s="407"/>
      <c r="B32" s="407"/>
      <c r="C32" s="407"/>
      <c r="D32" s="407"/>
      <c r="E32" s="407"/>
      <c r="F32" s="407"/>
      <c r="G32" s="407"/>
      <c r="H32" s="407"/>
      <c r="I32" s="407"/>
      <c r="J32" s="407"/>
    </row>
    <row r="33" spans="1:10" ht="13.5" customHeight="1">
      <c r="A33" s="407"/>
      <c r="B33" s="407"/>
      <c r="C33" s="407"/>
      <c r="D33" s="407"/>
      <c r="E33" s="407"/>
      <c r="F33" s="407"/>
      <c r="G33" s="407"/>
      <c r="H33" s="407"/>
      <c r="I33" s="407"/>
      <c r="J33" s="407"/>
    </row>
    <row r="34" spans="1:10" ht="13.5" customHeight="1">
      <c r="A34" s="407"/>
      <c r="B34" s="407"/>
      <c r="C34" s="407"/>
      <c r="D34" s="407"/>
      <c r="E34" s="407"/>
      <c r="F34" s="407"/>
      <c r="G34" s="407"/>
      <c r="H34" s="407"/>
      <c r="I34" s="407"/>
      <c r="J34" s="407"/>
    </row>
    <row r="35" spans="1:10" ht="13.5" customHeight="1">
      <c r="A35" s="407"/>
      <c r="B35" s="407"/>
      <c r="C35" s="407"/>
      <c r="D35" s="407"/>
      <c r="E35" s="407"/>
      <c r="F35" s="407"/>
      <c r="G35" s="407"/>
      <c r="H35" s="407"/>
      <c r="I35" s="407"/>
      <c r="J35" s="407"/>
    </row>
    <row r="36" spans="1:10" ht="13.5" customHeight="1">
      <c r="A36" s="407"/>
      <c r="B36" s="407"/>
      <c r="C36" s="407"/>
      <c r="D36" s="407"/>
      <c r="E36" s="407"/>
      <c r="F36" s="407"/>
      <c r="G36" s="407"/>
      <c r="H36" s="407"/>
      <c r="I36" s="407"/>
      <c r="J36" s="407"/>
    </row>
    <row r="37" spans="1:10" ht="13.5" customHeight="1">
      <c r="A37" s="407"/>
      <c r="B37" s="407"/>
      <c r="C37" s="407"/>
      <c r="D37" s="407"/>
      <c r="E37" s="407"/>
      <c r="F37" s="407"/>
      <c r="G37" s="407"/>
      <c r="H37" s="407"/>
      <c r="I37" s="407"/>
      <c r="J37" s="407"/>
    </row>
    <row r="38" spans="1:10" ht="13.5" customHeight="1">
      <c r="A38" s="407"/>
      <c r="B38" s="407"/>
      <c r="C38" s="407"/>
      <c r="D38" s="407"/>
      <c r="E38" s="407"/>
      <c r="F38" s="407"/>
      <c r="G38" s="407"/>
      <c r="H38" s="407"/>
      <c r="I38" s="407"/>
      <c r="J38" s="407"/>
    </row>
    <row r="39" spans="1:10" ht="13.5" customHeight="1">
      <c r="A39" s="407"/>
      <c r="B39" s="407"/>
      <c r="C39" s="407"/>
      <c r="D39" s="407"/>
      <c r="E39" s="407"/>
      <c r="F39" s="407"/>
      <c r="G39" s="407"/>
      <c r="H39" s="407"/>
      <c r="I39" s="407"/>
      <c r="J39" s="407"/>
    </row>
    <row r="40" spans="1:10" ht="13.5" customHeight="1">
      <c r="A40" s="407"/>
      <c r="B40" s="407"/>
      <c r="C40" s="407"/>
      <c r="D40" s="407"/>
      <c r="E40" s="407"/>
      <c r="F40" s="407"/>
      <c r="G40" s="407"/>
      <c r="H40" s="407"/>
      <c r="I40" s="407"/>
      <c r="J40" s="407"/>
    </row>
    <row r="41" spans="1:10" ht="13.5" customHeight="1">
      <c r="A41" s="407"/>
      <c r="B41" s="407"/>
      <c r="C41" s="407"/>
      <c r="D41" s="407"/>
      <c r="E41" s="407"/>
      <c r="F41" s="407"/>
      <c r="G41" s="407"/>
      <c r="H41" s="407"/>
      <c r="I41" s="407"/>
      <c r="J41" s="407"/>
    </row>
    <row r="42" spans="1:10" ht="13.5" customHeight="1">
      <c r="A42" s="407"/>
      <c r="B42" s="407"/>
      <c r="C42" s="407"/>
      <c r="D42" s="407"/>
      <c r="E42" s="407"/>
      <c r="F42" s="407"/>
      <c r="G42" s="407"/>
      <c r="H42" s="407"/>
      <c r="I42" s="407"/>
      <c r="J42" s="407"/>
    </row>
    <row r="43" spans="1:10" ht="13.5" customHeight="1">
      <c r="A43" s="407"/>
      <c r="B43" s="407"/>
      <c r="C43" s="407"/>
      <c r="D43" s="407"/>
      <c r="E43" s="407"/>
      <c r="F43" s="407"/>
      <c r="G43" s="407"/>
      <c r="H43" s="407"/>
      <c r="I43" s="407"/>
      <c r="J43" s="407"/>
    </row>
    <row r="44" spans="1:10" ht="13.5" customHeight="1">
      <c r="A44" s="407"/>
      <c r="B44" s="407"/>
      <c r="C44" s="407"/>
      <c r="D44" s="407"/>
      <c r="E44" s="407"/>
      <c r="F44" s="407"/>
      <c r="G44" s="407"/>
      <c r="H44" s="407"/>
      <c r="I44" s="407"/>
      <c r="J44" s="407"/>
    </row>
    <row r="45" spans="1:10" ht="13.5" customHeight="1">
      <c r="A45" s="407"/>
      <c r="B45" s="407"/>
      <c r="C45" s="407"/>
      <c r="D45" s="407"/>
      <c r="E45" s="407"/>
      <c r="F45" s="407"/>
      <c r="G45" s="407"/>
      <c r="H45" s="407"/>
      <c r="I45" s="407"/>
      <c r="J45" s="407"/>
    </row>
    <row r="46" spans="1:10" ht="13.5" customHeight="1">
      <c r="A46" s="407"/>
      <c r="B46" s="407"/>
      <c r="C46" s="407"/>
      <c r="D46" s="407"/>
      <c r="E46" s="407"/>
      <c r="F46" s="407"/>
      <c r="G46" s="407"/>
      <c r="H46" s="407"/>
      <c r="I46" s="407"/>
      <c r="J46" s="407"/>
    </row>
    <row r="47" spans="1:10" ht="13.5" customHeight="1">
      <c r="A47" s="407"/>
      <c r="B47" s="407"/>
      <c r="C47" s="407"/>
      <c r="D47" s="407"/>
      <c r="E47" s="407"/>
      <c r="F47" s="407"/>
      <c r="G47" s="407"/>
      <c r="H47" s="407"/>
      <c r="I47" s="407"/>
      <c r="J47" s="407"/>
    </row>
    <row r="48" spans="1:10" ht="13.5" customHeight="1">
      <c r="A48" s="407"/>
      <c r="B48" s="407"/>
      <c r="C48" s="407"/>
      <c r="D48" s="407"/>
      <c r="E48" s="407"/>
      <c r="F48" s="407"/>
      <c r="G48" s="407"/>
      <c r="H48" s="407"/>
      <c r="I48" s="407"/>
      <c r="J48" s="407"/>
    </row>
    <row r="49" spans="1:15" ht="13.5" customHeight="1">
      <c r="A49" s="407"/>
      <c r="B49" s="407"/>
      <c r="C49" s="407"/>
      <c r="D49" s="407"/>
      <c r="E49" s="407"/>
      <c r="F49" s="407"/>
      <c r="G49" s="407"/>
      <c r="H49" s="407"/>
      <c r="I49" s="407"/>
      <c r="J49" s="407"/>
    </row>
    <row r="50" spans="1:15" ht="13.5" customHeight="1">
      <c r="A50" s="407"/>
      <c r="B50" s="407"/>
      <c r="C50" s="407"/>
      <c r="D50" s="407"/>
      <c r="E50" s="407"/>
      <c r="F50" s="407"/>
      <c r="G50" s="407"/>
      <c r="H50" s="407"/>
      <c r="I50" s="407"/>
      <c r="J50" s="407"/>
    </row>
    <row r="51" spans="1:15" ht="13.5" customHeight="1">
      <c r="A51" s="407"/>
      <c r="B51" s="407"/>
      <c r="C51" s="407"/>
      <c r="D51" s="407"/>
      <c r="E51" s="407"/>
      <c r="F51" s="407"/>
      <c r="G51" s="407"/>
      <c r="H51" s="407"/>
      <c r="I51" s="407"/>
      <c r="J51" s="407"/>
    </row>
    <row r="52" spans="1:15" ht="13.5" customHeight="1">
      <c r="A52" s="407"/>
      <c r="B52" s="407"/>
      <c r="C52" s="407"/>
      <c r="D52" s="407"/>
      <c r="E52" s="407"/>
      <c r="F52" s="407"/>
      <c r="G52" s="407"/>
      <c r="H52" s="407"/>
      <c r="I52" s="407"/>
      <c r="J52" s="407"/>
    </row>
    <row r="53" spans="1:15" ht="13.5" customHeight="1">
      <c r="A53" s="407"/>
      <c r="B53" s="407"/>
      <c r="C53" s="407"/>
      <c r="D53" s="407"/>
      <c r="E53" s="407"/>
      <c r="F53" s="407"/>
      <c r="G53" s="407"/>
      <c r="H53" s="407"/>
      <c r="I53" s="407"/>
      <c r="J53" s="407"/>
    </row>
    <row r="54" spans="1:15" ht="13.5" customHeight="1">
      <c r="A54" s="407"/>
      <c r="B54" s="407"/>
      <c r="C54" s="407"/>
      <c r="D54" s="407"/>
      <c r="E54" s="407"/>
      <c r="F54" s="407"/>
      <c r="G54" s="407"/>
      <c r="H54" s="407"/>
      <c r="I54" s="407"/>
      <c r="J54" s="407"/>
    </row>
    <row r="55" spans="1:15" ht="22.5">
      <c r="B55" s="247" t="str">
        <f>Codierung!$I$92</f>
        <v>Notierung Rapssaat in Euro/t</v>
      </c>
      <c r="C55" s="247" t="str">
        <f>Codierung!$I$93</f>
        <v>Notierung Rapssaat in CHF/t</v>
      </c>
      <c r="D55" s="247" t="str">
        <f>Codierung!$I$94</f>
        <v>CHF/Euro</v>
      </c>
      <c r="E55" s="247" t="str">
        <f>Codierung!$I$103</f>
        <v>Produzentenpreise Österreich</v>
      </c>
      <c r="H55" s="86"/>
      <c r="I55" s="302"/>
      <c r="J55" s="90"/>
      <c r="K55" s="90"/>
      <c r="L55" s="90"/>
      <c r="M55" s="90"/>
      <c r="N55" s="90"/>
      <c r="O55" s="90"/>
    </row>
    <row r="56" spans="1:15">
      <c r="B56" s="247"/>
      <c r="C56" s="247"/>
      <c r="D56" s="247"/>
      <c r="H56" s="86"/>
      <c r="I56" s="302"/>
      <c r="J56" s="90"/>
      <c r="K56" s="90"/>
      <c r="L56" s="90"/>
      <c r="M56" s="90"/>
      <c r="N56" s="90"/>
      <c r="O56" s="90"/>
    </row>
    <row r="57" spans="1:15" ht="15" customHeight="1">
      <c r="A57" s="1" t="s">
        <v>211</v>
      </c>
      <c r="B57" s="256">
        <v>299.42045454545456</v>
      </c>
      <c r="C57" s="256">
        <v>496.04986704545456</v>
      </c>
      <c r="D57" s="1">
        <v>1.6567000000000001</v>
      </c>
      <c r="H57" s="86"/>
      <c r="J57" s="1"/>
    </row>
    <row r="58" spans="1:15" ht="15" customHeight="1">
      <c r="A58" s="1" t="s">
        <v>212</v>
      </c>
      <c r="B58" s="256">
        <v>327.89130434782606</v>
      </c>
      <c r="C58" s="256">
        <v>536.98758913043469</v>
      </c>
      <c r="D58" s="1">
        <v>1.6376999999999999</v>
      </c>
      <c r="H58" s="86"/>
      <c r="J58" s="1"/>
    </row>
    <row r="59" spans="1:15" ht="15" customHeight="1">
      <c r="A59" s="1" t="s">
        <v>213</v>
      </c>
      <c r="B59" s="256">
        <v>353.46249999999998</v>
      </c>
      <c r="C59" s="256">
        <v>582.32946874999993</v>
      </c>
      <c r="D59" s="1">
        <v>1.6475</v>
      </c>
      <c r="H59" s="86"/>
      <c r="J59" s="1"/>
    </row>
    <row r="60" spans="1:15" ht="15" customHeight="1">
      <c r="A60" s="1" t="s">
        <v>214</v>
      </c>
      <c r="B60" s="256">
        <v>366.40476190476193</v>
      </c>
      <c r="C60" s="256">
        <v>612.04251428571433</v>
      </c>
      <c r="D60" s="1">
        <v>1.6704000000000001</v>
      </c>
      <c r="H60" s="86"/>
      <c r="J60" s="1"/>
    </row>
    <row r="61" spans="1:15" ht="15" customHeight="1">
      <c r="A61" s="1" t="s">
        <v>215</v>
      </c>
      <c r="B61" s="256">
        <v>382.77272727272725</v>
      </c>
      <c r="C61" s="256">
        <v>631.00084090909093</v>
      </c>
      <c r="D61" s="1">
        <v>1.6485000000000001</v>
      </c>
      <c r="H61" s="86"/>
      <c r="J61" s="1"/>
    </row>
    <row r="62" spans="1:15" ht="15" customHeight="1">
      <c r="A62" s="1" t="s">
        <v>216</v>
      </c>
      <c r="B62" s="256">
        <v>409.54166666666669</v>
      </c>
      <c r="C62" s="256">
        <v>679.26580833333344</v>
      </c>
      <c r="D62" s="1">
        <v>1.6586000000000001</v>
      </c>
      <c r="H62" s="86"/>
      <c r="J62" s="1"/>
    </row>
    <row r="63" spans="1:15" ht="15" customHeight="1">
      <c r="A63" s="1" t="s">
        <v>217</v>
      </c>
      <c r="B63" s="256">
        <v>433.89772727272725</v>
      </c>
      <c r="C63" s="256">
        <v>702.4370306818181</v>
      </c>
      <c r="D63" s="1">
        <v>1.6189</v>
      </c>
      <c r="E63" s="1">
        <v>362.9</v>
      </c>
      <c r="H63" s="86"/>
      <c r="J63" s="1"/>
    </row>
    <row r="64" spans="1:15" ht="15" customHeight="1">
      <c r="A64" s="1" t="s">
        <v>218</v>
      </c>
      <c r="B64" s="256">
        <v>465.65476190476193</v>
      </c>
      <c r="C64" s="256">
        <v>749.09881547619057</v>
      </c>
      <c r="D64" s="1">
        <v>1.6087</v>
      </c>
      <c r="H64" s="86"/>
      <c r="J64" s="1"/>
    </row>
    <row r="65" spans="1:10" ht="15" customHeight="1">
      <c r="A65" s="1" t="s">
        <v>219</v>
      </c>
      <c r="B65" s="256">
        <v>473.61842105263156</v>
      </c>
      <c r="C65" s="256">
        <v>744.10190131578941</v>
      </c>
      <c r="D65" s="1">
        <v>1.5710999999999999</v>
      </c>
      <c r="H65" s="86"/>
      <c r="J65" s="1"/>
    </row>
    <row r="66" spans="1:10" ht="15" customHeight="1">
      <c r="A66" s="1" t="s">
        <v>220</v>
      </c>
      <c r="B66" s="256">
        <v>441.26136363636363</v>
      </c>
      <c r="C66" s="256">
        <v>703.98837954545445</v>
      </c>
      <c r="D66" s="1">
        <v>1.5953999999999999</v>
      </c>
      <c r="H66" s="86"/>
      <c r="J66" s="1"/>
    </row>
    <row r="67" spans="1:10" ht="15" customHeight="1">
      <c r="A67" s="1" t="s">
        <v>221</v>
      </c>
      <c r="B67" s="256">
        <v>435.63636363636363</v>
      </c>
      <c r="C67" s="256">
        <v>707.69127272727269</v>
      </c>
      <c r="D67" s="1">
        <v>1.6245000000000001</v>
      </c>
      <c r="H67" s="86"/>
      <c r="J67" s="1"/>
    </row>
    <row r="68" spans="1:10" ht="15" customHeight="1">
      <c r="A68" s="1" t="s">
        <v>222</v>
      </c>
      <c r="B68" s="256">
        <v>453.08333333333331</v>
      </c>
      <c r="C68" s="256">
        <v>731.18588333333321</v>
      </c>
      <c r="D68" s="1">
        <v>1.6137999999999999</v>
      </c>
      <c r="H68" s="86"/>
      <c r="J68" s="1"/>
    </row>
    <row r="69" spans="1:10" ht="15" customHeight="1">
      <c r="A69" s="1" t="s">
        <v>223</v>
      </c>
      <c r="B69" s="256">
        <v>432.91304347826087</v>
      </c>
      <c r="C69" s="256">
        <v>700.71305217391307</v>
      </c>
      <c r="D69" s="1">
        <v>1.6186</v>
      </c>
      <c r="H69" s="86"/>
      <c r="J69" s="1"/>
    </row>
    <row r="70" spans="1:10" ht="15" customHeight="1">
      <c r="A70" s="1" t="s">
        <v>224</v>
      </c>
      <c r="B70" s="256">
        <v>391.46428571428572</v>
      </c>
      <c r="C70" s="256">
        <v>634.32872857142866</v>
      </c>
      <c r="D70" s="1">
        <v>1.6204000000000001</v>
      </c>
      <c r="H70" s="86"/>
      <c r="J70" s="1"/>
    </row>
    <row r="71" spans="1:10" ht="15" customHeight="1">
      <c r="A71" s="1" t="s">
        <v>225</v>
      </c>
      <c r="B71" s="256">
        <v>365.02272727272725</v>
      </c>
      <c r="C71" s="256">
        <v>582.02873863636364</v>
      </c>
      <c r="D71" s="1">
        <v>1.5945</v>
      </c>
      <c r="H71" s="86"/>
      <c r="J71" s="1"/>
    </row>
    <row r="72" spans="1:10" ht="15" customHeight="1">
      <c r="A72" s="1" t="s">
        <v>226</v>
      </c>
      <c r="B72" s="256">
        <v>326.25</v>
      </c>
      <c r="C72" s="256">
        <v>495.96525000000003</v>
      </c>
      <c r="D72" s="1">
        <v>1.5202</v>
      </c>
      <c r="H72" s="86"/>
      <c r="J72" s="1"/>
    </row>
    <row r="73" spans="1:10" ht="15" customHeight="1">
      <c r="A73" s="258" t="s">
        <v>227</v>
      </c>
      <c r="B73" s="256">
        <v>316.375</v>
      </c>
      <c r="C73" s="256">
        <v>479.37140000000005</v>
      </c>
      <c r="D73" s="1">
        <v>1.5152000000000001</v>
      </c>
      <c r="H73" s="86"/>
      <c r="J73" s="1"/>
    </row>
    <row r="74" spans="1:10" ht="15" customHeight="1">
      <c r="A74" s="258" t="s">
        <v>228</v>
      </c>
      <c r="B74" s="256">
        <v>267.95</v>
      </c>
      <c r="C74" s="256">
        <v>412.56261499999999</v>
      </c>
      <c r="D74" s="1">
        <v>1.5397000000000001</v>
      </c>
      <c r="H74" s="86"/>
      <c r="J74" s="1"/>
    </row>
    <row r="75" spans="1:10" ht="15" customHeight="1">
      <c r="A75" s="258" t="s">
        <v>229</v>
      </c>
      <c r="B75" s="256">
        <v>290.34523809523807</v>
      </c>
      <c r="C75" s="256">
        <v>433.77578571428569</v>
      </c>
      <c r="D75" s="1">
        <v>1.494</v>
      </c>
      <c r="E75" s="1">
        <v>383.2</v>
      </c>
      <c r="H75" s="86"/>
      <c r="J75" s="1"/>
    </row>
    <row r="76" spans="1:10" ht="15" customHeight="1">
      <c r="A76" s="258" t="s">
        <v>230</v>
      </c>
      <c r="B76" s="256">
        <v>281.13749999999999</v>
      </c>
      <c r="C76" s="256">
        <v>419.03544374999996</v>
      </c>
      <c r="D76" s="1">
        <v>1.4904999999999999</v>
      </c>
      <c r="H76" s="86"/>
      <c r="J76" s="1"/>
    </row>
    <row r="77" spans="1:10" ht="15" customHeight="1">
      <c r="A77" s="258" t="s">
        <v>231</v>
      </c>
      <c r="B77" s="256">
        <v>268.39772727272725</v>
      </c>
      <c r="C77" s="256">
        <v>404.42169545454539</v>
      </c>
      <c r="D77" s="1">
        <v>1.5067999999999999</v>
      </c>
      <c r="H77" s="86"/>
      <c r="J77" s="1"/>
    </row>
    <row r="78" spans="1:10" ht="15" customHeight="1">
      <c r="A78" s="258" t="s">
        <v>232</v>
      </c>
      <c r="B78" s="256">
        <v>289.08749999999998</v>
      </c>
      <c r="C78" s="256">
        <v>437.99647124999996</v>
      </c>
      <c r="D78" s="1">
        <v>1.5150999999999999</v>
      </c>
      <c r="H78" s="86"/>
      <c r="J78" s="1"/>
    </row>
    <row r="79" spans="1:10" ht="15" customHeight="1">
      <c r="A79" s="258" t="s">
        <v>233</v>
      </c>
      <c r="B79" s="256">
        <v>318.28947368421052</v>
      </c>
      <c r="C79" s="256">
        <v>481.19002631578945</v>
      </c>
      <c r="D79" s="1">
        <v>1.5118</v>
      </c>
      <c r="H79" s="86"/>
      <c r="J79" s="1"/>
    </row>
    <row r="80" spans="1:10" ht="15" customHeight="1">
      <c r="A80" s="258" t="s">
        <v>234</v>
      </c>
      <c r="B80" s="256">
        <v>307.36363636363637</v>
      </c>
      <c r="C80" s="256">
        <v>465.50222727272728</v>
      </c>
      <c r="D80" s="1">
        <v>1.5145</v>
      </c>
      <c r="H80" s="86"/>
      <c r="J80" s="1"/>
    </row>
    <row r="81" spans="1:18" ht="15" customHeight="1">
      <c r="A81" s="259" t="s">
        <v>235</v>
      </c>
      <c r="B81" s="256">
        <v>272.25</v>
      </c>
      <c r="C81" s="256">
        <v>413.87445000000002</v>
      </c>
      <c r="D81" s="1">
        <v>1.5202</v>
      </c>
      <c r="H81" s="86"/>
      <c r="J81" s="1"/>
    </row>
    <row r="82" spans="1:18" s="86" customFormat="1" ht="15" customHeight="1">
      <c r="A82" s="259" t="s">
        <v>236</v>
      </c>
      <c r="B82" s="256">
        <v>275.91666666666669</v>
      </c>
      <c r="C82" s="256">
        <v>420.49700000000001</v>
      </c>
      <c r="D82" s="1">
        <v>1.524</v>
      </c>
      <c r="E82" s="1"/>
      <c r="F82" s="1"/>
      <c r="G82" s="1"/>
      <c r="I82" s="1"/>
      <c r="J82" s="1"/>
      <c r="K82" s="1"/>
      <c r="L82" s="1"/>
      <c r="M82" s="1"/>
      <c r="N82" s="1"/>
      <c r="O82" s="1"/>
      <c r="P82" s="1"/>
      <c r="Q82" s="1"/>
      <c r="R82" s="1"/>
    </row>
    <row r="83" spans="1:18" s="86" customFormat="1" ht="15" customHeight="1">
      <c r="A83" s="259" t="s">
        <v>237</v>
      </c>
      <c r="B83" s="256">
        <v>260.57954545454544</v>
      </c>
      <c r="C83" s="256">
        <v>394.72589545454542</v>
      </c>
      <c r="D83" s="1">
        <v>1.5147999999999999</v>
      </c>
      <c r="E83" s="1"/>
      <c r="F83" s="1"/>
      <c r="G83" s="1"/>
      <c r="I83" s="1"/>
      <c r="J83" s="1"/>
      <c r="K83" s="1"/>
      <c r="L83" s="1"/>
      <c r="M83" s="1"/>
      <c r="N83" s="1"/>
      <c r="O83" s="1"/>
      <c r="P83" s="1"/>
      <c r="Q83" s="1"/>
      <c r="R83" s="1"/>
    </row>
    <row r="84" spans="1:18" s="86" customFormat="1" ht="15" customHeight="1">
      <c r="A84" s="259" t="s">
        <v>238</v>
      </c>
      <c r="B84" s="256">
        <v>264.52272727272725</v>
      </c>
      <c r="C84" s="256">
        <v>400.48740909090907</v>
      </c>
      <c r="D84" s="1">
        <v>1.514</v>
      </c>
      <c r="E84" s="1"/>
      <c r="F84" s="1"/>
      <c r="G84" s="1"/>
      <c r="I84" s="1"/>
      <c r="J84" s="1"/>
      <c r="K84" s="1"/>
      <c r="L84" s="1"/>
      <c r="M84" s="1"/>
      <c r="N84" s="1"/>
      <c r="O84" s="1"/>
      <c r="P84" s="1"/>
      <c r="Q84" s="1"/>
      <c r="R84" s="1"/>
    </row>
    <row r="85" spans="1:18" s="86" customFormat="1">
      <c r="A85" s="259" t="s">
        <v>239</v>
      </c>
      <c r="B85" s="256">
        <v>276.48809523809524</v>
      </c>
      <c r="C85" s="256">
        <v>417.60761904761904</v>
      </c>
      <c r="D85" s="1">
        <v>1.5104</v>
      </c>
      <c r="E85" s="1"/>
      <c r="F85" s="1"/>
      <c r="G85" s="1"/>
      <c r="I85" s="1"/>
      <c r="J85" s="1"/>
      <c r="K85" s="1"/>
      <c r="L85" s="1"/>
      <c r="M85" s="1"/>
      <c r="N85" s="1"/>
      <c r="O85" s="1"/>
      <c r="P85" s="1"/>
      <c r="Q85" s="1"/>
      <c r="R85" s="1"/>
    </row>
    <row r="86" spans="1:18" s="86" customFormat="1">
      <c r="A86" s="259" t="s">
        <v>240</v>
      </c>
      <c r="B86" s="256">
        <v>283.14772727272725</v>
      </c>
      <c r="C86" s="256">
        <v>425.42946022727267</v>
      </c>
      <c r="D86" s="1">
        <v>1.5024999999999999</v>
      </c>
      <c r="E86" s="1"/>
      <c r="F86" s="1"/>
      <c r="G86" s="1"/>
      <c r="I86" s="1"/>
      <c r="J86" s="1"/>
      <c r="K86" s="1"/>
      <c r="L86" s="1"/>
      <c r="M86" s="1"/>
      <c r="N86" s="1"/>
      <c r="O86" s="1"/>
      <c r="P86" s="1"/>
      <c r="Q86" s="1"/>
      <c r="R86" s="1"/>
    </row>
    <row r="87" spans="1:18" s="86" customFormat="1">
      <c r="A87" s="259" t="s">
        <v>241</v>
      </c>
      <c r="B87" s="256">
        <v>283.83749999999998</v>
      </c>
      <c r="C87" s="256">
        <v>419.14283624999996</v>
      </c>
      <c r="D87" s="1">
        <v>1.4766999999999999</v>
      </c>
      <c r="E87" s="1"/>
      <c r="F87" s="1"/>
      <c r="G87" s="1"/>
      <c r="I87" s="1"/>
      <c r="J87" s="1"/>
      <c r="K87" s="1"/>
      <c r="L87" s="1"/>
      <c r="M87" s="1"/>
      <c r="N87" s="1"/>
      <c r="O87" s="1"/>
      <c r="P87" s="1"/>
      <c r="Q87" s="1"/>
      <c r="R87" s="1"/>
    </row>
    <row r="88" spans="1:18">
      <c r="A88" s="260" t="s">
        <v>242</v>
      </c>
      <c r="B88" s="256">
        <v>291.61250000000001</v>
      </c>
      <c r="C88" s="256">
        <v>427.88302125000001</v>
      </c>
      <c r="D88" s="1">
        <v>1.4673</v>
      </c>
      <c r="E88" s="1">
        <v>227.3</v>
      </c>
      <c r="H88" s="86"/>
      <c r="J88" s="1"/>
    </row>
    <row r="89" spans="1:18">
      <c r="A89" s="260" t="s">
        <v>243</v>
      </c>
      <c r="B89" s="256">
        <v>297.94565217391306</v>
      </c>
      <c r="C89" s="256">
        <v>431.54448260869566</v>
      </c>
      <c r="D89" s="1">
        <v>1.4483999999999999</v>
      </c>
      <c r="H89" s="86"/>
      <c r="J89" s="1"/>
    </row>
    <row r="90" spans="1:18">
      <c r="A90" s="260" t="s">
        <v>244</v>
      </c>
      <c r="B90" s="256">
        <v>311.41250000000002</v>
      </c>
      <c r="C90" s="256">
        <v>446.53438375000002</v>
      </c>
      <c r="D90" s="1">
        <v>1.4339</v>
      </c>
      <c r="H90" s="86"/>
      <c r="J90" s="1"/>
    </row>
    <row r="91" spans="1:18">
      <c r="A91" s="260" t="s">
        <v>245</v>
      </c>
      <c r="B91" s="256">
        <v>304.26190476190476</v>
      </c>
      <c r="C91" s="256">
        <v>432.02147857142853</v>
      </c>
      <c r="D91" s="1">
        <v>1.4198999999999999</v>
      </c>
      <c r="H91" s="86"/>
      <c r="J91" s="1"/>
    </row>
    <row r="92" spans="1:18">
      <c r="A92" s="260" t="s">
        <v>246</v>
      </c>
      <c r="B92" s="256">
        <v>320.125</v>
      </c>
      <c r="C92" s="256">
        <v>440.94017500000001</v>
      </c>
      <c r="D92" s="1">
        <v>1.3774</v>
      </c>
      <c r="H92" s="86"/>
      <c r="J92" s="1"/>
    </row>
    <row r="93" spans="1:18" s="86" customFormat="1">
      <c r="A93" s="260" t="s">
        <v>247</v>
      </c>
      <c r="B93" s="256">
        <v>351.89772727272725</v>
      </c>
      <c r="C93" s="256">
        <v>474.04142840909088</v>
      </c>
      <c r="D93" s="1">
        <v>1.3471</v>
      </c>
      <c r="E93" s="1"/>
      <c r="F93" s="1"/>
      <c r="G93" s="1"/>
      <c r="I93" s="1"/>
      <c r="J93" s="1"/>
      <c r="K93" s="1"/>
      <c r="L93" s="1"/>
      <c r="M93" s="1"/>
      <c r="N93" s="1"/>
      <c r="O93" s="1"/>
      <c r="P93" s="1"/>
      <c r="Q93" s="1"/>
      <c r="R93" s="1"/>
    </row>
    <row r="94" spans="1:18" s="86" customFormat="1">
      <c r="A94" s="260" t="s">
        <v>248</v>
      </c>
      <c r="B94" s="256">
        <v>372.06818181818181</v>
      </c>
      <c r="C94" s="256">
        <v>499.61315454545456</v>
      </c>
      <c r="D94" s="1">
        <v>1.3428</v>
      </c>
      <c r="E94" s="1"/>
      <c r="F94" s="1"/>
      <c r="G94" s="1"/>
      <c r="I94" s="1"/>
      <c r="J94" s="1"/>
      <c r="K94" s="1"/>
      <c r="L94" s="1"/>
      <c r="M94" s="1"/>
      <c r="N94" s="1"/>
      <c r="O94" s="1"/>
      <c r="P94" s="1"/>
      <c r="Q94" s="1"/>
      <c r="R94" s="1"/>
    </row>
    <row r="95" spans="1:18" s="86" customFormat="1">
      <c r="A95" s="260" t="s">
        <v>249</v>
      </c>
      <c r="B95" s="256">
        <v>381.44318181818181</v>
      </c>
      <c r="C95" s="256">
        <v>499.11840340909089</v>
      </c>
      <c r="D95" s="1">
        <v>1.3085</v>
      </c>
      <c r="E95" s="1"/>
      <c r="F95" s="1"/>
      <c r="G95" s="1"/>
      <c r="I95" s="1"/>
      <c r="J95" s="1"/>
      <c r="K95" s="1"/>
      <c r="L95" s="1"/>
      <c r="M95" s="1"/>
      <c r="N95" s="1"/>
      <c r="O95" s="1"/>
      <c r="P95" s="1"/>
      <c r="Q95" s="1"/>
      <c r="R95" s="1"/>
    </row>
    <row r="96" spans="1:18" s="86" customFormat="1">
      <c r="A96" s="260" t="s">
        <v>250</v>
      </c>
      <c r="B96" s="256">
        <v>384.96428571428572</v>
      </c>
      <c r="C96" s="256">
        <v>518.200425</v>
      </c>
      <c r="D96" s="1">
        <v>1.3461000000000001</v>
      </c>
      <c r="E96" s="1"/>
      <c r="F96" s="1"/>
      <c r="G96" s="1"/>
      <c r="I96" s="1"/>
      <c r="J96" s="1"/>
      <c r="K96" s="1"/>
      <c r="L96" s="1"/>
      <c r="M96" s="1"/>
      <c r="N96" s="1"/>
      <c r="O96" s="1"/>
      <c r="P96" s="1"/>
      <c r="Q96" s="1"/>
      <c r="R96" s="1"/>
    </row>
    <row r="97" spans="1:18" s="86" customFormat="1">
      <c r="A97" s="260" t="s">
        <v>251</v>
      </c>
      <c r="B97" s="256">
        <v>419.17045454545456</v>
      </c>
      <c r="C97" s="256">
        <v>563.57467613636368</v>
      </c>
      <c r="D97" s="1">
        <v>1.3445</v>
      </c>
      <c r="E97" s="1"/>
      <c r="F97" s="1"/>
      <c r="G97" s="1"/>
      <c r="I97" s="1"/>
      <c r="J97" s="1"/>
      <c r="K97" s="1"/>
      <c r="L97" s="1"/>
      <c r="M97" s="1"/>
      <c r="N97" s="1"/>
      <c r="O97" s="1"/>
      <c r="P97" s="1"/>
      <c r="Q97" s="1"/>
      <c r="R97" s="1"/>
    </row>
    <row r="98" spans="1:18" s="86" customFormat="1">
      <c r="A98" s="260" t="s">
        <v>252</v>
      </c>
      <c r="B98" s="256">
        <v>475.94318181818181</v>
      </c>
      <c r="C98" s="256">
        <v>609.49283863636356</v>
      </c>
      <c r="D98" s="1">
        <v>1.2806</v>
      </c>
      <c r="E98" s="1"/>
      <c r="F98" s="1"/>
      <c r="G98" s="1"/>
      <c r="I98" s="1"/>
      <c r="J98" s="1"/>
      <c r="K98" s="1"/>
      <c r="L98" s="1"/>
      <c r="M98" s="1"/>
      <c r="N98" s="1"/>
      <c r="O98" s="1"/>
      <c r="P98" s="1"/>
      <c r="Q98" s="1"/>
      <c r="R98" s="1"/>
    </row>
    <row r="99" spans="1:18" s="86" customFormat="1">
      <c r="A99" s="260" t="s">
        <v>253</v>
      </c>
      <c r="B99" s="256">
        <v>507.63095238095241</v>
      </c>
      <c r="C99" s="256">
        <v>648.7015940476191</v>
      </c>
      <c r="D99" s="1">
        <v>1.2779</v>
      </c>
      <c r="E99" s="1">
        <v>383.2</v>
      </c>
      <c r="F99" s="1"/>
      <c r="G99" s="1"/>
      <c r="I99" s="1"/>
      <c r="J99" s="1"/>
      <c r="K99" s="1"/>
      <c r="L99" s="1"/>
      <c r="M99" s="1"/>
      <c r="N99" s="1"/>
      <c r="O99" s="1"/>
      <c r="P99" s="1"/>
      <c r="Q99" s="1"/>
      <c r="R99" s="1"/>
    </row>
    <row r="100" spans="1:18" s="86" customFormat="1">
      <c r="A100" s="260" t="s">
        <v>254</v>
      </c>
      <c r="B100" s="256">
        <v>467.32499999999999</v>
      </c>
      <c r="C100" s="256">
        <v>605.93359499999997</v>
      </c>
      <c r="D100" s="1">
        <v>1.2966</v>
      </c>
      <c r="E100" s="1"/>
      <c r="F100" s="1"/>
      <c r="G100" s="1"/>
      <c r="I100" s="1"/>
      <c r="J100" s="1"/>
      <c r="K100" s="1"/>
      <c r="L100" s="1"/>
      <c r="M100" s="1"/>
      <c r="N100" s="1"/>
      <c r="O100" s="1"/>
      <c r="P100" s="1"/>
      <c r="Q100" s="1"/>
      <c r="R100" s="1"/>
    </row>
    <row r="101" spans="1:18" s="86" customFormat="1">
      <c r="A101" s="260" t="s">
        <v>255</v>
      </c>
      <c r="B101" s="256">
        <v>459.13043478260869</v>
      </c>
      <c r="C101" s="256">
        <v>591.31408695652181</v>
      </c>
      <c r="D101" s="1">
        <v>1.2879</v>
      </c>
      <c r="E101" s="1"/>
      <c r="F101" s="1"/>
      <c r="G101" s="1"/>
      <c r="I101" s="1"/>
      <c r="J101" s="1"/>
      <c r="K101" s="1"/>
      <c r="L101" s="1"/>
      <c r="M101" s="1"/>
      <c r="N101" s="1"/>
      <c r="O101" s="1"/>
      <c r="P101" s="1"/>
      <c r="Q101" s="1"/>
      <c r="R101" s="1"/>
    </row>
    <row r="102" spans="1:18" s="86" customFormat="1">
      <c r="A102" s="260" t="s">
        <v>256</v>
      </c>
      <c r="B102" s="256">
        <v>467.72500000000002</v>
      </c>
      <c r="C102" s="256">
        <v>607.01350500000001</v>
      </c>
      <c r="D102" s="1">
        <v>1.2978000000000001</v>
      </c>
      <c r="E102" s="1"/>
      <c r="F102" s="1"/>
      <c r="G102" s="1"/>
      <c r="I102" s="1"/>
      <c r="J102" s="1"/>
      <c r="K102" s="1"/>
      <c r="L102" s="1"/>
      <c r="M102" s="1"/>
      <c r="N102" s="1"/>
      <c r="O102" s="1"/>
      <c r="P102" s="1"/>
      <c r="Q102" s="1"/>
      <c r="R102" s="1"/>
    </row>
    <row r="103" spans="1:18" s="86" customFormat="1">
      <c r="A103" s="260" t="s">
        <v>257</v>
      </c>
      <c r="B103" s="256">
        <v>459.15909090909093</v>
      </c>
      <c r="C103" s="256">
        <v>575.78550000000007</v>
      </c>
      <c r="D103" s="1">
        <v>1.254</v>
      </c>
      <c r="E103" s="1"/>
      <c r="F103" s="1"/>
      <c r="G103" s="1"/>
      <c r="I103" s="1"/>
      <c r="J103" s="1"/>
      <c r="K103" s="1"/>
      <c r="L103" s="1"/>
      <c r="M103" s="1"/>
      <c r="N103" s="1"/>
      <c r="O103" s="1"/>
      <c r="P103" s="1"/>
      <c r="Q103" s="1"/>
      <c r="R103" s="1"/>
    </row>
    <row r="104" spans="1:18" s="86" customFormat="1">
      <c r="A104" s="1" t="s">
        <v>258</v>
      </c>
      <c r="B104" s="256">
        <v>456.32954545454544</v>
      </c>
      <c r="C104" s="256">
        <v>551.83931931818177</v>
      </c>
      <c r="D104" s="1">
        <v>1.2093</v>
      </c>
      <c r="E104" s="1"/>
      <c r="F104" s="1"/>
      <c r="G104" s="1"/>
      <c r="I104" s="1"/>
      <c r="J104" s="1"/>
      <c r="K104" s="1"/>
      <c r="L104" s="1"/>
      <c r="M104" s="1"/>
      <c r="N104" s="1"/>
      <c r="O104" s="1"/>
      <c r="P104" s="1"/>
      <c r="Q104" s="1"/>
      <c r="R104" s="1"/>
    </row>
    <row r="105" spans="1:18" s="86" customFormat="1">
      <c r="A105" s="1" t="s">
        <v>259</v>
      </c>
      <c r="B105" s="256">
        <v>455.71428571428572</v>
      </c>
      <c r="C105" s="256">
        <v>536.74028571428573</v>
      </c>
      <c r="D105" s="1">
        <v>1.1778</v>
      </c>
      <c r="E105" s="1"/>
      <c r="F105" s="1"/>
      <c r="G105" s="1"/>
      <c r="I105" s="1"/>
      <c r="J105" s="1"/>
      <c r="K105" s="1"/>
      <c r="L105" s="1"/>
      <c r="M105" s="1"/>
      <c r="N105" s="1"/>
      <c r="O105" s="1"/>
      <c r="P105" s="1"/>
      <c r="Q105" s="1"/>
      <c r="R105" s="1"/>
    </row>
    <row r="106" spans="1:18" s="86" customFormat="1">
      <c r="A106" s="1" t="s">
        <v>260</v>
      </c>
      <c r="B106" s="256">
        <v>422.31521739130437</v>
      </c>
      <c r="C106" s="256">
        <v>473.20420108695657</v>
      </c>
      <c r="D106" s="1">
        <v>1.1205000000000001</v>
      </c>
      <c r="E106" s="1"/>
      <c r="F106" s="1"/>
      <c r="G106" s="1"/>
      <c r="I106" s="1"/>
      <c r="J106" s="1"/>
      <c r="K106" s="1"/>
      <c r="L106" s="1"/>
      <c r="M106" s="1"/>
      <c r="N106" s="1"/>
      <c r="O106" s="1"/>
      <c r="P106" s="1"/>
      <c r="Q106" s="1"/>
      <c r="R106" s="1"/>
    </row>
    <row r="107" spans="1:18" s="86" customFormat="1">
      <c r="A107" s="260" t="s">
        <v>261</v>
      </c>
      <c r="B107" s="256">
        <v>439.48863636363637</v>
      </c>
      <c r="C107" s="256">
        <v>527.82585227272727</v>
      </c>
      <c r="D107" s="1">
        <v>1.2010000000000001</v>
      </c>
      <c r="E107" s="1"/>
      <c r="F107" s="1"/>
      <c r="G107" s="1"/>
      <c r="I107" s="1"/>
      <c r="J107" s="1"/>
      <c r="K107" s="1"/>
      <c r="L107" s="1"/>
      <c r="M107" s="1"/>
      <c r="N107" s="1"/>
      <c r="O107" s="1"/>
      <c r="P107" s="1"/>
      <c r="Q107" s="1"/>
      <c r="R107" s="1"/>
    </row>
    <row r="108" spans="1:18" s="86" customFormat="1">
      <c r="A108" s="260" t="s">
        <v>262</v>
      </c>
      <c r="B108" s="256">
        <v>434.8095238095238</v>
      </c>
      <c r="C108" s="256">
        <v>534.72875238095241</v>
      </c>
      <c r="D108" s="1">
        <v>1.2298</v>
      </c>
      <c r="E108" s="1"/>
      <c r="F108" s="1"/>
      <c r="G108" s="1"/>
      <c r="I108" s="1"/>
      <c r="J108" s="1"/>
      <c r="K108" s="1"/>
      <c r="L108" s="1"/>
      <c r="M108" s="1"/>
      <c r="N108" s="1"/>
      <c r="O108" s="1"/>
      <c r="P108" s="1"/>
      <c r="Q108" s="1"/>
      <c r="R108" s="1"/>
    </row>
    <row r="109" spans="1:18" s="86" customFormat="1">
      <c r="A109" s="260" t="s">
        <v>263</v>
      </c>
      <c r="B109" s="256">
        <v>421.93181818181819</v>
      </c>
      <c r="C109" s="256">
        <v>519.60903409090906</v>
      </c>
      <c r="D109" s="1">
        <v>1.2315</v>
      </c>
      <c r="E109" s="1"/>
      <c r="F109" s="1"/>
      <c r="G109" s="1"/>
      <c r="I109" s="1"/>
      <c r="J109" s="1"/>
      <c r="K109" s="1"/>
      <c r="L109" s="1"/>
      <c r="M109" s="1"/>
      <c r="N109" s="1"/>
      <c r="O109" s="1"/>
      <c r="P109" s="1"/>
      <c r="Q109" s="1"/>
      <c r="R109" s="1"/>
    </row>
    <row r="110" spans="1:18" s="86" customFormat="1">
      <c r="A110" s="1" t="s">
        <v>264</v>
      </c>
      <c r="B110" s="256">
        <v>425.71249999999998</v>
      </c>
      <c r="C110" s="256">
        <v>522.60466499999995</v>
      </c>
      <c r="D110" s="1">
        <v>1.2276</v>
      </c>
      <c r="E110" s="1"/>
      <c r="F110" s="1"/>
      <c r="G110" s="1"/>
      <c r="I110" s="1"/>
      <c r="J110" s="1"/>
      <c r="K110" s="1"/>
      <c r="L110" s="1"/>
      <c r="M110" s="1"/>
      <c r="N110" s="1"/>
      <c r="O110" s="1"/>
      <c r="P110" s="1"/>
      <c r="Q110" s="1"/>
      <c r="R110" s="1"/>
    </row>
    <row r="111" spans="1:18">
      <c r="A111" s="1" t="s">
        <v>265</v>
      </c>
      <c r="B111" s="256">
        <v>454.15909090909093</v>
      </c>
      <c r="C111" s="256">
        <v>550.03207500000008</v>
      </c>
      <c r="D111" s="1">
        <v>1.2111000000000001</v>
      </c>
      <c r="E111" s="1">
        <v>421.9</v>
      </c>
      <c r="H111" s="86"/>
      <c r="J111" s="1"/>
    </row>
    <row r="112" spans="1:18">
      <c r="A112" s="1" t="s">
        <v>266</v>
      </c>
      <c r="B112" s="256">
        <v>453.67857142857144</v>
      </c>
      <c r="C112" s="256">
        <v>547.68077142857146</v>
      </c>
      <c r="D112" s="1">
        <v>1.2072000000000001</v>
      </c>
      <c r="H112" s="86"/>
      <c r="J112" s="1"/>
    </row>
    <row r="113" spans="1:10">
      <c r="A113" s="1" t="s">
        <v>267</v>
      </c>
      <c r="B113" s="256">
        <v>476.63636363636363</v>
      </c>
      <c r="C113" s="256">
        <v>574.96644545454535</v>
      </c>
      <c r="D113" s="1">
        <v>1.2062999999999999</v>
      </c>
      <c r="H113" s="86"/>
      <c r="J113" s="1"/>
    </row>
    <row r="114" spans="1:10">
      <c r="A114" s="1" t="s">
        <v>268</v>
      </c>
      <c r="B114" s="256">
        <v>499.06578947368422</v>
      </c>
      <c r="C114" s="256">
        <v>599.97689210526312</v>
      </c>
      <c r="D114" s="1">
        <v>1.2021999999999999</v>
      </c>
      <c r="H114" s="86"/>
      <c r="J114" s="1"/>
    </row>
    <row r="115" spans="1:10">
      <c r="A115" s="1" t="s">
        <v>269</v>
      </c>
      <c r="B115" s="256">
        <v>467.15909090909093</v>
      </c>
      <c r="C115" s="256">
        <v>561.15150000000006</v>
      </c>
      <c r="D115" s="1">
        <v>1.2012</v>
      </c>
      <c r="H115" s="86"/>
      <c r="J115" s="1"/>
    </row>
    <row r="116" spans="1:10">
      <c r="A116" s="1" t="s">
        <v>270</v>
      </c>
      <c r="B116" s="256">
        <v>474.54761904761904</v>
      </c>
      <c r="C116" s="256">
        <v>569.93169047619051</v>
      </c>
      <c r="D116" s="1">
        <v>1.2010000000000001</v>
      </c>
      <c r="H116" s="86"/>
      <c r="J116" s="1"/>
    </row>
    <row r="117" spans="1:10">
      <c r="A117" s="1" t="s">
        <v>271</v>
      </c>
      <c r="B117" s="256">
        <v>508.86363636363637</v>
      </c>
      <c r="C117" s="256">
        <v>611.14522727272731</v>
      </c>
      <c r="D117" s="1">
        <v>1.2010000000000001</v>
      </c>
      <c r="H117" s="86"/>
      <c r="J117" s="1"/>
    </row>
    <row r="118" spans="1:10">
      <c r="A118" s="1" t="s">
        <v>272</v>
      </c>
      <c r="B118" s="256">
        <v>511.55434782608694</v>
      </c>
      <c r="C118" s="256">
        <v>614.42792717391308</v>
      </c>
      <c r="D118" s="1">
        <v>1.2011000000000001</v>
      </c>
      <c r="H118" s="86"/>
      <c r="J118" s="1"/>
    </row>
    <row r="119" spans="1:10">
      <c r="A119" s="1" t="s">
        <v>273</v>
      </c>
      <c r="B119" s="256">
        <v>502.71249999999998</v>
      </c>
      <c r="C119" s="256">
        <v>607.72914125</v>
      </c>
      <c r="D119" s="1">
        <v>1.2089000000000001</v>
      </c>
      <c r="H119" s="86"/>
      <c r="J119" s="1"/>
    </row>
    <row r="120" spans="1:10">
      <c r="A120" s="1" t="s">
        <v>274</v>
      </c>
      <c r="B120" s="256">
        <v>479.14130434782606</v>
      </c>
      <c r="C120" s="256">
        <v>579.66514999999993</v>
      </c>
      <c r="D120" s="1">
        <v>1.2098</v>
      </c>
      <c r="H120" s="86"/>
      <c r="J120" s="1"/>
    </row>
    <row r="121" spans="1:10">
      <c r="A121" s="1" t="s">
        <v>275</v>
      </c>
      <c r="B121" s="256">
        <v>474.67045454545456</v>
      </c>
      <c r="C121" s="256">
        <v>572.07283181818184</v>
      </c>
      <c r="D121" s="1">
        <v>1.2052</v>
      </c>
      <c r="H121" s="86"/>
      <c r="J121" s="1"/>
    </row>
    <row r="122" spans="1:10">
      <c r="A122" s="1" t="s">
        <v>276</v>
      </c>
      <c r="B122" s="256">
        <v>462.625</v>
      </c>
      <c r="C122" s="256">
        <v>559.35988750000001</v>
      </c>
      <c r="D122" s="1">
        <v>1.2091000000000001</v>
      </c>
      <c r="H122" s="86"/>
      <c r="J122" s="1"/>
    </row>
    <row r="123" spans="1:10">
      <c r="A123" s="260" t="s">
        <v>277</v>
      </c>
      <c r="B123" s="256">
        <v>465.86363636363637</v>
      </c>
      <c r="C123" s="256">
        <v>572.08054545454547</v>
      </c>
      <c r="D123" s="1">
        <v>1.228</v>
      </c>
      <c r="E123" s="1">
        <v>445</v>
      </c>
      <c r="H123" s="86"/>
      <c r="J123" s="1"/>
    </row>
    <row r="124" spans="1:10">
      <c r="A124" s="260" t="s">
        <v>278</v>
      </c>
      <c r="B124" s="256">
        <v>468.46249999999998</v>
      </c>
      <c r="C124" s="256">
        <v>576.11518249999995</v>
      </c>
      <c r="D124" s="1">
        <v>1.2298</v>
      </c>
      <c r="H124" s="86"/>
      <c r="J124" s="1"/>
    </row>
    <row r="125" spans="1:10">
      <c r="A125" s="260" t="s">
        <v>279</v>
      </c>
      <c r="B125" s="256">
        <v>470.73684210526318</v>
      </c>
      <c r="C125" s="256">
        <v>577.31166315789471</v>
      </c>
      <c r="D125" s="1">
        <v>1.2263999999999999</v>
      </c>
      <c r="H125" s="86"/>
      <c r="J125" s="1"/>
    </row>
    <row r="126" spans="1:10">
      <c r="A126" s="260" t="s">
        <v>280</v>
      </c>
      <c r="B126" s="256">
        <v>474.34090909090907</v>
      </c>
      <c r="C126" s="256">
        <v>578.6010409090909</v>
      </c>
      <c r="D126" s="1">
        <v>1.2198</v>
      </c>
      <c r="H126" s="86"/>
      <c r="J126" s="1"/>
    </row>
    <row r="127" spans="1:10">
      <c r="A127" s="260" t="s">
        <v>281</v>
      </c>
      <c r="B127" s="256">
        <v>432.39130434782606</v>
      </c>
      <c r="C127" s="256">
        <v>536.42465217391293</v>
      </c>
      <c r="D127" s="1">
        <v>1.2405999999999999</v>
      </c>
      <c r="H127" s="86"/>
      <c r="J127" s="1"/>
    </row>
    <row r="128" spans="1:10">
      <c r="A128" s="1" t="s">
        <v>282</v>
      </c>
      <c r="B128" s="256">
        <v>415.16250000000002</v>
      </c>
      <c r="C128" s="256">
        <v>511.72929749999997</v>
      </c>
      <c r="D128" s="1">
        <v>1.2325999999999999</v>
      </c>
      <c r="H128" s="86"/>
      <c r="J128" s="1"/>
    </row>
    <row r="129" spans="1:10">
      <c r="A129" s="1" t="s">
        <v>391</v>
      </c>
      <c r="B129" s="256">
        <v>379.76086956521738</v>
      </c>
      <c r="C129" s="256">
        <v>469.53633913043473</v>
      </c>
      <c r="D129" s="1">
        <v>1.2363999999999999</v>
      </c>
      <c r="H129" s="86"/>
      <c r="J129" s="1"/>
    </row>
    <row r="130" spans="1:10">
      <c r="A130" s="1" t="s">
        <v>392</v>
      </c>
      <c r="B130" s="256">
        <v>372.14772727272725</v>
      </c>
      <c r="C130" s="256">
        <v>459.00700681818182</v>
      </c>
      <c r="D130" s="1">
        <v>1.2334000000000001</v>
      </c>
      <c r="H130" s="86"/>
      <c r="J130" s="1"/>
    </row>
    <row r="131" spans="1:10">
      <c r="A131" s="1" t="s">
        <v>393</v>
      </c>
      <c r="B131" s="256">
        <v>371.22619047619048</v>
      </c>
      <c r="C131" s="256">
        <v>458.01887380952383</v>
      </c>
      <c r="D131" s="1">
        <v>1.2338</v>
      </c>
      <c r="H131" s="86"/>
      <c r="J131" s="1"/>
    </row>
    <row r="132" spans="1:10">
      <c r="A132" s="1" t="s">
        <v>394</v>
      </c>
      <c r="B132" s="256">
        <v>372.6521739130435</v>
      </c>
      <c r="C132" s="256">
        <v>458.88388695652179</v>
      </c>
      <c r="D132" s="1">
        <v>1.2314000000000001</v>
      </c>
      <c r="H132" s="86"/>
      <c r="J132" s="1"/>
    </row>
    <row r="133" spans="1:10">
      <c r="A133" s="1" t="s">
        <v>395</v>
      </c>
      <c r="B133" s="256">
        <v>377.45238095238096</v>
      </c>
      <c r="C133" s="256">
        <v>464.98358809523813</v>
      </c>
      <c r="D133" s="1">
        <v>1.2319</v>
      </c>
      <c r="H133" s="86"/>
      <c r="J133" s="1"/>
    </row>
    <row r="134" spans="1:10">
      <c r="A134" s="1" t="s">
        <v>396</v>
      </c>
      <c r="B134" s="257">
        <v>369.05263157894734</v>
      </c>
      <c r="C134" s="256">
        <v>452.05256842105263</v>
      </c>
      <c r="D134" s="1">
        <v>1.2249000000000001</v>
      </c>
      <c r="H134" s="86"/>
      <c r="J134" s="1"/>
    </row>
    <row r="135" spans="1:10">
      <c r="A135" s="1" t="s">
        <v>397</v>
      </c>
      <c r="B135" s="257">
        <v>361.67391304347825</v>
      </c>
      <c r="C135" s="256">
        <v>445.29292173913046</v>
      </c>
      <c r="D135" s="1">
        <v>1.2312000000000001</v>
      </c>
      <c r="H135" s="86"/>
      <c r="J135" s="1"/>
    </row>
    <row r="136" spans="1:10">
      <c r="A136" s="1" t="s">
        <v>398</v>
      </c>
      <c r="B136" s="257">
        <v>384.5</v>
      </c>
      <c r="C136" s="256">
        <v>469.58985000000001</v>
      </c>
      <c r="D136" s="1">
        <v>1.2213000000000001</v>
      </c>
      <c r="E136" s="1">
        <v>352</v>
      </c>
      <c r="H136" s="86"/>
      <c r="J136" s="1"/>
    </row>
    <row r="137" spans="1:10">
      <c r="A137" s="1" t="s">
        <v>399</v>
      </c>
      <c r="B137" s="257">
        <v>406.10714285714283</v>
      </c>
      <c r="C137" s="256">
        <v>494.55727857142853</v>
      </c>
      <c r="D137" s="1">
        <v>1.2178</v>
      </c>
      <c r="H137" s="86"/>
      <c r="J137" s="1"/>
    </row>
    <row r="138" spans="1:10">
      <c r="A138" s="255" t="s">
        <v>400</v>
      </c>
      <c r="B138" s="257">
        <v>410.92500000000001</v>
      </c>
      <c r="C138" s="256">
        <v>500.95866750000005</v>
      </c>
      <c r="D138" s="1">
        <v>1.2191000000000001</v>
      </c>
      <c r="H138" s="86"/>
      <c r="J138" s="1"/>
    </row>
    <row r="139" spans="1:10">
      <c r="A139" s="255" t="s">
        <v>401</v>
      </c>
      <c r="B139" s="257">
        <v>356.52272727272725</v>
      </c>
      <c r="C139" s="256">
        <v>435.1003363636363</v>
      </c>
      <c r="D139" s="1">
        <v>1.2203999999999999</v>
      </c>
      <c r="H139" s="86"/>
      <c r="J139" s="1"/>
    </row>
    <row r="140" spans="1:10">
      <c r="A140" s="255" t="s">
        <v>402</v>
      </c>
      <c r="B140" s="257">
        <v>347.78571428571428</v>
      </c>
      <c r="C140" s="256">
        <v>423.63777857142856</v>
      </c>
      <c r="D140" s="1">
        <v>1.2181</v>
      </c>
      <c r="H140" s="86"/>
      <c r="J140" s="1"/>
    </row>
    <row r="141" spans="1:10">
      <c r="A141" s="255" t="s">
        <v>403</v>
      </c>
      <c r="B141" s="257">
        <v>326.10869565217394</v>
      </c>
      <c r="C141" s="256">
        <v>396.22206521739133</v>
      </c>
      <c r="D141" s="1">
        <v>1.2150000000000001</v>
      </c>
      <c r="H141" s="86"/>
      <c r="J141" s="1"/>
    </row>
    <row r="142" spans="1:10">
      <c r="A142" s="255" t="s">
        <v>404</v>
      </c>
      <c r="B142" s="257">
        <v>324.03571428571428</v>
      </c>
      <c r="C142" s="256">
        <v>392.69888214285714</v>
      </c>
      <c r="D142" s="1">
        <v>1.2119</v>
      </c>
      <c r="H142" s="86"/>
      <c r="J142" s="1"/>
    </row>
    <row r="143" spans="1:10">
      <c r="A143" s="255" t="s">
        <v>405</v>
      </c>
      <c r="B143" s="257">
        <v>320.57954545454544</v>
      </c>
      <c r="C143" s="256">
        <v>387.16391704545453</v>
      </c>
      <c r="D143" s="1">
        <v>1.2077</v>
      </c>
      <c r="H143" s="86"/>
      <c r="J143" s="1"/>
    </row>
    <row r="144" spans="1:10">
      <c r="A144" s="255" t="s">
        <v>406</v>
      </c>
      <c r="B144" s="257">
        <v>325.78260869565219</v>
      </c>
      <c r="C144" s="256">
        <v>393.4802347826087</v>
      </c>
      <c r="D144" s="1">
        <v>1.2078</v>
      </c>
      <c r="H144" s="86"/>
      <c r="J144" s="1"/>
    </row>
    <row r="145" spans="1:10">
      <c r="A145" s="255" t="s">
        <v>407</v>
      </c>
      <c r="B145" s="257">
        <v>337.88749999999999</v>
      </c>
      <c r="C145" s="256">
        <v>406.34350749999993</v>
      </c>
      <c r="D145" s="1">
        <v>1.2025999999999999</v>
      </c>
      <c r="H145" s="86"/>
      <c r="J145" s="1"/>
    </row>
    <row r="146" spans="1:10">
      <c r="A146" s="255" t="s">
        <v>408</v>
      </c>
      <c r="B146" s="257">
        <v>345.72500000000002</v>
      </c>
      <c r="C146" s="256">
        <v>415.69974000000002</v>
      </c>
      <c r="D146" s="1">
        <v>1.2023999999999999</v>
      </c>
      <c r="H146" s="86"/>
      <c r="J146" s="1"/>
    </row>
    <row r="147" spans="1:10">
      <c r="A147" s="255" t="s">
        <v>409</v>
      </c>
      <c r="B147" s="257">
        <v>353.70454545454544</v>
      </c>
      <c r="C147" s="256">
        <v>388.47370227272728</v>
      </c>
      <c r="D147" s="1">
        <v>1.0983000000000001</v>
      </c>
      <c r="E147" s="1">
        <v>306.5</v>
      </c>
      <c r="H147" s="86"/>
      <c r="J147" s="1"/>
    </row>
    <row r="148" spans="1:10">
      <c r="A148" s="255" t="s">
        <v>410</v>
      </c>
      <c r="B148" s="257">
        <v>358.27499999999998</v>
      </c>
      <c r="C148" s="256">
        <v>380.59553249999999</v>
      </c>
      <c r="D148" s="1">
        <v>1.0623</v>
      </c>
      <c r="H148" s="86"/>
      <c r="J148" s="1"/>
    </row>
    <row r="149" spans="1:10">
      <c r="A149" s="255" t="s">
        <v>411</v>
      </c>
      <c r="B149" s="257">
        <v>367.5</v>
      </c>
      <c r="C149" s="256">
        <v>389.88074999999998</v>
      </c>
      <c r="D149" s="1">
        <v>1.0609</v>
      </c>
      <c r="H149" s="86"/>
      <c r="J149" s="1"/>
    </row>
    <row r="150" spans="1:10">
      <c r="A150" s="255" t="s">
        <v>489</v>
      </c>
      <c r="B150" s="257">
        <v>371.81578947368422</v>
      </c>
      <c r="C150" s="256">
        <v>386.01915263157895</v>
      </c>
      <c r="D150" s="1">
        <v>1.0382</v>
      </c>
      <c r="H150" s="86"/>
      <c r="J150" s="1"/>
    </row>
    <row r="151" spans="1:10">
      <c r="A151" s="255" t="s">
        <v>490</v>
      </c>
      <c r="B151" s="257">
        <v>358.6904761904762</v>
      </c>
      <c r="C151" s="256">
        <v>372.96635714285719</v>
      </c>
      <c r="D151" s="1">
        <v>1.0398000000000001</v>
      </c>
      <c r="H151" s="86"/>
      <c r="J151" s="1"/>
    </row>
    <row r="152" spans="1:10">
      <c r="A152" s="255" t="s">
        <v>491</v>
      </c>
      <c r="B152" s="257">
        <v>379.20454545454544</v>
      </c>
      <c r="C152" s="256">
        <v>396.19290909090904</v>
      </c>
      <c r="D152" s="1">
        <v>1.0448</v>
      </c>
      <c r="H152" s="86"/>
      <c r="J152" s="1"/>
    </row>
    <row r="153" spans="1:10">
      <c r="A153" s="255" t="s">
        <v>492</v>
      </c>
      <c r="B153" s="257">
        <v>384.54347826086956</v>
      </c>
      <c r="C153" s="256">
        <v>403.30919999999998</v>
      </c>
      <c r="D153" s="1">
        <v>1.0488</v>
      </c>
      <c r="H153" s="86"/>
      <c r="J153" s="1"/>
    </row>
    <row r="154" spans="1:10">
      <c r="A154" s="255" t="s">
        <v>493</v>
      </c>
      <c r="B154" s="257">
        <v>368.90476190476193</v>
      </c>
      <c r="C154" s="256">
        <v>397.75311428571433</v>
      </c>
      <c r="D154" s="1">
        <v>1.0782</v>
      </c>
      <c r="H154" s="86"/>
      <c r="J154" s="1"/>
    </row>
    <row r="155" spans="1:10">
      <c r="A155" s="255" t="s">
        <v>494</v>
      </c>
      <c r="B155" s="257">
        <v>364.03409090909093</v>
      </c>
      <c r="C155" s="256">
        <v>397.45242045454552</v>
      </c>
      <c r="D155" s="1">
        <v>1.0918000000000001</v>
      </c>
      <c r="H155" s="86"/>
      <c r="J155" s="1"/>
    </row>
    <row r="156" spans="1:10">
      <c r="A156" s="255" t="s">
        <v>495</v>
      </c>
      <c r="B156" s="257">
        <v>376.79545454545456</v>
      </c>
      <c r="C156" s="256">
        <v>409.91577500000005</v>
      </c>
      <c r="D156" s="1">
        <v>1.0879000000000001</v>
      </c>
      <c r="H156" s="86"/>
      <c r="J156" s="1"/>
    </row>
    <row r="157" spans="1:10">
      <c r="A157" s="255" t="s">
        <v>496</v>
      </c>
      <c r="B157" s="257">
        <v>378.27380952380952</v>
      </c>
      <c r="C157" s="256">
        <v>409.67053571428568</v>
      </c>
      <c r="D157" s="1">
        <v>1.083</v>
      </c>
      <c r="H157" s="86"/>
      <c r="J157" s="1"/>
    </row>
    <row r="158" spans="1:10">
      <c r="A158" s="255" t="s">
        <v>497</v>
      </c>
      <c r="B158" s="257">
        <v>375.41666666666669</v>
      </c>
      <c r="C158" s="256">
        <v>406.57625000000002</v>
      </c>
      <c r="D158" s="1">
        <v>1.083</v>
      </c>
      <c r="H158" s="86"/>
      <c r="J158" s="1"/>
    </row>
    <row r="159" spans="1:10">
      <c r="A159" s="255" t="s">
        <v>498</v>
      </c>
      <c r="B159" s="257">
        <v>363.02380952380952</v>
      </c>
      <c r="C159" s="256">
        <v>396.85762857142856</v>
      </c>
      <c r="D159" s="1">
        <v>1.0931999999999999</v>
      </c>
      <c r="E159" s="1">
        <v>293.89999999999998</v>
      </c>
      <c r="H159" s="86"/>
      <c r="J159" s="1"/>
    </row>
    <row r="160" spans="1:10">
      <c r="A160" s="255" t="s">
        <v>499</v>
      </c>
      <c r="B160" s="257">
        <v>355.48809523809524</v>
      </c>
      <c r="C160" s="256">
        <v>391.67678333333328</v>
      </c>
      <c r="D160" s="1">
        <v>1.1017999999999999</v>
      </c>
      <c r="H160" s="86"/>
      <c r="J160" s="1"/>
    </row>
    <row r="161" spans="1:10">
      <c r="A161" s="255" t="s">
        <v>500</v>
      </c>
      <c r="B161" s="257">
        <v>357.21428571428572</v>
      </c>
      <c r="C161" s="256">
        <v>390.11372142857147</v>
      </c>
      <c r="D161" s="1">
        <v>1.0921000000000001</v>
      </c>
      <c r="H161" s="86"/>
      <c r="J161" s="1"/>
    </row>
    <row r="162" spans="1:10">
      <c r="A162" s="255" t="s">
        <v>501</v>
      </c>
      <c r="B162" s="257">
        <v>370.52380952380952</v>
      </c>
      <c r="C162" s="256">
        <v>405.01957619047619</v>
      </c>
      <c r="D162" s="1">
        <v>1.0931</v>
      </c>
      <c r="H162" s="86"/>
      <c r="J162" s="1"/>
    </row>
    <row r="163" spans="1:10">
      <c r="A163" s="255" t="s">
        <v>502</v>
      </c>
      <c r="B163" s="257">
        <v>369.68181818181819</v>
      </c>
      <c r="C163" s="256">
        <v>408.64628181818182</v>
      </c>
      <c r="D163" s="1">
        <v>1.1053999999999999</v>
      </c>
      <c r="H163" s="86"/>
      <c r="J163" s="1"/>
    </row>
    <row r="164" spans="1:10">
      <c r="A164" s="255" t="s">
        <v>503</v>
      </c>
      <c r="B164" s="257">
        <v>368.75</v>
      </c>
      <c r="C164" s="256">
        <v>401.97437500000001</v>
      </c>
      <c r="D164" s="1">
        <v>1.0901000000000001</v>
      </c>
      <c r="H164" s="86"/>
      <c r="J164" s="1"/>
    </row>
    <row r="165" spans="1:10">
      <c r="A165" s="255" t="s">
        <v>504</v>
      </c>
      <c r="B165" s="257">
        <v>358.01190476190476</v>
      </c>
      <c r="C165" s="256">
        <v>389.05153690476192</v>
      </c>
      <c r="D165" s="1">
        <v>1.0867</v>
      </c>
      <c r="H165" s="86"/>
      <c r="J165" s="1"/>
    </row>
    <row r="166" spans="1:10">
      <c r="A166" s="255" t="s">
        <v>505</v>
      </c>
      <c r="B166" s="257">
        <v>371.97826086956519</v>
      </c>
      <c r="C166" s="256">
        <v>404.56355652173909</v>
      </c>
      <c r="D166" s="1">
        <v>1.0875999999999999</v>
      </c>
      <c r="H166" s="86"/>
      <c r="J166" s="1"/>
    </row>
    <row r="167" spans="1:10">
      <c r="A167" s="255" t="s">
        <v>506</v>
      </c>
      <c r="B167" s="255">
        <v>375.68181818181819</v>
      </c>
      <c r="C167" s="256">
        <v>410.31968181818183</v>
      </c>
      <c r="D167" s="257">
        <v>1.0922000000000001</v>
      </c>
      <c r="E167" s="257"/>
    </row>
    <row r="168" spans="1:10">
      <c r="A168" s="255" t="s">
        <v>507</v>
      </c>
      <c r="B168" s="255">
        <v>388.71428571428572</v>
      </c>
      <c r="C168" s="256">
        <v>423.03775714285717</v>
      </c>
      <c r="D168" s="257">
        <v>1.0883</v>
      </c>
      <c r="E168" s="257"/>
    </row>
    <row r="169" spans="1:10">
      <c r="A169" s="255" t="s">
        <v>508</v>
      </c>
      <c r="B169" s="255">
        <v>397.28409090909093</v>
      </c>
      <c r="C169" s="256">
        <v>427.43795340909099</v>
      </c>
      <c r="D169" s="257">
        <v>1.0759000000000001</v>
      </c>
      <c r="E169" s="257"/>
    </row>
    <row r="170" spans="1:10">
      <c r="A170" s="255" t="s">
        <v>509</v>
      </c>
      <c r="B170" s="255">
        <v>411.84523809523807</v>
      </c>
      <c r="C170" s="256">
        <v>442.89836904761898</v>
      </c>
      <c r="D170" s="257">
        <v>1.0753999999999999</v>
      </c>
      <c r="E170" s="257"/>
    </row>
    <row r="171" spans="1:10">
      <c r="A171" s="255" t="s">
        <v>510</v>
      </c>
      <c r="B171" s="255">
        <v>419.13636363636363</v>
      </c>
      <c r="C171" s="256">
        <v>449.02078636363632</v>
      </c>
      <c r="D171" s="257">
        <v>1.0712999999999999</v>
      </c>
      <c r="E171" s="257">
        <v>371.52</v>
      </c>
    </row>
    <row r="172" spans="1:10">
      <c r="A172" s="255" t="s">
        <v>511</v>
      </c>
      <c r="B172" s="255">
        <v>418.3125</v>
      </c>
      <c r="C172" s="256">
        <v>445.87929375000004</v>
      </c>
      <c r="D172" s="257">
        <v>1.0659000000000001</v>
      </c>
      <c r="E172" s="257"/>
    </row>
    <row r="173" spans="1:10">
      <c r="A173" s="255" t="s">
        <v>512</v>
      </c>
      <c r="B173" s="255">
        <v>407.10869565217394</v>
      </c>
      <c r="C173" s="256">
        <v>435.85056956521743</v>
      </c>
      <c r="D173" s="257">
        <v>1.0706</v>
      </c>
      <c r="E173" s="257"/>
    </row>
    <row r="174" spans="1:10">
      <c r="A174" s="255" t="s">
        <v>513</v>
      </c>
      <c r="B174" s="255">
        <v>396.58823529411762</v>
      </c>
      <c r="C174" s="256">
        <v>425.26156470588234</v>
      </c>
      <c r="D174" s="257">
        <v>1.0723</v>
      </c>
      <c r="E174" s="257"/>
    </row>
    <row r="175" spans="1:10">
      <c r="A175" s="255" t="s">
        <v>514</v>
      </c>
      <c r="B175" s="255">
        <v>364.15909090909093</v>
      </c>
      <c r="C175" s="256">
        <v>396.82416136363634</v>
      </c>
      <c r="D175" s="257">
        <v>1.0896999999999999</v>
      </c>
      <c r="E175" s="257"/>
    </row>
    <row r="176" spans="1:10">
      <c r="A176" s="255" t="s">
        <v>720</v>
      </c>
      <c r="B176" s="255">
        <v>358.38636363636363</v>
      </c>
      <c r="C176" s="256">
        <v>390.64113636363641</v>
      </c>
      <c r="D176" s="257">
        <v>1.0900000000000001</v>
      </c>
      <c r="E176" s="257"/>
    </row>
    <row r="177" spans="1:5">
      <c r="A177" s="255" t="s">
        <v>721</v>
      </c>
      <c r="B177" s="255">
        <v>368.29761904761904</v>
      </c>
      <c r="C177" s="256">
        <v>407.11618809523804</v>
      </c>
      <c r="D177" s="257">
        <v>1.1053999999999999</v>
      </c>
      <c r="E177" s="257"/>
    </row>
    <row r="178" spans="1:5">
      <c r="A178" s="255" t="s">
        <v>722</v>
      </c>
      <c r="B178" s="255">
        <v>368.51086956521738</v>
      </c>
      <c r="C178" s="256">
        <v>419.95498695652168</v>
      </c>
      <c r="D178" s="257">
        <v>1.1395999999999999</v>
      </c>
      <c r="E178" s="257"/>
    </row>
    <row r="179" spans="1:5">
      <c r="A179" s="255" t="s">
        <v>723</v>
      </c>
      <c r="B179" s="255">
        <v>367.75</v>
      </c>
      <c r="C179" s="256">
        <v>421.73570000000001</v>
      </c>
      <c r="D179" s="257">
        <v>1.1468</v>
      </c>
      <c r="E179" s="257"/>
    </row>
    <row r="180" spans="1:5">
      <c r="A180" s="255" t="s">
        <v>724</v>
      </c>
      <c r="B180" s="255">
        <v>367.35227272727275</v>
      </c>
      <c r="C180" s="256">
        <v>423.99799318181817</v>
      </c>
      <c r="D180" s="257">
        <v>1.1541999999999999</v>
      </c>
      <c r="E180" s="257"/>
    </row>
    <row r="181" spans="1:5">
      <c r="A181" s="255" t="s">
        <v>725</v>
      </c>
      <c r="B181" s="255">
        <v>376.88636363636363</v>
      </c>
      <c r="C181" s="256">
        <v>438.80879318181815</v>
      </c>
      <c r="D181" s="257">
        <v>1.1642999999999999</v>
      </c>
      <c r="E181" s="257"/>
    </row>
    <row r="182" spans="1:5">
      <c r="A182" s="255" t="s">
        <v>726</v>
      </c>
      <c r="B182" s="255">
        <v>358.88157894736844</v>
      </c>
      <c r="C182" s="256">
        <v>419.53256578947372</v>
      </c>
      <c r="D182" s="257">
        <v>1.169</v>
      </c>
      <c r="E182" s="257"/>
    </row>
    <row r="183" spans="1:5">
      <c r="A183" s="255" t="s">
        <v>727</v>
      </c>
      <c r="B183" s="255">
        <v>349.57954545454544</v>
      </c>
      <c r="C183" s="256">
        <v>409.88201704545457</v>
      </c>
      <c r="D183" s="257">
        <v>1.1725000000000001</v>
      </c>
      <c r="E183" s="257"/>
    </row>
    <row r="184" spans="1:5">
      <c r="A184" s="255" t="s">
        <v>728</v>
      </c>
      <c r="B184" s="255">
        <v>351.97500000000002</v>
      </c>
      <c r="C184" s="256">
        <v>406.31994000000003</v>
      </c>
      <c r="D184" s="257">
        <v>1.1544000000000001</v>
      </c>
      <c r="E184" s="257">
        <v>330</v>
      </c>
    </row>
    <row r="185" spans="1:5">
      <c r="A185" s="255" t="s">
        <v>729</v>
      </c>
      <c r="B185" s="255">
        <v>348.60714285714283</v>
      </c>
      <c r="C185" s="256">
        <v>407.24286428571423</v>
      </c>
      <c r="D185" s="257">
        <v>1.1681999999999999</v>
      </c>
      <c r="E185" s="257"/>
    </row>
    <row r="186" spans="1:5">
      <c r="A186" s="255" t="s">
        <v>730</v>
      </c>
      <c r="B186" s="255">
        <v>343.66250000000002</v>
      </c>
      <c r="C186" s="256">
        <v>408.32259937500004</v>
      </c>
      <c r="D186" s="257">
        <v>1.18815</v>
      </c>
      <c r="E186" s="257"/>
    </row>
    <row r="187" spans="1:5">
      <c r="A187" s="255" t="s">
        <v>719</v>
      </c>
      <c r="B187" s="255">
        <v>355.09090909090907</v>
      </c>
      <c r="C187" s="255">
        <v>418.51724727272722</v>
      </c>
      <c r="D187" s="257">
        <v>1.17862</v>
      </c>
      <c r="E187" s="257"/>
    </row>
    <row r="188" spans="1:5">
      <c r="A188" s="255" t="s">
        <v>731</v>
      </c>
      <c r="B188" s="255">
        <v>353.17857142857144</v>
      </c>
      <c r="C188" s="255">
        <v>408.10490285714292</v>
      </c>
      <c r="D188" s="257">
        <v>1.1555200000000001</v>
      </c>
      <c r="E188" s="257"/>
    </row>
    <row r="189" spans="1:5">
      <c r="A189" s="255" t="s">
        <v>732</v>
      </c>
      <c r="B189" s="255">
        <v>362.11363636363637</v>
      </c>
      <c r="C189" s="255">
        <v>420.76156090909097</v>
      </c>
      <c r="D189" s="257">
        <v>1.1619600000000001</v>
      </c>
      <c r="E189" s="257"/>
    </row>
    <row r="190" spans="1:5">
      <c r="A190" s="255" t="s">
        <v>733</v>
      </c>
      <c r="B190" s="255">
        <v>379.07608695652175</v>
      </c>
      <c r="C190" s="255">
        <v>432.33248641304351</v>
      </c>
      <c r="D190" s="257">
        <v>1.14049</v>
      </c>
      <c r="E190" s="257"/>
    </row>
    <row r="191" spans="1:5">
      <c r="A191" s="255" t="s">
        <v>734</v>
      </c>
      <c r="B191" s="255">
        <v>369.7</v>
      </c>
      <c r="C191" s="255">
        <v>417.32475399999998</v>
      </c>
      <c r="D191" s="257">
        <v>1.1288199999999999</v>
      </c>
      <c r="E191" s="257"/>
    </row>
    <row r="192" spans="1:5">
      <c r="A192" s="255" t="s">
        <v>735</v>
      </c>
      <c r="B192" s="255">
        <v>373.10869565217394</v>
      </c>
      <c r="C192" s="255">
        <v>425.79537456521746</v>
      </c>
      <c r="D192" s="257">
        <v>1.1412100000000001</v>
      </c>
      <c r="E192" s="257"/>
    </row>
    <row r="193" spans="1:5">
      <c r="A193" s="255" t="s">
        <v>736</v>
      </c>
      <c r="B193" s="255">
        <v>373.36363636363637</v>
      </c>
      <c r="C193" s="255">
        <v>424.68620181818181</v>
      </c>
      <c r="D193" s="257">
        <v>1.1374599999999999</v>
      </c>
      <c r="E193" s="257"/>
    </row>
    <row r="194" spans="1:5">
      <c r="A194" s="255" t="s">
        <v>737</v>
      </c>
      <c r="B194" s="255">
        <v>367.82894736842104</v>
      </c>
      <c r="C194" s="255">
        <v>415.5032572368421</v>
      </c>
      <c r="D194" s="257">
        <v>1.12961</v>
      </c>
      <c r="E194" s="257"/>
    </row>
    <row r="195" spans="1:5">
      <c r="A195" s="255"/>
      <c r="B195" s="255"/>
      <c r="C195" s="255"/>
      <c r="D195" s="257"/>
      <c r="E195" s="257"/>
    </row>
    <row r="196" spans="1:5">
      <c r="A196" s="255"/>
      <c r="B196" s="255"/>
      <c r="C196" s="255"/>
      <c r="D196" s="257"/>
      <c r="E196" s="257"/>
    </row>
    <row r="197" spans="1:5">
      <c r="A197" s="255"/>
      <c r="B197" s="255"/>
      <c r="C197" s="255"/>
      <c r="D197" s="257"/>
      <c r="E197" s="257"/>
    </row>
    <row r="198" spans="1:5">
      <c r="A198" s="255"/>
      <c r="B198" s="255"/>
      <c r="C198" s="255"/>
      <c r="D198" s="257"/>
      <c r="E198" s="257"/>
    </row>
    <row r="199" spans="1:5">
      <c r="A199" s="255"/>
      <c r="B199" s="255"/>
      <c r="C199" s="255"/>
      <c r="D199" s="257"/>
      <c r="E199" s="257"/>
    </row>
    <row r="200" spans="1:5">
      <c r="A200" s="255"/>
      <c r="B200" s="255"/>
      <c r="C200" s="255"/>
      <c r="D200" s="257"/>
      <c r="E200" s="257"/>
    </row>
    <row r="201" spans="1:5">
      <c r="A201" s="255"/>
      <c r="B201" s="255"/>
      <c r="C201" s="255"/>
      <c r="D201" s="257"/>
      <c r="E201" s="257"/>
    </row>
    <row r="202" spans="1:5">
      <c r="A202" s="255"/>
      <c r="B202" s="255"/>
      <c r="C202" s="255"/>
      <c r="D202" s="257"/>
      <c r="E202" s="257"/>
    </row>
    <row r="203" spans="1:5">
      <c r="A203" s="255"/>
      <c r="B203" s="255"/>
      <c r="C203" s="255"/>
      <c r="D203" s="257"/>
      <c r="E203" s="257"/>
    </row>
    <row r="204" spans="1:5">
      <c r="A204" s="255"/>
      <c r="B204" s="255"/>
      <c r="C204" s="255"/>
      <c r="D204" s="257"/>
      <c r="E204" s="257"/>
    </row>
    <row r="205" spans="1:5">
      <c r="A205" s="255"/>
      <c r="B205" s="255"/>
      <c r="C205" s="255"/>
      <c r="D205" s="257"/>
      <c r="E205" s="257"/>
    </row>
    <row r="206" spans="1:5">
      <c r="A206" s="255"/>
      <c r="B206" s="255"/>
      <c r="C206" s="255"/>
      <c r="D206" s="257"/>
      <c r="E206" s="257"/>
    </row>
    <row r="207" spans="1:5">
      <c r="A207" s="255"/>
      <c r="B207" s="255"/>
      <c r="C207" s="255"/>
      <c r="D207" s="257"/>
      <c r="E207" s="257"/>
    </row>
    <row r="208" spans="1:5">
      <c r="A208" s="255"/>
      <c r="B208" s="255"/>
      <c r="C208" s="255"/>
      <c r="D208" s="257"/>
      <c r="E208" s="257"/>
    </row>
    <row r="209" spans="1:5">
      <c r="A209" s="255"/>
      <c r="B209" s="255"/>
      <c r="C209" s="255"/>
      <c r="D209" s="257"/>
      <c r="E209" s="257"/>
    </row>
    <row r="210" spans="1:5">
      <c r="A210" s="255"/>
      <c r="B210" s="255"/>
      <c r="C210" s="255"/>
      <c r="D210" s="257"/>
      <c r="E210" s="257"/>
    </row>
    <row r="211" spans="1:5">
      <c r="A211" s="255"/>
      <c r="B211" s="255"/>
      <c r="C211" s="255"/>
      <c r="D211" s="257"/>
      <c r="E211" s="257"/>
    </row>
    <row r="212" spans="1:5">
      <c r="A212" s="255"/>
      <c r="B212" s="255"/>
      <c r="C212" s="255"/>
      <c r="D212" s="257"/>
      <c r="E212" s="257"/>
    </row>
    <row r="213" spans="1:5">
      <c r="A213" s="255"/>
      <c r="B213" s="255"/>
      <c r="C213" s="255"/>
      <c r="D213" s="257"/>
      <c r="E213" s="257"/>
    </row>
    <row r="214" spans="1:5">
      <c r="A214" s="255"/>
      <c r="B214" s="255"/>
      <c r="C214" s="255"/>
      <c r="D214" s="257"/>
      <c r="E214" s="257"/>
    </row>
    <row r="215" spans="1:5">
      <c r="A215" s="255"/>
      <c r="B215" s="255"/>
      <c r="C215" s="255"/>
      <c r="D215" s="257"/>
      <c r="E215" s="257"/>
    </row>
    <row r="216" spans="1:5">
      <c r="A216" s="255"/>
      <c r="B216" s="255"/>
      <c r="C216" s="255"/>
      <c r="D216" s="257"/>
      <c r="E216" s="257"/>
    </row>
    <row r="217" spans="1:5">
      <c r="A217" s="255"/>
      <c r="B217" s="255"/>
      <c r="C217" s="255"/>
      <c r="D217" s="257"/>
      <c r="E217" s="257"/>
    </row>
    <row r="218" spans="1:5">
      <c r="A218" s="255"/>
      <c r="B218" s="255"/>
      <c r="C218" s="255"/>
      <c r="D218" s="257"/>
      <c r="E218" s="257"/>
    </row>
    <row r="219" spans="1:5">
      <c r="A219" s="255"/>
      <c r="B219" s="255"/>
      <c r="C219" s="255"/>
      <c r="D219" s="257"/>
      <c r="E219" s="257"/>
    </row>
    <row r="220" spans="1:5">
      <c r="A220" s="255"/>
      <c r="B220" s="255"/>
      <c r="C220" s="255"/>
      <c r="D220" s="257"/>
      <c r="E220" s="257"/>
    </row>
    <row r="221" spans="1:5">
      <c r="A221" s="255"/>
      <c r="B221" s="255"/>
      <c r="C221" s="255"/>
      <c r="D221" s="257"/>
      <c r="E221" s="257"/>
    </row>
    <row r="222" spans="1:5">
      <c r="A222" s="255"/>
      <c r="B222" s="255"/>
      <c r="C222" s="255"/>
      <c r="D222" s="257"/>
      <c r="E222" s="257"/>
    </row>
    <row r="223" spans="1:5">
      <c r="A223" s="255"/>
      <c r="B223" s="255"/>
      <c r="C223" s="255"/>
      <c r="D223" s="257"/>
      <c r="E223" s="257"/>
    </row>
    <row r="224" spans="1:5">
      <c r="A224" s="255"/>
      <c r="B224" s="255"/>
      <c r="C224" s="255"/>
      <c r="D224" s="257"/>
      <c r="E224" s="257"/>
    </row>
    <row r="225" spans="1:5">
      <c r="A225" s="255"/>
      <c r="B225" s="255"/>
      <c r="C225" s="255"/>
      <c r="D225" s="257"/>
      <c r="E225" s="257"/>
    </row>
    <row r="226" spans="1:5">
      <c r="A226" s="255"/>
      <c r="B226" s="255"/>
      <c r="C226" s="255"/>
      <c r="D226" s="257"/>
      <c r="E226" s="257"/>
    </row>
    <row r="227" spans="1:5">
      <c r="A227" s="255"/>
      <c r="B227" s="255"/>
      <c r="C227" s="255"/>
      <c r="D227" s="257"/>
      <c r="E227" s="257"/>
    </row>
    <row r="228" spans="1:5">
      <c r="A228" s="255"/>
      <c r="B228" s="255"/>
      <c r="C228" s="255"/>
      <c r="D228" s="257"/>
      <c r="E228" s="257"/>
    </row>
  </sheetData>
  <hyperlinks>
    <hyperlink ref="A1" location="Inhaltsverzeichnis!A1" display="Inhaltsverzeichnis!A1"/>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Drop Down 1">
              <controlPr defaultSize="0" autoLine="0" autoPict="0">
                <anchor moveWithCells="1">
                  <from>
                    <xdr:col>7</xdr:col>
                    <xdr:colOff>114300</xdr:colOff>
                    <xdr:row>0</xdr:row>
                    <xdr:rowOff>76200</xdr:rowOff>
                  </from>
                  <to>
                    <xdr:col>9</xdr:col>
                    <xdr:colOff>295275</xdr:colOff>
                    <xdr:row>1</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499984740745262"/>
  </sheetPr>
  <dimension ref="A1:N159"/>
  <sheetViews>
    <sheetView topLeftCell="E67" zoomScale="75" zoomScaleNormal="75" workbookViewId="0">
      <selection activeCell="F35" sqref="F35"/>
    </sheetView>
  </sheetViews>
  <sheetFormatPr baseColWidth="10" defaultColWidth="11.42578125" defaultRowHeight="12.75"/>
  <cols>
    <col min="1" max="6" width="11.42578125" style="207"/>
    <col min="7" max="7" width="12.42578125" style="207" customWidth="1"/>
    <col min="8" max="8" width="27.28515625" style="207" customWidth="1"/>
    <col min="9" max="9" width="92.140625" style="223" customWidth="1"/>
    <col min="10" max="10" width="64.140625" style="223" customWidth="1"/>
    <col min="11" max="11" width="61.28515625" style="223" customWidth="1"/>
    <col min="12" max="12" width="70.7109375" style="223" customWidth="1"/>
    <col min="13" max="16384" width="11.42578125" style="207"/>
  </cols>
  <sheetData>
    <row r="1" spans="1:12" ht="13.5" thickBot="1">
      <c r="A1" s="444" t="s">
        <v>332</v>
      </c>
      <c r="B1" s="445"/>
      <c r="C1" s="200"/>
      <c r="D1" s="200"/>
      <c r="E1" s="201" t="s">
        <v>333</v>
      </c>
      <c r="F1" s="202"/>
      <c r="G1" s="203">
        <v>1</v>
      </c>
      <c r="H1" s="204"/>
      <c r="I1" s="205" t="str">
        <f>IF(Codierung!G1=1,"d",IF(Codierung!G1=2,"f","i"))</f>
        <v>d</v>
      </c>
      <c r="J1" s="206" t="s">
        <v>334</v>
      </c>
      <c r="K1" s="303" t="s">
        <v>335</v>
      </c>
      <c r="L1" s="304" t="s">
        <v>373</v>
      </c>
    </row>
    <row r="2" spans="1:12" ht="20.25">
      <c r="A2" s="238"/>
      <c r="B2" s="239"/>
      <c r="C2" s="208"/>
      <c r="D2" s="208"/>
      <c r="E2" s="209" t="s">
        <v>336</v>
      </c>
      <c r="F2" s="210">
        <v>1</v>
      </c>
      <c r="G2" s="211" t="s">
        <v>337</v>
      </c>
      <c r="H2" s="212" t="s">
        <v>412</v>
      </c>
      <c r="I2" s="213" t="str">
        <f t="shared" ref="I2:I16" si="0">IF($I$1="d",J2,IF($I$1="f",K2,IF($I$1="i",L2)))</f>
        <v>Flächen</v>
      </c>
      <c r="J2" s="204" t="s">
        <v>356</v>
      </c>
      <c r="K2" s="305" t="s">
        <v>518</v>
      </c>
      <c r="L2" s="306" t="s">
        <v>373</v>
      </c>
    </row>
    <row r="3" spans="1:12" ht="20.25">
      <c r="A3" s="240"/>
      <c r="B3" s="240"/>
      <c r="E3" s="209" t="s">
        <v>338</v>
      </c>
      <c r="F3" s="210">
        <v>2</v>
      </c>
      <c r="G3" s="211" t="s">
        <v>339</v>
      </c>
      <c r="H3" s="214"/>
      <c r="I3" s="215" t="str">
        <f t="shared" si="0"/>
        <v>Erntejahr</v>
      </c>
      <c r="J3" s="212" t="s">
        <v>357</v>
      </c>
      <c r="K3" s="307" t="s">
        <v>519</v>
      </c>
      <c r="L3" s="308" t="s">
        <v>374</v>
      </c>
    </row>
    <row r="4" spans="1:12" ht="21" thickBot="1">
      <c r="A4" s="241" t="s">
        <v>363</v>
      </c>
      <c r="B4" s="242"/>
      <c r="E4" s="209" t="s">
        <v>340</v>
      </c>
      <c r="F4" s="216">
        <v>3</v>
      </c>
      <c r="G4" s="217" t="s">
        <v>341</v>
      </c>
      <c r="I4" s="215" t="str">
        <f t="shared" si="0"/>
        <v>Mengen</v>
      </c>
      <c r="J4" s="212" t="s">
        <v>358</v>
      </c>
      <c r="K4" s="307" t="s">
        <v>520</v>
      </c>
      <c r="L4" s="308" t="s">
        <v>375</v>
      </c>
    </row>
    <row r="5" spans="1:12" ht="20.25">
      <c r="A5" s="333"/>
      <c r="B5" s="242"/>
      <c r="E5" s="209"/>
      <c r="F5" s="212"/>
      <c r="G5" s="214"/>
      <c r="I5" s="215" t="str">
        <f t="shared" si="0"/>
        <v>Raps</v>
      </c>
      <c r="J5" s="212" t="s">
        <v>414</v>
      </c>
      <c r="K5" s="307" t="s">
        <v>540</v>
      </c>
      <c r="L5" s="308" t="s">
        <v>540</v>
      </c>
    </row>
    <row r="6" spans="1:12" ht="20.25">
      <c r="A6" s="333"/>
      <c r="B6" s="242"/>
      <c r="E6" s="209"/>
      <c r="F6" s="212"/>
      <c r="G6" s="214"/>
      <c r="I6" s="215" t="str">
        <f t="shared" si="0"/>
        <v>Sonnenblumen</v>
      </c>
      <c r="J6" s="212" t="s">
        <v>415</v>
      </c>
      <c r="K6" s="307" t="s">
        <v>541</v>
      </c>
      <c r="L6" s="308" t="s">
        <v>594</v>
      </c>
    </row>
    <row r="7" spans="1:12" ht="21" thickBot="1">
      <c r="A7" s="333"/>
      <c r="B7" s="242"/>
      <c r="E7" s="209"/>
      <c r="F7" s="212"/>
      <c r="G7" s="214"/>
      <c r="I7" s="215" t="str">
        <f t="shared" si="0"/>
        <v>Soja</v>
      </c>
      <c r="J7" s="212" t="s">
        <v>416</v>
      </c>
      <c r="K7" s="307" t="s">
        <v>416</v>
      </c>
      <c r="L7" s="308" t="s">
        <v>630</v>
      </c>
    </row>
    <row r="8" spans="1:12">
      <c r="A8" s="240"/>
      <c r="B8" s="240"/>
      <c r="C8" s="218">
        <v>2014</v>
      </c>
      <c r="D8" s="219">
        <v>2015</v>
      </c>
      <c r="E8" s="209" t="s">
        <v>342</v>
      </c>
      <c r="I8" s="215" t="str">
        <f t="shared" si="0"/>
        <v>Produktion von Ölsaaten</v>
      </c>
      <c r="J8" s="212" t="s">
        <v>412</v>
      </c>
      <c r="K8" s="307" t="s">
        <v>521</v>
      </c>
      <c r="L8" s="308" t="s">
        <v>569</v>
      </c>
    </row>
    <row r="9" spans="1:12" ht="13.5" thickBot="1">
      <c r="A9" s="207" t="s">
        <v>345</v>
      </c>
      <c r="C9" s="220">
        <v>2015</v>
      </c>
      <c r="D9" s="221">
        <v>2016</v>
      </c>
      <c r="E9" s="209" t="s">
        <v>343</v>
      </c>
      <c r="I9" s="215" t="str">
        <f t="shared" si="0"/>
        <v>2017 (Flächen), Erntejahr 2017/18 (Mengen)</v>
      </c>
      <c r="J9" s="237" t="str">
        <f>$B$16&amp;" ("&amp;$J$2&amp;"), "&amp;$J$3&amp;" "&amp;$B$17&amp;" ("&amp;$J$4&amp;")"</f>
        <v>2017 (Flächen), Erntejahr 2017/18 (Mengen)</v>
      </c>
      <c r="K9" s="309" t="s">
        <v>522</v>
      </c>
      <c r="L9" s="309" t="s">
        <v>570</v>
      </c>
    </row>
    <row r="10" spans="1:12">
      <c r="A10" s="446" t="s">
        <v>347</v>
      </c>
      <c r="B10" s="447"/>
      <c r="E10" s="209" t="s">
        <v>344</v>
      </c>
      <c r="I10" s="215" t="str">
        <f t="shared" si="0"/>
        <v>Fläche (in ha)</v>
      </c>
      <c r="J10" s="212" t="s">
        <v>322</v>
      </c>
      <c r="K10" s="307" t="s">
        <v>353</v>
      </c>
      <c r="L10" s="308" t="s">
        <v>359</v>
      </c>
    </row>
    <row r="11" spans="1:12">
      <c r="A11" s="248"/>
      <c r="B11" s="249" t="s">
        <v>753</v>
      </c>
      <c r="E11" s="209" t="s">
        <v>346</v>
      </c>
      <c r="I11" s="215" t="str">
        <f t="shared" si="0"/>
        <v xml:space="preserve">    davon Extenso (in ha)</v>
      </c>
      <c r="J11" s="212" t="s">
        <v>413</v>
      </c>
      <c r="K11" s="307" t="s">
        <v>523</v>
      </c>
      <c r="L11" s="308" t="s">
        <v>571</v>
      </c>
    </row>
    <row r="12" spans="1:12">
      <c r="A12" s="248"/>
      <c r="B12" s="249" t="s">
        <v>751</v>
      </c>
      <c r="E12" s="209" t="s">
        <v>348</v>
      </c>
      <c r="I12" s="215" t="str">
        <f t="shared" si="0"/>
        <v xml:space="preserve">    davon biologisch angebaut (in ha)</v>
      </c>
      <c r="J12" s="222" t="s">
        <v>323</v>
      </c>
      <c r="K12" s="309" t="s">
        <v>354</v>
      </c>
      <c r="L12" s="310" t="s">
        <v>572</v>
      </c>
    </row>
    <row r="13" spans="1:12">
      <c r="A13" s="248"/>
      <c r="B13" s="249" t="s">
        <v>752</v>
      </c>
      <c r="E13" s="209" t="s">
        <v>349</v>
      </c>
      <c r="I13" s="215" t="str">
        <f t="shared" si="0"/>
        <v>Produktionsmenge (in t)</v>
      </c>
      <c r="J13" s="222" t="s">
        <v>368</v>
      </c>
      <c r="K13" s="309" t="s">
        <v>369</v>
      </c>
      <c r="L13" s="310" t="s">
        <v>370</v>
      </c>
    </row>
    <row r="14" spans="1:12">
      <c r="A14" s="248"/>
      <c r="B14" s="249" t="s">
        <v>752</v>
      </c>
      <c r="E14" s="209" t="s">
        <v>350</v>
      </c>
      <c r="I14" s="215" t="str">
        <f t="shared" si="0"/>
        <v>Anzahl Produzenten</v>
      </c>
      <c r="J14" s="212" t="s">
        <v>283</v>
      </c>
      <c r="K14" s="307" t="s">
        <v>355</v>
      </c>
      <c r="L14" s="308" t="s">
        <v>360</v>
      </c>
    </row>
    <row r="15" spans="1:12" ht="13.5" thickBot="1">
      <c r="A15" s="225"/>
      <c r="B15" s="226" t="s">
        <v>751</v>
      </c>
      <c r="E15" s="209" t="s">
        <v>351</v>
      </c>
      <c r="I15" s="224" t="str">
        <f t="shared" si="0"/>
        <v>Die 1'000 grössten Betriebe bewirtschaften (in ha)</v>
      </c>
      <c r="J15" s="212" t="s">
        <v>756</v>
      </c>
      <c r="K15" s="307" t="s">
        <v>786</v>
      </c>
      <c r="L15" s="308" t="s">
        <v>757</v>
      </c>
    </row>
    <row r="16" spans="1:12" ht="13.5" thickBot="1">
      <c r="A16" s="229" t="str">
        <f>$I$2</f>
        <v>Flächen</v>
      </c>
      <c r="B16" s="207">
        <v>2017</v>
      </c>
      <c r="E16" s="227" t="s">
        <v>352</v>
      </c>
      <c r="I16" s="224" t="str">
        <f t="shared" si="0"/>
        <v>Quellen: Fachbereich Marktanalysen (BLW), AGIS (BLW, Fläche), swiss granum</v>
      </c>
      <c r="J16" s="212" t="s">
        <v>627</v>
      </c>
      <c r="K16" s="307" t="s">
        <v>629</v>
      </c>
      <c r="L16" s="308" t="s">
        <v>573</v>
      </c>
    </row>
    <row r="17" spans="1:14">
      <c r="A17" s="236" t="str">
        <f>$I$3</f>
        <v>Erntejahr</v>
      </c>
      <c r="B17" s="207" t="s">
        <v>635</v>
      </c>
      <c r="E17" s="230"/>
      <c r="H17" s="231"/>
      <c r="I17" s="224"/>
      <c r="J17" s="212"/>
      <c r="K17" s="307"/>
      <c r="L17" s="308"/>
    </row>
    <row r="18" spans="1:14" ht="153.75" thickBot="1">
      <c r="A18" s="236" t="s">
        <v>14</v>
      </c>
      <c r="B18" s="207" t="s">
        <v>365</v>
      </c>
      <c r="H18" s="231"/>
      <c r="I18" s="319" t="str">
        <f t="shared" ref="I18:I29" si="1">IF($I$1="d",J18,IF($I$1="f",K18,IF($I$1="i",L18)))</f>
        <v>Erntejahr = Juli des Erntejahres bis Juni des Folgejahres. 
Fläche: Die Agis-Daten beinhalten alle Bewirtschafter oder Bewirtschafterinnen, die einen Betrieb mit mindestens 1 ha LN oder 30 Aren Spezialkulturen bewirtschaften oder 8 Mutterschweine oder 80 Mastschweinen oder 80 Mastschweineplätze oder 300 Stück Geflügel halten oder Direktzahlungen oder Einzelkulturbeiträge beanspruchen und alle Betriebe, die gemäss der Verordnung über die Primärproduktion registrierungspflichtig sind. Hat der Kanton tiefere Erhebungslimiten festgesetzt (kantonale Weisungen), sind diese massgebend.
Menge: Bei der Produktionsmenge handelt es sich um abgelieferte, verwendbare Ware. Die Verluste auf dem Feld und auf dem Betrieb wurden abgezogen.</v>
      </c>
      <c r="J18" s="261" t="s">
        <v>623</v>
      </c>
      <c r="K18" s="359" t="s">
        <v>628</v>
      </c>
      <c r="L18" s="329" t="s">
        <v>479</v>
      </c>
      <c r="M18" s="322"/>
      <c r="N18" s="322"/>
    </row>
    <row r="19" spans="1:14">
      <c r="A19" s="229"/>
      <c r="I19" s="213" t="str">
        <f t="shared" si="1"/>
        <v>Raps, konventionell und biologisch angebaut</v>
      </c>
      <c r="J19" s="234" t="s">
        <v>419</v>
      </c>
      <c r="K19" s="311" t="s">
        <v>524</v>
      </c>
      <c r="L19" s="312" t="s">
        <v>574</v>
      </c>
    </row>
    <row r="20" spans="1:14">
      <c r="I20" s="215" t="str">
        <f t="shared" si="1"/>
        <v>Gesamte Fläche, Fläche der 3'000 grössten Produzenten, Anzahl Produzenten</v>
      </c>
      <c r="J20" s="222" t="s">
        <v>361</v>
      </c>
      <c r="K20" s="309" t="s">
        <v>525</v>
      </c>
      <c r="L20" s="310" t="s">
        <v>575</v>
      </c>
    </row>
    <row r="21" spans="1:14">
      <c r="H21" s="207" t="s">
        <v>64</v>
      </c>
      <c r="I21" s="215" t="str">
        <f t="shared" si="1"/>
        <v>ha, Anzahl</v>
      </c>
      <c r="J21" s="222" t="s">
        <v>362</v>
      </c>
      <c r="K21" s="309" t="s">
        <v>526</v>
      </c>
      <c r="L21" s="310" t="s">
        <v>576</v>
      </c>
    </row>
    <row r="22" spans="1:14">
      <c r="I22" s="215" t="str">
        <f t="shared" si="1"/>
        <v>Gesamte Fläche</v>
      </c>
      <c r="J22" s="222" t="s">
        <v>125</v>
      </c>
      <c r="K22" s="309" t="s">
        <v>527</v>
      </c>
      <c r="L22" s="310" t="s">
        <v>577</v>
      </c>
    </row>
    <row r="23" spans="1:14">
      <c r="I23" s="215" t="str">
        <f t="shared" si="1"/>
        <v>Anzahl Produzenten</v>
      </c>
      <c r="J23" s="222" t="s">
        <v>283</v>
      </c>
      <c r="K23" s="309" t="s">
        <v>355</v>
      </c>
      <c r="L23" s="310" t="s">
        <v>578</v>
      </c>
    </row>
    <row r="24" spans="1:14">
      <c r="I24" s="215" t="str">
        <f t="shared" si="1"/>
        <v>Fläche der 1'000 grössten Produzenten</v>
      </c>
      <c r="J24" s="222" t="s">
        <v>417</v>
      </c>
      <c r="K24" s="309" t="s">
        <v>528</v>
      </c>
      <c r="L24" s="310" t="s">
        <v>579</v>
      </c>
    </row>
    <row r="25" spans="1:14">
      <c r="I25" s="215" t="str">
        <f t="shared" si="1"/>
        <v>Anteil der 1'000 grössten Produzenten</v>
      </c>
      <c r="J25" s="222" t="s">
        <v>418</v>
      </c>
      <c r="K25" s="309" t="s">
        <v>529</v>
      </c>
      <c r="L25" s="310" t="s">
        <v>580</v>
      </c>
    </row>
    <row r="26" spans="1:14">
      <c r="I26" s="215" t="str">
        <f t="shared" si="1"/>
        <v>MW gesamte Fläche über alle Jahre</v>
      </c>
      <c r="J26" s="222" t="s">
        <v>326</v>
      </c>
      <c r="K26" s="309" t="s">
        <v>530</v>
      </c>
      <c r="L26" s="310" t="s">
        <v>581</v>
      </c>
    </row>
    <row r="27" spans="1:14">
      <c r="I27" s="215" t="str">
        <f t="shared" si="1"/>
        <v>durchschn bewirtschaftete Fläche der 1000 grössten Produzenten</v>
      </c>
      <c r="J27" s="222" t="s">
        <v>701</v>
      </c>
      <c r="K27" s="309" t="s">
        <v>702</v>
      </c>
      <c r="L27" s="310" t="s">
        <v>703</v>
      </c>
    </row>
    <row r="28" spans="1:14">
      <c r="I28" s="215" t="str">
        <f t="shared" si="1"/>
        <v>durchschn bewirtschaftete Fläche pro Produzent</v>
      </c>
      <c r="J28" s="222" t="s">
        <v>325</v>
      </c>
      <c r="K28" s="309" t="s">
        <v>531</v>
      </c>
      <c r="L28" s="310" t="s">
        <v>582</v>
      </c>
    </row>
    <row r="29" spans="1:14" ht="51.75" thickBot="1">
      <c r="I29" s="215" t="str">
        <f t="shared" si="1"/>
        <v>Die beitragsberechtigten Flächen enthalten Raps zur Speiseölgewinnung und als nachwachsender Rohstoff.
Quellen: Fachbereich Marktanalysen (BLW),  AGIS (BLW)</v>
      </c>
      <c r="J29" s="243" t="s">
        <v>420</v>
      </c>
      <c r="K29" s="332" t="s">
        <v>587</v>
      </c>
      <c r="L29" s="330" t="s">
        <v>589</v>
      </c>
    </row>
    <row r="30" spans="1:14">
      <c r="H30" s="207" t="s">
        <v>59</v>
      </c>
      <c r="I30" s="213" t="str">
        <f t="shared" ref="I30:I35" si="2">IF($I$1="d",J30,IF($I$1="f",K30,IF($I$1="i",L30)))</f>
        <v>Entwicklung Bruttoproduzentenpreise</v>
      </c>
      <c r="J30" s="234" t="s">
        <v>750</v>
      </c>
      <c r="K30" s="311" t="s">
        <v>755</v>
      </c>
      <c r="L30" s="331" t="s">
        <v>754</v>
      </c>
    </row>
    <row r="31" spans="1:14">
      <c r="I31" s="215" t="str">
        <f t="shared" si="2"/>
        <v>Bruttoproduzentenpreise</v>
      </c>
      <c r="J31" s="222" t="s">
        <v>59</v>
      </c>
      <c r="K31" s="309" t="s">
        <v>382</v>
      </c>
      <c r="L31" s="310" t="s">
        <v>377</v>
      </c>
    </row>
    <row r="32" spans="1:14">
      <c r="I32" s="215" t="str">
        <f t="shared" si="2"/>
        <v>Raps, konventionell angebaut</v>
      </c>
      <c r="J32" s="222" t="s">
        <v>476</v>
      </c>
      <c r="K32" s="309" t="s">
        <v>524</v>
      </c>
      <c r="L32" s="330" t="s">
        <v>574</v>
      </c>
    </row>
    <row r="33" spans="8:12">
      <c r="I33" s="215" t="str">
        <f t="shared" si="2"/>
        <v>Raps, high oleic</v>
      </c>
      <c r="J33" s="222" t="s">
        <v>421</v>
      </c>
      <c r="K33" s="309" t="s">
        <v>532</v>
      </c>
      <c r="L33" s="330" t="s">
        <v>532</v>
      </c>
    </row>
    <row r="34" spans="8:12">
      <c r="I34" s="215" t="str">
        <f t="shared" si="2"/>
        <v>Sonnenblumen, konventionelle Sorten</v>
      </c>
      <c r="J34" s="222" t="s">
        <v>423</v>
      </c>
      <c r="K34" s="309" t="s">
        <v>533</v>
      </c>
      <c r="L34" s="330" t="s">
        <v>583</v>
      </c>
    </row>
    <row r="35" spans="8:12">
      <c r="I35" s="215" t="str">
        <f t="shared" si="2"/>
        <v>Sonnenblumen, high olic</v>
      </c>
      <c r="J35" s="222" t="s">
        <v>424</v>
      </c>
      <c r="K35" s="309" t="s">
        <v>534</v>
      </c>
      <c r="L35" s="330" t="s">
        <v>584</v>
      </c>
    </row>
    <row r="36" spans="8:12">
      <c r="I36" s="215" t="str">
        <f t="shared" ref="I36:I56" si="3">IF($I$1="d",J36,IF($I$1="f",K36,IF($I$1="i",L36)))</f>
        <v>Ölsaaten, konventionell</v>
      </c>
      <c r="J36" s="222" t="s">
        <v>422</v>
      </c>
      <c r="K36" s="309" t="s">
        <v>535</v>
      </c>
      <c r="L36" s="330" t="s">
        <v>585</v>
      </c>
    </row>
    <row r="37" spans="8:12">
      <c r="I37" s="215" t="str">
        <f t="shared" si="3"/>
        <v>Bruttoproduzentenpreise</v>
      </c>
      <c r="J37" s="222" t="s">
        <v>59</v>
      </c>
      <c r="K37" s="309" t="s">
        <v>383</v>
      </c>
      <c r="L37" s="330" t="s">
        <v>377</v>
      </c>
    </row>
    <row r="38" spans="8:12">
      <c r="I38" s="215" t="str">
        <f t="shared" si="3"/>
        <v xml:space="preserve">Erntejahr = Juli des Erntejahres bis Juni des Folgejahres </v>
      </c>
      <c r="J38" s="243" t="s">
        <v>425</v>
      </c>
      <c r="K38" s="309" t="s">
        <v>384</v>
      </c>
      <c r="L38" s="330" t="s">
        <v>376</v>
      </c>
    </row>
    <row r="39" spans="8:12">
      <c r="I39" s="215" t="str">
        <f t="shared" si="3"/>
        <v>Erntejahr 2002..2017</v>
      </c>
      <c r="J39" s="237" t="str">
        <f>J3&amp;" "&amp;$B$12</f>
        <v>Erntejahr 2002..2017</v>
      </c>
      <c r="K39" s="309" t="s">
        <v>787</v>
      </c>
      <c r="L39" s="330" t="s">
        <v>788</v>
      </c>
    </row>
    <row r="40" spans="8:12" ht="25.5">
      <c r="I40" s="215" t="s">
        <v>426</v>
      </c>
      <c r="J40" s="237" t="s">
        <v>426</v>
      </c>
      <c r="K40" s="309" t="s">
        <v>536</v>
      </c>
      <c r="L40" s="330" t="s">
        <v>586</v>
      </c>
    </row>
    <row r="41" spans="8:12" ht="26.25" customHeight="1" thickBot="1">
      <c r="I41" s="215" t="str">
        <f>IF($I$1="d",J41,IF($I$1="f",K41,IF($I$1="i",L41)))</f>
        <v>Quelle: Fachbereich Marktanalysen (BLW)</v>
      </c>
      <c r="J41" s="413" t="s">
        <v>478</v>
      </c>
      <c r="K41" s="309" t="s">
        <v>588</v>
      </c>
      <c r="L41" s="310" t="s">
        <v>590</v>
      </c>
    </row>
    <row r="42" spans="8:12">
      <c r="H42" s="207" t="s">
        <v>460</v>
      </c>
      <c r="I42" s="213" t="str">
        <f t="shared" si="3"/>
        <v xml:space="preserve">Raps und Sonnenblumenöl: Preise und Mengen </v>
      </c>
      <c r="J42" s="234" t="s">
        <v>738</v>
      </c>
      <c r="K42" s="311" t="s">
        <v>739</v>
      </c>
      <c r="L42" s="331" t="s">
        <v>740</v>
      </c>
    </row>
    <row r="43" spans="8:12">
      <c r="I43" s="215" t="str">
        <f t="shared" si="3"/>
        <v>Raps und Sonnenblumen</v>
      </c>
      <c r="J43" s="222" t="s">
        <v>427</v>
      </c>
      <c r="K43" s="309" t="s">
        <v>537</v>
      </c>
      <c r="L43" s="310" t="s">
        <v>591</v>
      </c>
    </row>
    <row r="44" spans="8:12">
      <c r="I44" s="215" t="str">
        <f t="shared" si="3"/>
        <v>Produzentenpreis, Erntemengen und Umsatz auf Stufe Produktion</v>
      </c>
      <c r="J44" s="222" t="s">
        <v>431</v>
      </c>
      <c r="K44" s="309" t="s">
        <v>538</v>
      </c>
      <c r="L44" s="310" t="s">
        <v>592</v>
      </c>
    </row>
    <row r="45" spans="8:12">
      <c r="I45" s="215" t="str">
        <f>IF($I$1="d",J45,IF($I$1="f",K45,IF($I$1="i",L45)))</f>
        <v>Erntejahr 2008..2017</v>
      </c>
      <c r="J45" s="237" t="str">
        <f>J3&amp;" "&amp;$B$14</f>
        <v>Erntejahr 2008..2017</v>
      </c>
      <c r="K45" s="309" t="s">
        <v>539</v>
      </c>
      <c r="L45" s="309" t="s">
        <v>593</v>
      </c>
    </row>
    <row r="46" spans="8:12">
      <c r="I46" s="215" t="str">
        <f t="shared" ref="I46:I53" si="4">IF($I$1="d",J46,IF($I$1="f",K46,IF($I$1="i",L46)))</f>
        <v>Raps</v>
      </c>
      <c r="J46" s="228" t="s">
        <v>414</v>
      </c>
      <c r="K46" s="309" t="s">
        <v>540</v>
      </c>
      <c r="L46" s="309" t="s">
        <v>540</v>
      </c>
    </row>
    <row r="47" spans="8:12">
      <c r="I47" s="215" t="str">
        <f t="shared" si="4"/>
        <v>Sonnenblumen</v>
      </c>
      <c r="J47" s="228" t="s">
        <v>415</v>
      </c>
      <c r="K47" s="309" t="s">
        <v>541</v>
      </c>
      <c r="L47" s="309" t="s">
        <v>594</v>
      </c>
    </row>
    <row r="48" spans="8:12">
      <c r="I48" s="215" t="str">
        <f t="shared" si="4"/>
        <v xml:space="preserve">Preis </v>
      </c>
      <c r="J48" s="228" t="s">
        <v>432</v>
      </c>
      <c r="K48" s="309" t="s">
        <v>542</v>
      </c>
      <c r="L48" s="309" t="s">
        <v>595</v>
      </c>
    </row>
    <row r="49" spans="8:12">
      <c r="I49" s="215" t="str">
        <f t="shared" si="4"/>
        <v>Menge</v>
      </c>
      <c r="J49" s="228" t="s">
        <v>55</v>
      </c>
      <c r="K49" s="309" t="s">
        <v>543</v>
      </c>
      <c r="L49" s="309" t="s">
        <v>596</v>
      </c>
    </row>
    <row r="50" spans="8:12">
      <c r="I50" s="215" t="str">
        <f t="shared" si="4"/>
        <v>Umsatz*</v>
      </c>
      <c r="J50" s="228" t="s">
        <v>709</v>
      </c>
      <c r="K50" s="309" t="s">
        <v>710</v>
      </c>
      <c r="L50" s="309" t="s">
        <v>711</v>
      </c>
    </row>
    <row r="51" spans="8:12">
      <c r="I51" s="215" t="str">
        <f t="shared" si="4"/>
        <v>CHF/100 kg</v>
      </c>
      <c r="J51" s="228" t="s">
        <v>433</v>
      </c>
      <c r="K51" s="309" t="s">
        <v>444</v>
      </c>
      <c r="L51" s="309" t="s">
        <v>444</v>
      </c>
    </row>
    <row r="52" spans="8:12">
      <c r="I52" s="215" t="str">
        <f t="shared" si="4"/>
        <v>1000 t</v>
      </c>
      <c r="J52" s="228" t="s">
        <v>434</v>
      </c>
      <c r="K52" s="309" t="s">
        <v>434</v>
      </c>
      <c r="L52" s="309" t="s">
        <v>434</v>
      </c>
    </row>
    <row r="53" spans="8:12">
      <c r="I53" s="215" t="str">
        <f t="shared" si="4"/>
        <v>Mio. CHF</v>
      </c>
      <c r="J53" s="228" t="s">
        <v>23</v>
      </c>
      <c r="K53" s="309" t="s">
        <v>385</v>
      </c>
      <c r="L53" s="309" t="s">
        <v>597</v>
      </c>
    </row>
    <row r="54" spans="8:12">
      <c r="I54" s="215" t="str">
        <f t="shared" si="3"/>
        <v>Quellen: Fachbereich Marktanalysen (BLW), SBV</v>
      </c>
      <c r="J54" s="222" t="s">
        <v>435</v>
      </c>
      <c r="K54" s="309" t="s">
        <v>544</v>
      </c>
      <c r="L54" s="310" t="s">
        <v>598</v>
      </c>
    </row>
    <row r="55" spans="8:12" ht="25.5">
      <c r="I55" s="215" t="str">
        <f t="shared" si="3"/>
        <v>*hochgerechneter Umsatz basierend auf den Erntemengen von swiss granum und den vom BLW erhobenen Bruttoproduzentenpreisen</v>
      </c>
      <c r="J55" s="421" t="s">
        <v>704</v>
      </c>
      <c r="K55" s="332" t="s">
        <v>765</v>
      </c>
      <c r="L55" s="330" t="s">
        <v>776</v>
      </c>
    </row>
    <row r="56" spans="8:12" ht="39" thickBot="1">
      <c r="I56" s="215" t="str">
        <f t="shared" si="3"/>
        <v>Bemerkung: Es handelt sich um die verwendbare Produktion und abgelieferte Ware. IP, Bio und HO- und HOLL sowie Importe werden in der Berechnung nicht berücksichtigt.</v>
      </c>
      <c r="J56" s="243" t="s">
        <v>430</v>
      </c>
      <c r="K56" s="332" t="s">
        <v>545</v>
      </c>
      <c r="L56" s="330" t="s">
        <v>599</v>
      </c>
    </row>
    <row r="57" spans="8:12">
      <c r="H57" s="207" t="s">
        <v>439</v>
      </c>
      <c r="I57" s="213" t="str">
        <f t="shared" ref="I57:I68" si="5">IF($I$1="d",J57,IF($I$1="f",K57,IF($I$1="i",L57)))</f>
        <v>Import Speiseöl</v>
      </c>
      <c r="J57" s="234" t="s">
        <v>718</v>
      </c>
      <c r="K57" s="311" t="s">
        <v>746</v>
      </c>
      <c r="L57" s="312" t="s">
        <v>747</v>
      </c>
    </row>
    <row r="58" spans="8:12">
      <c r="I58" s="215" t="str">
        <f t="shared" si="5"/>
        <v>Speiseöl</v>
      </c>
      <c r="J58" s="222" t="s">
        <v>440</v>
      </c>
      <c r="K58" s="309" t="s">
        <v>546</v>
      </c>
      <c r="L58" s="310" t="s">
        <v>600</v>
      </c>
    </row>
    <row r="59" spans="8:12">
      <c r="I59" s="215" t="str">
        <f t="shared" si="5"/>
        <v>Importmenge</v>
      </c>
      <c r="J59" s="222" t="s">
        <v>284</v>
      </c>
      <c r="K59" s="309" t="s">
        <v>386</v>
      </c>
      <c r="L59" s="310" t="s">
        <v>378</v>
      </c>
    </row>
    <row r="60" spans="8:12">
      <c r="I60" s="215" t="str">
        <f t="shared" si="5"/>
        <v>Total</v>
      </c>
      <c r="J60" s="222" t="s">
        <v>18</v>
      </c>
      <c r="K60" s="309" t="s">
        <v>18</v>
      </c>
      <c r="L60" s="310" t="s">
        <v>601</v>
      </c>
    </row>
    <row r="61" spans="8:12">
      <c r="I61" s="215" t="str">
        <f t="shared" si="5"/>
        <v>übrige Öle</v>
      </c>
      <c r="J61" s="222" t="s">
        <v>436</v>
      </c>
      <c r="K61" s="309" t="s">
        <v>547</v>
      </c>
      <c r="L61" s="310" t="s">
        <v>602</v>
      </c>
    </row>
    <row r="62" spans="8:12">
      <c r="I62" s="215" t="str">
        <f t="shared" si="5"/>
        <v>Sonnenblumenöl</v>
      </c>
      <c r="J62" s="222" t="s">
        <v>437</v>
      </c>
      <c r="K62" s="309" t="s">
        <v>548</v>
      </c>
      <c r="L62" s="310" t="s">
        <v>603</v>
      </c>
    </row>
    <row r="63" spans="8:12">
      <c r="I63" s="215" t="str">
        <f t="shared" si="5"/>
        <v>Rapsöl</v>
      </c>
      <c r="J63" s="222" t="s">
        <v>438</v>
      </c>
      <c r="K63" s="309" t="s">
        <v>549</v>
      </c>
      <c r="L63" s="310" t="s">
        <v>604</v>
      </c>
    </row>
    <row r="64" spans="8:12">
      <c r="I64" s="215" t="str">
        <f>IF($I$1="d",J64,IF($I$1="f",K64,IF($I$1="i",L64)))</f>
        <v>t</v>
      </c>
      <c r="J64" s="222" t="s">
        <v>19</v>
      </c>
      <c r="K64" s="309" t="s">
        <v>19</v>
      </c>
      <c r="L64" s="310" t="s">
        <v>19</v>
      </c>
    </row>
    <row r="65" spans="8:12">
      <c r="I65" s="215" t="str">
        <f>IF($I$1="d",J65,IF($I$1="f",K65,IF($I$1="i",L65)))</f>
        <v>Quellen: FBMA (BLW); EZV; OZD</v>
      </c>
      <c r="J65" s="222" t="s">
        <v>484</v>
      </c>
      <c r="K65" s="309" t="s">
        <v>550</v>
      </c>
      <c r="L65" s="310" t="s">
        <v>605</v>
      </c>
    </row>
    <row r="66" spans="8:12">
      <c r="I66" s="215" t="str">
        <f>IF($I$1="d",J66,IF($I$1="f",K66,IF($I$1="i",L66)))</f>
        <v>Anteil Sonnenblumen</v>
      </c>
      <c r="J66" s="222" t="s">
        <v>779</v>
      </c>
      <c r="K66" s="309" t="s">
        <v>781</v>
      </c>
      <c r="L66" s="310" t="s">
        <v>782</v>
      </c>
    </row>
    <row r="67" spans="8:12">
      <c r="I67" s="215" t="str">
        <f>IF($I$1="d",J67,IF($I$1="f",K67,IF($I$1="i",L67)))</f>
        <v>Anteil Raps</v>
      </c>
      <c r="J67" s="222" t="s">
        <v>778</v>
      </c>
      <c r="K67" s="309" t="s">
        <v>780</v>
      </c>
      <c r="L67" s="310" t="s">
        <v>783</v>
      </c>
    </row>
    <row r="68" spans="8:12" ht="13.5" thickBot="1">
      <c r="I68" s="232">
        <f t="shared" si="5"/>
        <v>0</v>
      </c>
      <c r="J68" s="233"/>
      <c r="K68" s="313"/>
      <c r="L68" s="314"/>
    </row>
    <row r="69" spans="8:12">
      <c r="H69" s="207" t="s">
        <v>446</v>
      </c>
      <c r="I69" s="213" t="str">
        <f t="shared" ref="I69:I73" si="6">IF($I$1="d",J69,IF($I$1="f",K69,IF($I$1="i",L69)))</f>
        <v>Öl, nicht roh, in Zisternen (1514.1991)</v>
      </c>
      <c r="J69" s="234" t="s">
        <v>441</v>
      </c>
      <c r="K69" s="311" t="s">
        <v>551</v>
      </c>
      <c r="L69" s="312" t="s">
        <v>606</v>
      </c>
    </row>
    <row r="70" spans="8:12">
      <c r="I70" s="215" t="str">
        <f t="shared" si="6"/>
        <v>Samen (1205.1054)</v>
      </c>
      <c r="J70" s="222" t="s">
        <v>442</v>
      </c>
      <c r="K70" s="309" t="s">
        <v>552</v>
      </c>
      <c r="L70" s="310" t="s">
        <v>607</v>
      </c>
    </row>
    <row r="71" spans="8:12">
      <c r="I71" s="215" t="str">
        <f t="shared" si="6"/>
        <v>Zum Vergleich: Rapssaat, Notierung an Börse MATIF</v>
      </c>
      <c r="J71" s="222" t="s">
        <v>443</v>
      </c>
      <c r="K71" s="309" t="s">
        <v>553</v>
      </c>
      <c r="L71" s="310" t="s">
        <v>608</v>
      </c>
    </row>
    <row r="72" spans="8:12">
      <c r="I72" s="215" t="str">
        <f t="shared" si="6"/>
        <v>CHF / 100 kg</v>
      </c>
      <c r="J72" s="245" t="s">
        <v>444</v>
      </c>
      <c r="K72" s="315" t="s">
        <v>444</v>
      </c>
      <c r="L72" s="316" t="s">
        <v>444</v>
      </c>
    </row>
    <row r="73" spans="8:12">
      <c r="I73" s="215" t="str">
        <f t="shared" si="6"/>
        <v>Raps, Samen und Speiseöl</v>
      </c>
      <c r="J73" s="26" t="s">
        <v>445</v>
      </c>
      <c r="K73" s="309" t="s">
        <v>554</v>
      </c>
      <c r="L73" s="310" t="s">
        <v>609</v>
      </c>
    </row>
    <row r="74" spans="8:12" ht="90" thickBot="1">
      <c r="I74" s="320" t="str">
        <f>IF($I$1="d",J74,IF($I$1="f",K74,IF($I$1="i",L74)))</f>
        <v>In Klammer ist die Zolltarifnummer angegeben. Nicht roh = gereinigt, raffiniert oder anders behandelt.
Importe mit Zollerleichterungen und Zollpräferenzen sind in den Daten enthalten. Rapsöl der Zolltarifnummern 1514.1190, 1999,9190, 9991, 9999 werden nicht aufgeführt, da die Importmengen verhältnismässig gering sind.
Quellen: Fachbereich Marktanalysen (BLW), Swissimpex (EZV)</v>
      </c>
      <c r="J74" s="284" t="s">
        <v>477</v>
      </c>
      <c r="K74" s="317" t="s">
        <v>555</v>
      </c>
      <c r="L74" s="318" t="s">
        <v>610</v>
      </c>
    </row>
    <row r="75" spans="8:12">
      <c r="H75" s="207" t="s">
        <v>447</v>
      </c>
      <c r="I75" s="213" t="str">
        <f t="shared" ref="I75:I84" si="7">IF($I$1="d",J75,IF($I$1="f",K75,IF($I$1="i",L75)))</f>
        <v>Speiseöl</v>
      </c>
      <c r="J75" s="234" t="s">
        <v>440</v>
      </c>
      <c r="K75" s="311" t="s">
        <v>546</v>
      </c>
      <c r="L75" s="312" t="s">
        <v>600</v>
      </c>
    </row>
    <row r="76" spans="8:12">
      <c r="I76" s="215" t="str">
        <f t="shared" si="7"/>
        <v>Schweizer Verbauch pflanzlicher Speiseöle</v>
      </c>
      <c r="J76" s="222" t="s">
        <v>624</v>
      </c>
      <c r="K76" s="309" t="s">
        <v>626</v>
      </c>
      <c r="L76" s="310" t="s">
        <v>625</v>
      </c>
    </row>
    <row r="77" spans="8:12">
      <c r="I77" s="215" t="str">
        <f t="shared" si="7"/>
        <v>Raffinat in Tonnen</v>
      </c>
      <c r="J77" s="222" t="s">
        <v>459</v>
      </c>
      <c r="K77" s="309" t="s">
        <v>556</v>
      </c>
      <c r="L77" s="310" t="s">
        <v>611</v>
      </c>
    </row>
    <row r="78" spans="8:12">
      <c r="I78" s="215" t="str">
        <f t="shared" si="7"/>
        <v>Ø 2003/04</v>
      </c>
      <c r="J78" s="222" t="s">
        <v>457</v>
      </c>
      <c r="K78" s="309" t="s">
        <v>457</v>
      </c>
      <c r="L78" s="310" t="s">
        <v>457</v>
      </c>
    </row>
    <row r="79" spans="8:12">
      <c r="I79" s="215">
        <f t="shared" si="7"/>
        <v>2015</v>
      </c>
      <c r="J79" s="325">
        <v>2015</v>
      </c>
      <c r="K79" s="309" t="s">
        <v>458</v>
      </c>
      <c r="L79" s="310" t="s">
        <v>458</v>
      </c>
    </row>
    <row r="80" spans="8:12">
      <c r="I80" s="215" t="str">
        <f t="shared" si="7"/>
        <v>Sonnenblumen</v>
      </c>
      <c r="J80" s="222" t="s">
        <v>415</v>
      </c>
      <c r="K80" s="309" t="s">
        <v>541</v>
      </c>
      <c r="L80" s="310" t="s">
        <v>594</v>
      </c>
    </row>
    <row r="81" spans="8:12">
      <c r="I81" s="215" t="str">
        <f t="shared" si="7"/>
        <v>Raps</v>
      </c>
      <c r="J81" s="222" t="s">
        <v>414</v>
      </c>
      <c r="K81" s="309" t="s">
        <v>540</v>
      </c>
      <c r="L81" s="310" t="s">
        <v>540</v>
      </c>
    </row>
    <row r="82" spans="8:12">
      <c r="I82" s="215" t="str">
        <f t="shared" si="7"/>
        <v>Palm</v>
      </c>
      <c r="J82" s="222" t="s">
        <v>448</v>
      </c>
      <c r="K82" s="309" t="s">
        <v>557</v>
      </c>
      <c r="L82" s="310" t="s">
        <v>612</v>
      </c>
    </row>
    <row r="83" spans="8:12">
      <c r="I83" s="215" t="str">
        <f t="shared" si="7"/>
        <v>Oliven</v>
      </c>
      <c r="J83" s="222" t="s">
        <v>449</v>
      </c>
      <c r="K83" s="309" t="s">
        <v>558</v>
      </c>
      <c r="L83" s="310" t="s">
        <v>613</v>
      </c>
    </row>
    <row r="84" spans="8:12">
      <c r="I84" s="215" t="str">
        <f t="shared" si="7"/>
        <v>übrige</v>
      </c>
      <c r="J84" s="222" t="s">
        <v>450</v>
      </c>
      <c r="K84" s="309" t="s">
        <v>559</v>
      </c>
      <c r="L84" s="310" t="s">
        <v>614</v>
      </c>
    </row>
    <row r="85" spans="8:12" ht="13.5" thickBot="1">
      <c r="I85" s="232" t="str">
        <f>IF($I$1="d",J85,IF($I$1="f",K85,IF($I$1="i",L85)))</f>
        <v>Quellen: Fachbereich Marktanalysen (BLW), SwissOlio (Jahresbericht)</v>
      </c>
      <c r="J85" s="233" t="s">
        <v>461</v>
      </c>
      <c r="K85" s="313" t="s">
        <v>560</v>
      </c>
      <c r="L85" s="314" t="s">
        <v>615</v>
      </c>
    </row>
    <row r="86" spans="8:12" ht="13.5" thickBot="1">
      <c r="H86" s="207" t="s">
        <v>472</v>
      </c>
      <c r="I86" s="213" t="str">
        <f>IF($I$1="d",J86,IF($I$1="f",K86,IF($I$1="i",L86)))</f>
        <v>Börsennotierung von Rapssaat (MATIF)</v>
      </c>
      <c r="J86" s="222" t="s">
        <v>714</v>
      </c>
      <c r="K86" s="311" t="s">
        <v>784</v>
      </c>
      <c r="L86" s="312" t="s">
        <v>785</v>
      </c>
    </row>
    <row r="87" spans="8:12">
      <c r="I87" s="213" t="str">
        <f>IF($I$1="d",J87,IF($I$1="f",K87,IF($I$1="i",L87)))</f>
        <v>Rapssaat</v>
      </c>
      <c r="J87" s="234" t="s">
        <v>463</v>
      </c>
      <c r="K87" s="311" t="s">
        <v>561</v>
      </c>
      <c r="L87" s="312" t="s">
        <v>616</v>
      </c>
    </row>
    <row r="88" spans="8:12">
      <c r="I88" s="215" t="str">
        <f t="shared" ref="I88:I95" si="8">IF($I$1="d",J88,IF($I$1="f",K88,IF($I$1="i",L88)))</f>
        <v>Börsennotierung MATIF</v>
      </c>
      <c r="J88" s="222" t="s">
        <v>470</v>
      </c>
      <c r="K88" s="309" t="s">
        <v>562</v>
      </c>
      <c r="L88" s="310" t="s">
        <v>617</v>
      </c>
    </row>
    <row r="89" spans="8:12">
      <c r="I89" s="215" t="str">
        <f t="shared" si="8"/>
        <v>Euro pro t</v>
      </c>
      <c r="J89" s="222" t="s">
        <v>367</v>
      </c>
      <c r="K89" s="309" t="s">
        <v>563</v>
      </c>
      <c r="L89" s="310" t="s">
        <v>379</v>
      </c>
    </row>
    <row r="90" spans="8:12">
      <c r="I90" s="215" t="str">
        <f t="shared" si="8"/>
        <v>2010 .. 2017</v>
      </c>
      <c r="J90" s="222" t="s">
        <v>515</v>
      </c>
      <c r="K90" s="309" t="s">
        <v>516</v>
      </c>
      <c r="L90" s="310" t="s">
        <v>516</v>
      </c>
    </row>
    <row r="91" spans="8:12">
      <c r="I91" s="215" t="str">
        <f t="shared" si="8"/>
        <v>Jahr Monat</v>
      </c>
      <c r="J91" s="222" t="s">
        <v>134</v>
      </c>
      <c r="K91" s="309" t="s">
        <v>388</v>
      </c>
      <c r="L91" s="310" t="s">
        <v>380</v>
      </c>
    </row>
    <row r="92" spans="8:12">
      <c r="I92" s="215" t="str">
        <f t="shared" si="8"/>
        <v>Notierung Rapssaat in Euro/t</v>
      </c>
      <c r="J92" s="222" t="s">
        <v>467</v>
      </c>
      <c r="K92" s="309" t="s">
        <v>564</v>
      </c>
      <c r="L92" s="310" t="s">
        <v>618</v>
      </c>
    </row>
    <row r="93" spans="8:12">
      <c r="I93" s="215" t="str">
        <f t="shared" si="8"/>
        <v>Notierung Rapssaat in CHF/t</v>
      </c>
      <c r="J93" s="222" t="s">
        <v>468</v>
      </c>
      <c r="K93" s="309" t="s">
        <v>565</v>
      </c>
      <c r="L93" s="310" t="s">
        <v>619</v>
      </c>
    </row>
    <row r="94" spans="8:12">
      <c r="I94" s="215" t="str">
        <f t="shared" si="8"/>
        <v>CHF/Euro</v>
      </c>
      <c r="J94" s="235" t="s">
        <v>469</v>
      </c>
      <c r="K94" s="309" t="s">
        <v>469</v>
      </c>
      <c r="L94" s="310" t="s">
        <v>469</v>
      </c>
    </row>
    <row r="95" spans="8:12" ht="25.5">
      <c r="I95" s="215" t="str">
        <f t="shared" si="8"/>
        <v>MATIF = Marché à Terme International de France Quellen
Fachbereich Marktanalysen (BLW), IGC, SNB</v>
      </c>
      <c r="J95" s="243" t="s">
        <v>474</v>
      </c>
      <c r="K95" s="309" t="s">
        <v>566</v>
      </c>
      <c r="L95" s="330" t="s">
        <v>622</v>
      </c>
    </row>
    <row r="96" spans="8:12" ht="13.5" thickBot="1">
      <c r="I96" s="215"/>
      <c r="J96" s="222"/>
      <c r="K96" s="309"/>
      <c r="L96" s="310"/>
    </row>
    <row r="97" spans="8:12">
      <c r="H97" s="207" t="s">
        <v>473</v>
      </c>
      <c r="I97" s="213" t="str">
        <f>IF($I$1="d",J97,IF($I$1="f",K97,IF($I$1="i",L97)))</f>
        <v>Rapssaat</v>
      </c>
      <c r="J97" s="234" t="s">
        <v>463</v>
      </c>
      <c r="K97" s="311" t="s">
        <v>561</v>
      </c>
      <c r="L97" s="312" t="s">
        <v>616</v>
      </c>
    </row>
    <row r="98" spans="8:12">
      <c r="I98" s="215" t="str">
        <f>IF($I$1="d",J98,IF($I$1="f",K98,IF($I$1="i",L98)))</f>
        <v>Entwicklung Österreichischer Produzentenpreise im Vergleich zu Börsennotierung MATIF</v>
      </c>
      <c r="J98" s="222" t="s">
        <v>464</v>
      </c>
      <c r="K98" s="309" t="s">
        <v>567</v>
      </c>
      <c r="L98" s="310" t="s">
        <v>620</v>
      </c>
    </row>
    <row r="99" spans="8:12">
      <c r="I99" s="215" t="str">
        <f t="shared" ref="I99:I159" si="9">IF($I$1="d",J99,IF($I$1="f",K99,IF($I$1="i",L99)))</f>
        <v>Euro pro t</v>
      </c>
      <c r="J99" s="222" t="s">
        <v>367</v>
      </c>
      <c r="K99" s="309" t="s">
        <v>387</v>
      </c>
      <c r="L99" s="310" t="s">
        <v>379</v>
      </c>
    </row>
    <row r="100" spans="8:12">
      <c r="I100" s="215" t="str">
        <f t="shared" si="9"/>
        <v>2007 .. 2017</v>
      </c>
      <c r="J100" s="222" t="s">
        <v>516</v>
      </c>
      <c r="K100" s="309" t="s">
        <v>465</v>
      </c>
      <c r="L100" s="310" t="s">
        <v>465</v>
      </c>
    </row>
    <row r="101" spans="8:12">
      <c r="I101" s="215" t="str">
        <f t="shared" si="9"/>
        <v>Jahr Monat</v>
      </c>
      <c r="J101" s="222" t="s">
        <v>134</v>
      </c>
      <c r="K101" s="309" t="s">
        <v>388</v>
      </c>
      <c r="L101" s="310" t="s">
        <v>380</v>
      </c>
    </row>
    <row r="102" spans="8:12">
      <c r="I102" s="215" t="str">
        <f t="shared" si="9"/>
        <v>Notierung an der Börse Matif</v>
      </c>
      <c r="J102" s="222" t="s">
        <v>466</v>
      </c>
      <c r="K102" s="309" t="s">
        <v>389</v>
      </c>
      <c r="L102" s="310" t="s">
        <v>617</v>
      </c>
    </row>
    <row r="103" spans="8:12">
      <c r="I103" s="215" t="str">
        <f t="shared" si="9"/>
        <v>Produzentenpreise Österreich</v>
      </c>
      <c r="J103" s="222" t="s">
        <v>366</v>
      </c>
      <c r="K103" s="309" t="s">
        <v>390</v>
      </c>
      <c r="L103" s="310" t="s">
        <v>381</v>
      </c>
    </row>
    <row r="104" spans="8:12" ht="39" thickBot="1">
      <c r="I104" s="232" t="str">
        <f t="shared" si="9"/>
        <v>MATIF = Marché à Terme International de France
Quellen: Fachbereich Marktanalysen (BLW), IGC; AgrarMarkt Austria</v>
      </c>
      <c r="J104" s="284" t="s">
        <v>471</v>
      </c>
      <c r="K104" s="317" t="s">
        <v>568</v>
      </c>
      <c r="L104" s="318" t="s">
        <v>621</v>
      </c>
    </row>
    <row r="105" spans="8:12">
      <c r="I105" s="415"/>
      <c r="J105" s="243"/>
      <c r="K105" s="332"/>
      <c r="L105" s="332"/>
    </row>
    <row r="106" spans="8:12">
      <c r="I106" s="415"/>
      <c r="J106" s="243"/>
      <c r="K106" s="332"/>
      <c r="L106" s="332"/>
    </row>
    <row r="107" spans="8:12">
      <c r="I107" s="415"/>
      <c r="J107" s="243"/>
      <c r="K107" s="332"/>
      <c r="L107" s="332"/>
    </row>
    <row r="108" spans="8:12">
      <c r="I108" s="415"/>
      <c r="J108" s="243"/>
      <c r="K108" s="332"/>
      <c r="L108" s="332"/>
    </row>
    <row r="109" spans="8:12">
      <c r="I109" s="415"/>
      <c r="J109" s="243"/>
      <c r="K109" s="332"/>
      <c r="L109" s="332"/>
    </row>
    <row r="110" spans="8:12">
      <c r="I110" s="415"/>
      <c r="J110" s="243"/>
      <c r="K110" s="332"/>
      <c r="L110" s="332"/>
    </row>
    <row r="111" spans="8:12">
      <c r="I111" s="415"/>
      <c r="J111" s="243"/>
      <c r="K111" s="332"/>
      <c r="L111" s="332"/>
    </row>
    <row r="112" spans="8:12">
      <c r="I112" s="415"/>
      <c r="J112" s="243"/>
      <c r="K112" s="332"/>
      <c r="L112" s="332"/>
    </row>
    <row r="113" spans="6:12">
      <c r="I113" s="415"/>
      <c r="J113" s="243"/>
      <c r="K113" s="332"/>
      <c r="L113" s="332"/>
    </row>
    <row r="114" spans="6:12">
      <c r="I114" s="415"/>
      <c r="J114" s="243"/>
      <c r="K114" s="332"/>
      <c r="L114" s="332"/>
    </row>
    <row r="115" spans="6:12" ht="18.75" customHeight="1">
      <c r="I115" s="415"/>
      <c r="J115" s="243"/>
      <c r="K115" s="332"/>
      <c r="L115" s="332"/>
    </row>
    <row r="116" spans="6:12">
      <c r="H116" s="207" t="s">
        <v>644</v>
      </c>
      <c r="I116" s="223" t="str">
        <f t="shared" si="9"/>
        <v>Markt aktuell</v>
      </c>
      <c r="J116" s="223" t="s">
        <v>644</v>
      </c>
      <c r="K116" s="223" t="s">
        <v>646</v>
      </c>
      <c r="L116" s="223" t="s">
        <v>647</v>
      </c>
    </row>
    <row r="117" spans="6:12">
      <c r="I117" s="223" t="str">
        <f t="shared" si="9"/>
        <v>Zurück zum Inhaltsverzeichnis</v>
      </c>
      <c r="J117" s="223" t="s">
        <v>675</v>
      </c>
      <c r="K117" s="223" t="s">
        <v>676</v>
      </c>
      <c r="L117" s="223" t="s">
        <v>677</v>
      </c>
    </row>
    <row r="118" spans="6:12" ht="29.25" customHeight="1">
      <c r="I118" s="223" t="str">
        <f t="shared" si="9"/>
        <v>Inhaltsverzeichnis:</v>
      </c>
      <c r="J118" s="223" t="s">
        <v>681</v>
      </c>
      <c r="K118" s="223" t="s">
        <v>682</v>
      </c>
      <c r="L118" s="223" t="s">
        <v>683</v>
      </c>
    </row>
    <row r="119" spans="6:12">
      <c r="I119" s="223" t="str">
        <f t="shared" si="9"/>
        <v>Inhaltsverzeichnis</v>
      </c>
      <c r="J119" s="223" t="s">
        <v>645</v>
      </c>
      <c r="K119" s="223" t="s">
        <v>684</v>
      </c>
      <c r="L119" s="223" t="s">
        <v>685</v>
      </c>
    </row>
    <row r="120" spans="6:12">
      <c r="F120" s="223"/>
      <c r="I120" s="223" t="str">
        <f t="shared" si="9"/>
        <v>Hinweis zu "Inhaltsverzeichnis</v>
      </c>
      <c r="J120" s="223" t="s">
        <v>686</v>
      </c>
      <c r="K120" s="223" t="s">
        <v>687</v>
      </c>
      <c r="L120" s="223" t="s">
        <v>688</v>
      </c>
    </row>
    <row r="121" spans="6:12">
      <c r="F121" s="223"/>
      <c r="I121" s="223" t="str">
        <f t="shared" si="9"/>
        <v>Eidgenössisches Departement für  Wirtschaft, Bildung und Forschung WBF</v>
      </c>
      <c r="J121" s="223" t="s">
        <v>689</v>
      </c>
      <c r="K121" s="223" t="s">
        <v>690</v>
      </c>
      <c r="L121" s="223" t="s">
        <v>691</v>
      </c>
    </row>
    <row r="122" spans="6:12">
      <c r="F122" s="223"/>
      <c r="I122" s="223" t="str">
        <f t="shared" si="9"/>
        <v>Bundesamt für Landwirtschaft BLW</v>
      </c>
      <c r="J122" s="223" t="s">
        <v>692</v>
      </c>
      <c r="K122" s="223" t="s">
        <v>693</v>
      </c>
      <c r="L122" s="223" t="s">
        <v>694</v>
      </c>
    </row>
    <row r="123" spans="6:12">
      <c r="I123" s="223" t="str">
        <f t="shared" si="9"/>
        <v>Fachbereich Marktanalysen</v>
      </c>
      <c r="J123" s="223" t="s">
        <v>695</v>
      </c>
      <c r="K123" s="223" t="s">
        <v>696</v>
      </c>
      <c r="L123" s="223" t="s">
        <v>697</v>
      </c>
    </row>
    <row r="124" spans="6:12">
      <c r="I124" s="223" t="str">
        <f t="shared" si="9"/>
        <v>Zu Haftung, Datenschutz, Copyright und Weiterem siehe:</v>
      </c>
      <c r="J124" s="223" t="s">
        <v>698</v>
      </c>
      <c r="K124" s="223" t="s">
        <v>699</v>
      </c>
      <c r="L124" s="223" t="s">
        <v>700</v>
      </c>
    </row>
    <row r="125" spans="6:12">
      <c r="I125" s="223">
        <f t="shared" si="9"/>
        <v>0</v>
      </c>
    </row>
    <row r="126" spans="6:12">
      <c r="H126" s="207" t="s">
        <v>715</v>
      </c>
      <c r="I126" s="223" t="str">
        <f t="shared" si="9"/>
        <v xml:space="preserve">Ölsaaten: Geringe Extenso- und Bio-Flächen </v>
      </c>
      <c r="J126" s="223" t="s">
        <v>741</v>
      </c>
      <c r="K126" s="223" t="s">
        <v>758</v>
      </c>
      <c r="L126" s="223" t="s">
        <v>767</v>
      </c>
    </row>
    <row r="127" spans="6:12" ht="89.25">
      <c r="I127" s="416" t="str">
        <f t="shared" si="9"/>
        <v xml:space="preserve">Im Jahr 2017 bauten 6‘284 Produzenten 20'456 Hektaren Raps an. Davon wurden 5'243 Hektaren als Extenso-Raps (26%) und 331 Hektaren als Bio-Raps (6.3%) angebaut. Die 1‘000 flächenmässig grössten Raps-Betriebe bewirtschafteten zusammen 38.2% der gesamten Rapsfläche. Der Anbau von Sonnenblumen und Soja ist im Vergleich zum Rapsanbau eher unbedeutend: 2'131 Produzenten bauten 5'268 Hektaren Sonnenblumen an und 618 Produzenten 1‘707 Hektaren Soja. </v>
      </c>
      <c r="J127" s="416" t="s">
        <v>742</v>
      </c>
      <c r="K127" s="416" t="s">
        <v>769</v>
      </c>
      <c r="L127" s="416" t="s">
        <v>768</v>
      </c>
    </row>
    <row r="128" spans="6:12">
      <c r="I128" s="416">
        <f t="shared" si="9"/>
        <v>0</v>
      </c>
      <c r="J128" s="416"/>
      <c r="K128" s="416"/>
      <c r="L128" s="416"/>
    </row>
    <row r="129" spans="8:12">
      <c r="I129" s="416" t="str">
        <f t="shared" si="9"/>
        <v>Bruttoproduzentenpreise gleichen sich an</v>
      </c>
      <c r="J129" s="416" t="s">
        <v>743</v>
      </c>
      <c r="K129" s="416" t="s">
        <v>759</v>
      </c>
      <c r="L129" s="416" t="s">
        <v>770</v>
      </c>
    </row>
    <row r="130" spans="8:12" ht="63.75">
      <c r="I130" s="416" t="str">
        <f t="shared" si="9"/>
        <v>Bruttoproduzentenpreise von konventionellen und high oleic Raps und Sonnenblumenöl  haben sich in den letzten Jahren stark angenähert. Dabei sind die Preise für High oleic gesunken und jene für Konventionelles gestiegen</v>
      </c>
      <c r="J130" s="416" t="s">
        <v>766</v>
      </c>
      <c r="K130" s="416" t="s">
        <v>760</v>
      </c>
      <c r="L130" s="416" t="s">
        <v>771</v>
      </c>
    </row>
    <row r="131" spans="8:12">
      <c r="I131" s="416" t="str">
        <f t="shared" si="9"/>
        <v xml:space="preserve">Rapsöl verzeichnete starkes Verbrauchswachstum </v>
      </c>
      <c r="J131" s="416" t="s">
        <v>744</v>
      </c>
      <c r="K131" s="416" t="s">
        <v>761</v>
      </c>
      <c r="L131" s="416" t="s">
        <v>772</v>
      </c>
    </row>
    <row r="132" spans="8:12" ht="63.75">
      <c r="I132" s="416" t="str">
        <f t="shared" si="9"/>
        <v>Seit 2003/2004 hat der Verbrauch von Rapsöl um über 60 Prozent zugenommen. Rapsöl verzeichnete damit das grösste Verbrauchswachstum. Sonnenblumenöl hat zwar Anteile verloren, ist jedoch mit einem Anteil von 33 Prozent am Gesamtverbrauch immer noch das bedeutendste Speiseöl.</v>
      </c>
      <c r="J132" s="416" t="s">
        <v>745</v>
      </c>
      <c r="K132" s="416" t="s">
        <v>762</v>
      </c>
      <c r="L132" s="416" t="s">
        <v>773</v>
      </c>
    </row>
    <row r="133" spans="8:12" s="322" customFormat="1" ht="28.5" customHeight="1">
      <c r="I133" s="416" t="str">
        <f t="shared" si="9"/>
        <v>Österreicher Produzentenpreise gingen mit den Börsennotierungen einher</v>
      </c>
      <c r="J133" s="416" t="s">
        <v>748</v>
      </c>
      <c r="K133" s="416" t="s">
        <v>763</v>
      </c>
      <c r="L133" s="416" t="s">
        <v>774</v>
      </c>
    </row>
    <row r="134" spans="8:12" ht="38.25">
      <c r="I134" s="416" t="str">
        <f t="shared" si="9"/>
        <v>Der Österreicher Produzentenpreise verläuft seit 2009 parallel mit den MATIF-Notierungen, jedoch auf einem durchschnittlich leicht tieferen Niveau als die MATIF-Notierung.</v>
      </c>
      <c r="J134" s="416" t="s">
        <v>749</v>
      </c>
      <c r="K134" s="416" t="s">
        <v>764</v>
      </c>
      <c r="L134" s="416" t="s">
        <v>775</v>
      </c>
    </row>
    <row r="135" spans="8:12">
      <c r="I135" s="416"/>
      <c r="J135" s="416"/>
      <c r="K135" s="416"/>
      <c r="L135" s="416"/>
    </row>
    <row r="136" spans="8:12">
      <c r="H136" s="207" t="s">
        <v>645</v>
      </c>
      <c r="I136" s="223" t="str">
        <f t="shared" si="9"/>
        <v>Produktion von Ölsaaten</v>
      </c>
      <c r="J136" s="223" t="s">
        <v>412</v>
      </c>
      <c r="K136" s="223" t="s">
        <v>521</v>
      </c>
      <c r="L136" s="223" t="s">
        <v>569</v>
      </c>
    </row>
    <row r="137" spans="8:12">
      <c r="I137" s="223" t="str">
        <f t="shared" si="9"/>
        <v>Fläche der 1'000 grössten Produzenten</v>
      </c>
      <c r="J137" s="223" t="s">
        <v>417</v>
      </c>
      <c r="K137" s="223" t="s">
        <v>528</v>
      </c>
      <c r="L137" s="223" t="s">
        <v>579</v>
      </c>
    </row>
    <row r="138" spans="8:12">
      <c r="I138" s="223" t="str">
        <f t="shared" si="9"/>
        <v>Produktion nach Art der Ölsaaten</v>
      </c>
      <c r="J138" s="223" t="s">
        <v>716</v>
      </c>
    </row>
    <row r="139" spans="8:12" ht="12.75" customHeight="1">
      <c r="I139" s="223" t="str">
        <f t="shared" si="9"/>
        <v>Bruttoproduzentenpreise</v>
      </c>
      <c r="J139" s="223" t="s">
        <v>59</v>
      </c>
      <c r="K139" s="223" t="s">
        <v>382</v>
      </c>
      <c r="L139" s="223" t="s">
        <v>377</v>
      </c>
    </row>
    <row r="140" spans="8:12">
      <c r="I140" s="223" t="str">
        <f t="shared" si="9"/>
        <v>Raps Umsatz und Mengen</v>
      </c>
      <c r="J140" s="223" t="s">
        <v>717</v>
      </c>
    </row>
    <row r="141" spans="8:12">
      <c r="I141" s="223" t="str">
        <f t="shared" si="9"/>
        <v>Import Speiseöl</v>
      </c>
      <c r="J141" s="223" t="s">
        <v>718</v>
      </c>
    </row>
    <row r="142" spans="8:12" ht="15" customHeight="1">
      <c r="I142" s="223" t="str">
        <f t="shared" si="9"/>
        <v>Schweizer Verbauch pflanzlicher Speiseöle</v>
      </c>
      <c r="J142" s="223" t="s">
        <v>624</v>
      </c>
      <c r="K142" s="223" t="s">
        <v>626</v>
      </c>
      <c r="L142" s="223" t="s">
        <v>625</v>
      </c>
    </row>
    <row r="143" spans="8:12">
      <c r="I143" s="223">
        <f t="shared" si="9"/>
        <v>0</v>
      </c>
    </row>
    <row r="144" spans="8:12">
      <c r="I144" s="223" t="str">
        <f t="shared" si="9"/>
        <v>Bestellformular für Abonnemente:</v>
      </c>
      <c r="J144" s="223" t="s">
        <v>648</v>
      </c>
      <c r="K144" s="223" t="s">
        <v>649</v>
      </c>
      <c r="L144" s="223" t="s">
        <v>650</v>
      </c>
    </row>
    <row r="145" spans="9:12">
      <c r="I145" s="223">
        <f t="shared" si="9"/>
        <v>0</v>
      </c>
    </row>
    <row r="146" spans="9:12">
      <c r="I146" s="223" t="str">
        <f t="shared" si="9"/>
        <v>Hinweis zu "Tabelle und Graphen"</v>
      </c>
      <c r="J146" s="223" t="s">
        <v>651</v>
      </c>
      <c r="K146" s="223" t="s">
        <v>652</v>
      </c>
      <c r="L146" s="223" t="s">
        <v>653</v>
      </c>
    </row>
    <row r="147" spans="9:12">
      <c r="I147" s="223" t="str">
        <f t="shared" si="9"/>
        <v>Klicken Sie auf die die gewünschte Sprache, in welcher Sie unsere Publikationen abbonnieren wollen</v>
      </c>
      <c r="J147" s="223" t="s">
        <v>654</v>
      </c>
      <c r="K147" s="223" t="s">
        <v>655</v>
      </c>
      <c r="L147" s="223" t="s">
        <v>656</v>
      </c>
    </row>
    <row r="148" spans="9:12">
      <c r="I148" s="223" t="str">
        <f t="shared" si="9"/>
        <v>Sprachauswahl</v>
      </c>
      <c r="J148" s="223" t="s">
        <v>657</v>
      </c>
      <c r="K148" s="223" t="s">
        <v>658</v>
      </c>
      <c r="L148" s="223" t="s">
        <v>659</v>
      </c>
    </row>
    <row r="149" spans="9:12">
      <c r="I149" s="223" t="str">
        <f t="shared" si="9"/>
        <v>Klicken Sie auf das Dreieckssymbol, um die gewünschte Sprache im Dokument zu wählen</v>
      </c>
      <c r="J149" s="223" t="s">
        <v>660</v>
      </c>
      <c r="K149" s="223" t="s">
        <v>661</v>
      </c>
      <c r="L149" s="223" t="s">
        <v>662</v>
      </c>
    </row>
    <row r="150" spans="9:12">
      <c r="I150" s="223" t="str">
        <f t="shared" si="9"/>
        <v xml:space="preserve">Detailanzeige einzeln </v>
      </c>
      <c r="J150" s="223" t="s">
        <v>663</v>
      </c>
      <c r="K150" s="223" t="s">
        <v>664</v>
      </c>
      <c r="L150" s="223" t="s">
        <v>665</v>
      </c>
    </row>
    <row r="151" spans="9:12">
      <c r="I151" s="223" t="str">
        <f t="shared" si="9"/>
        <v>Klicken Sie auf ein "+"-Feld, um die einzelnen Produkte einer Kategorie und Detailangaben zu einzublenden.</v>
      </c>
      <c r="J151" s="223" t="s">
        <v>666</v>
      </c>
      <c r="K151" s="223" t="s">
        <v>667</v>
      </c>
      <c r="L151" s="223" t="s">
        <v>668</v>
      </c>
    </row>
    <row r="152" spans="9:12">
      <c r="I152" s="223" t="str">
        <f t="shared" si="9"/>
        <v>Detailanzeige Total</v>
      </c>
      <c r="J152" s="223" t="s">
        <v>669</v>
      </c>
      <c r="K152" s="223" t="s">
        <v>670</v>
      </c>
      <c r="L152" s="223" t="s">
        <v>671</v>
      </c>
    </row>
    <row r="153" spans="9:12">
      <c r="I153" s="223" t="str">
        <f t="shared" si="9"/>
        <v>Klicken Sie auf das "2"-Feld, um alle Detailangaben einzublenden (Ausblenden mit dem "1"-Feld).</v>
      </c>
      <c r="J153" s="223" t="s">
        <v>672</v>
      </c>
      <c r="K153" s="223" t="s">
        <v>673</v>
      </c>
      <c r="L153" s="223" t="s">
        <v>674</v>
      </c>
    </row>
    <row r="154" spans="9:12">
      <c r="I154" s="223" t="str">
        <f t="shared" si="9"/>
        <v>Zurück zum Inhaltsverzeichnis</v>
      </c>
      <c r="J154" s="223" t="s">
        <v>675</v>
      </c>
      <c r="K154" s="223" t="s">
        <v>676</v>
      </c>
      <c r="L154" s="223" t="s">
        <v>677</v>
      </c>
    </row>
    <row r="155" spans="9:12">
      <c r="I155" s="223" t="str">
        <f t="shared" si="9"/>
        <v>Klicken Sie auf das Feld, um zurück zum Inhaltsverzeichnis und zur Anleitung zu gelangen</v>
      </c>
      <c r="J155" s="223" t="s">
        <v>678</v>
      </c>
      <c r="K155" s="223" t="s">
        <v>679</v>
      </c>
      <c r="L155" s="223" t="s">
        <v>680</v>
      </c>
    </row>
    <row r="156" spans="9:12">
      <c r="I156" s="223">
        <f t="shared" si="9"/>
        <v>0</v>
      </c>
    </row>
    <row r="157" spans="9:12">
      <c r="I157" s="223" t="str">
        <f t="shared" si="9"/>
        <v>Eidgenössisches Departement für  Wirtschaft, Bildung und Forschung WBF</v>
      </c>
      <c r="J157" s="223" t="s">
        <v>689</v>
      </c>
      <c r="K157" s="223" t="s">
        <v>690</v>
      </c>
      <c r="L157" s="223" t="s">
        <v>691</v>
      </c>
    </row>
    <row r="158" spans="9:12">
      <c r="I158" s="223" t="str">
        <f t="shared" si="9"/>
        <v>Bundesamt für Landwirtschaft BLW</v>
      </c>
      <c r="J158" s="223" t="s">
        <v>692</v>
      </c>
      <c r="K158" s="223" t="s">
        <v>693</v>
      </c>
      <c r="L158" s="223" t="s">
        <v>694</v>
      </c>
    </row>
    <row r="159" spans="9:12">
      <c r="I159" s="223" t="str">
        <f t="shared" si="9"/>
        <v>Fachbereich Marktanalysen</v>
      </c>
      <c r="J159" s="223" t="s">
        <v>695</v>
      </c>
      <c r="K159" s="223" t="s">
        <v>696</v>
      </c>
      <c r="L159" s="223" t="s">
        <v>697</v>
      </c>
    </row>
  </sheetData>
  <mergeCells count="2">
    <mergeCell ref="A1:B1"/>
    <mergeCell ref="A10:B10"/>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64"/>
  <sheetViews>
    <sheetView workbookViewId="0"/>
  </sheetViews>
  <sheetFormatPr baseColWidth="10" defaultColWidth="11.42578125" defaultRowHeight="15"/>
  <cols>
    <col min="1" max="1" width="11.42578125" style="45"/>
    <col min="2" max="2" width="32.7109375" style="45" customWidth="1"/>
    <col min="3" max="3" width="29.28515625" style="45" customWidth="1"/>
    <col min="4" max="5" width="16" style="45" customWidth="1"/>
    <col min="6" max="16384" width="11.42578125" style="45"/>
  </cols>
  <sheetData>
    <row r="1" spans="1:19">
      <c r="B1" s="46" t="s">
        <v>27</v>
      </c>
    </row>
    <row r="2" spans="1:19" ht="15.75" thickBot="1">
      <c r="B2" s="47" t="s">
        <v>28</v>
      </c>
    </row>
    <row r="3" spans="1:19" ht="30" customHeight="1" thickBot="1">
      <c r="A3" s="48"/>
      <c r="B3" s="49"/>
      <c r="C3" s="50">
        <v>2010</v>
      </c>
      <c r="D3" s="50" t="s">
        <v>29</v>
      </c>
      <c r="E3" s="51" t="s">
        <v>30</v>
      </c>
      <c r="G3" s="52"/>
      <c r="H3" s="48"/>
    </row>
    <row r="4" spans="1:19" ht="30" customHeight="1" thickBot="1">
      <c r="A4" s="48"/>
      <c r="B4" s="53" t="s">
        <v>31</v>
      </c>
      <c r="C4" s="112" t="s">
        <v>32</v>
      </c>
      <c r="D4" s="112" t="s">
        <v>33</v>
      </c>
      <c r="E4" s="113" t="s">
        <v>34</v>
      </c>
      <c r="G4" s="48">
        <v>376028</v>
      </c>
      <c r="H4" s="48">
        <v>405729</v>
      </c>
      <c r="I4" s="54">
        <f>+(H4-G4)/(G4/100)</f>
        <v>7.8986139330049889</v>
      </c>
    </row>
    <row r="5" spans="1:19" ht="30" customHeight="1" thickBot="1">
      <c r="A5" s="48"/>
      <c r="B5" s="53" t="s">
        <v>35</v>
      </c>
      <c r="C5" s="114" t="s">
        <v>36</v>
      </c>
      <c r="D5" s="115" t="s">
        <v>37</v>
      </c>
      <c r="E5" s="116" t="s">
        <v>38</v>
      </c>
      <c r="G5" s="45">
        <v>49.8</v>
      </c>
      <c r="H5" s="48">
        <v>49</v>
      </c>
      <c r="I5" s="54">
        <f>+(H5-G5)/(G5/100)</f>
        <v>-1.6064257028112392</v>
      </c>
    </row>
    <row r="6" spans="1:19" ht="30" customHeight="1" thickBot="1">
      <c r="A6" s="48"/>
      <c r="B6" s="53" t="s">
        <v>39</v>
      </c>
      <c r="C6" s="191" t="s">
        <v>40</v>
      </c>
      <c r="D6" s="113" t="s">
        <v>41</v>
      </c>
      <c r="E6" s="113" t="s">
        <v>42</v>
      </c>
      <c r="G6" s="55">
        <f>+(G4*10)*G5</f>
        <v>187261944</v>
      </c>
      <c r="H6" s="55">
        <f>+(H4*10)*H5</f>
        <v>198807210</v>
      </c>
      <c r="I6" s="54">
        <f>+(H6-G6)/(G6/100)</f>
        <v>6.1653028658081217</v>
      </c>
      <c r="K6" s="56">
        <f>+H6-G6</f>
        <v>11545266</v>
      </c>
    </row>
    <row r="7" spans="1:19" ht="16.5" customHeight="1">
      <c r="A7" s="48"/>
      <c r="B7" s="117" t="s">
        <v>43</v>
      </c>
      <c r="C7" s="117"/>
      <c r="D7" s="118"/>
      <c r="E7" s="118"/>
      <c r="F7" s="119"/>
      <c r="G7" s="48"/>
      <c r="H7" s="48"/>
    </row>
    <row r="8" spans="1:19" ht="14.25" customHeight="1">
      <c r="A8" s="48"/>
      <c r="B8" s="117" t="s">
        <v>44</v>
      </c>
      <c r="C8" s="117"/>
      <c r="D8" s="118"/>
      <c r="E8" s="118"/>
      <c r="F8" s="119"/>
      <c r="G8" s="48"/>
      <c r="H8" s="48"/>
    </row>
    <row r="12" spans="1:19">
      <c r="L12" s="45" t="s">
        <v>328</v>
      </c>
    </row>
    <row r="13" spans="1:19">
      <c r="B13" s="46" t="s">
        <v>45</v>
      </c>
      <c r="C13" s="172" t="s">
        <v>55</v>
      </c>
      <c r="D13" s="192">
        <v>2008</v>
      </c>
      <c r="E13" s="192">
        <v>2009</v>
      </c>
      <c r="F13" s="192">
        <v>2010</v>
      </c>
      <c r="G13" s="192">
        <v>2011</v>
      </c>
      <c r="H13" s="192">
        <v>2012</v>
      </c>
      <c r="I13" s="192">
        <v>2013</v>
      </c>
      <c r="J13" s="192">
        <v>2014</v>
      </c>
      <c r="M13" s="57" t="s">
        <v>46</v>
      </c>
      <c r="N13" s="57" t="s">
        <v>46</v>
      </c>
      <c r="O13" s="57" t="s">
        <v>46</v>
      </c>
      <c r="P13" s="57" t="s">
        <v>46</v>
      </c>
      <c r="Q13" s="57" t="s">
        <v>46</v>
      </c>
      <c r="R13" s="57" t="s">
        <v>46</v>
      </c>
      <c r="S13" s="57" t="s">
        <v>46</v>
      </c>
    </row>
    <row r="14" spans="1:19">
      <c r="B14" s="58" t="s">
        <v>47</v>
      </c>
      <c r="C14" s="172"/>
      <c r="D14" s="193" t="s">
        <v>19</v>
      </c>
      <c r="E14" s="193" t="s">
        <v>19</v>
      </c>
      <c r="F14" s="193" t="s">
        <v>19</v>
      </c>
      <c r="G14" s="193" t="s">
        <v>19</v>
      </c>
      <c r="H14" s="193" t="s">
        <v>19</v>
      </c>
      <c r="I14" s="193" t="s">
        <v>19</v>
      </c>
      <c r="J14" s="193"/>
      <c r="L14" s="172"/>
      <c r="M14" s="192">
        <v>2008</v>
      </c>
      <c r="N14" s="192">
        <v>2009</v>
      </c>
      <c r="O14" s="192">
        <v>2010</v>
      </c>
      <c r="P14" s="192">
        <v>2011</v>
      </c>
      <c r="Q14" s="192">
        <v>2012</v>
      </c>
      <c r="R14" s="192">
        <v>2013</v>
      </c>
      <c r="S14" s="192">
        <v>2014</v>
      </c>
    </row>
    <row r="15" spans="1:19">
      <c r="B15" s="48" t="s">
        <v>48</v>
      </c>
      <c r="C15" s="172" t="s">
        <v>49</v>
      </c>
      <c r="D15" s="194">
        <v>110280</v>
      </c>
      <c r="E15" s="194">
        <v>116982</v>
      </c>
      <c r="F15" s="194">
        <v>137734</v>
      </c>
      <c r="G15" s="194">
        <v>164285</v>
      </c>
      <c r="H15" s="194">
        <v>179582</v>
      </c>
      <c r="I15" s="194">
        <v>181127</v>
      </c>
      <c r="J15" s="194">
        <v>156106</v>
      </c>
      <c r="L15" s="172" t="s">
        <v>49</v>
      </c>
      <c r="M15" s="60">
        <f>+D15/1000</f>
        <v>110.28</v>
      </c>
      <c r="N15" s="60">
        <f t="shared" ref="N15:S20" si="0">+E15/1000</f>
        <v>116.982</v>
      </c>
      <c r="O15" s="60">
        <f t="shared" si="0"/>
        <v>137.73400000000001</v>
      </c>
      <c r="P15" s="60">
        <f t="shared" si="0"/>
        <v>164.285</v>
      </c>
      <c r="Q15" s="60">
        <f>+H15/1000</f>
        <v>179.58199999999999</v>
      </c>
      <c r="R15" s="60">
        <f>+I15/1000</f>
        <v>181.12700000000001</v>
      </c>
      <c r="S15" s="60">
        <f>+J15/1000</f>
        <v>156.10599999999999</v>
      </c>
    </row>
    <row r="16" spans="1:19">
      <c r="B16" s="62" t="s">
        <v>50</v>
      </c>
      <c r="C16" s="172" t="s">
        <v>51</v>
      </c>
      <c r="D16" s="194">
        <v>208535</v>
      </c>
      <c r="E16" s="194">
        <v>202116</v>
      </c>
      <c r="F16" s="194">
        <v>156058</v>
      </c>
      <c r="G16" s="194">
        <v>167400</v>
      </c>
      <c r="H16" s="194">
        <v>155953</v>
      </c>
      <c r="I16" s="194">
        <v>158021</v>
      </c>
      <c r="J16" s="194">
        <v>159829</v>
      </c>
      <c r="L16" s="172" t="s">
        <v>51</v>
      </c>
      <c r="M16" s="60">
        <f t="shared" ref="M16:M20" si="1">+D16/1000</f>
        <v>208.535</v>
      </c>
      <c r="N16" s="60">
        <f t="shared" si="0"/>
        <v>202.11600000000001</v>
      </c>
      <c r="O16" s="60">
        <f t="shared" si="0"/>
        <v>156.05799999999999</v>
      </c>
      <c r="P16" s="60">
        <f t="shared" si="0"/>
        <v>167.4</v>
      </c>
      <c r="Q16" s="60">
        <f t="shared" si="0"/>
        <v>155.953</v>
      </c>
      <c r="R16" s="60">
        <f t="shared" si="0"/>
        <v>158.02099999999999</v>
      </c>
      <c r="S16" s="60">
        <f>+J16/1000</f>
        <v>159.82900000000001</v>
      </c>
    </row>
    <row r="17" spans="1:24">
      <c r="C17" s="172" t="s">
        <v>52</v>
      </c>
      <c r="D17" s="194">
        <v>80869</v>
      </c>
      <c r="E17" s="194">
        <v>64814</v>
      </c>
      <c r="F17" s="194">
        <v>70226</v>
      </c>
      <c r="G17" s="194">
        <v>63042</v>
      </c>
      <c r="H17" s="194">
        <v>48440</v>
      </c>
      <c r="I17" s="194">
        <v>45014</v>
      </c>
      <c r="J17" s="194">
        <v>39623</v>
      </c>
      <c r="L17" s="172" t="s">
        <v>52</v>
      </c>
      <c r="M17" s="60">
        <f t="shared" si="1"/>
        <v>80.869</v>
      </c>
      <c r="N17" s="60">
        <f t="shared" si="0"/>
        <v>64.813999999999993</v>
      </c>
      <c r="O17" s="60">
        <f t="shared" si="0"/>
        <v>70.225999999999999</v>
      </c>
      <c r="P17" s="60">
        <f t="shared" si="0"/>
        <v>63.042000000000002</v>
      </c>
      <c r="Q17" s="60">
        <f t="shared" si="0"/>
        <v>48.44</v>
      </c>
      <c r="R17" s="60">
        <f t="shared" si="0"/>
        <v>45.014000000000003</v>
      </c>
      <c r="S17" s="60">
        <f t="shared" si="0"/>
        <v>39.622999999999998</v>
      </c>
    </row>
    <row r="18" spans="1:24">
      <c r="C18" s="172" t="s">
        <v>53</v>
      </c>
      <c r="D18" s="194">
        <v>2701</v>
      </c>
      <c r="E18" s="194">
        <v>5457</v>
      </c>
      <c r="F18" s="194">
        <v>5880</v>
      </c>
      <c r="G18" s="194">
        <v>4774</v>
      </c>
      <c r="H18" s="194">
        <v>2363</v>
      </c>
      <c r="I18" s="194">
        <v>1481</v>
      </c>
      <c r="J18" s="194">
        <v>2023</v>
      </c>
      <c r="L18" s="172" t="s">
        <v>53</v>
      </c>
      <c r="M18" s="60">
        <f t="shared" si="1"/>
        <v>2.7010000000000001</v>
      </c>
      <c r="N18" s="60">
        <f t="shared" si="0"/>
        <v>5.4569999999999999</v>
      </c>
      <c r="O18" s="60">
        <f t="shared" si="0"/>
        <v>5.88</v>
      </c>
      <c r="P18" s="60">
        <f t="shared" si="0"/>
        <v>4.774</v>
      </c>
      <c r="Q18" s="60">
        <f t="shared" si="0"/>
        <v>2.363</v>
      </c>
      <c r="R18" s="60">
        <f t="shared" si="0"/>
        <v>1.4810000000000001</v>
      </c>
      <c r="S18" s="60">
        <f t="shared" si="0"/>
        <v>2.0230000000000001</v>
      </c>
    </row>
    <row r="19" spans="1:24">
      <c r="C19" s="172" t="s">
        <v>54</v>
      </c>
      <c r="D19" s="194">
        <v>5958</v>
      </c>
      <c r="E19" s="194">
        <v>5253</v>
      </c>
      <c r="F19" s="194">
        <v>6130</v>
      </c>
      <c r="G19" s="194">
        <v>6228</v>
      </c>
      <c r="H19" s="194">
        <v>7483</v>
      </c>
      <c r="I19" s="194">
        <v>6672</v>
      </c>
      <c r="J19" s="194">
        <v>4873</v>
      </c>
      <c r="L19" s="172" t="s">
        <v>54</v>
      </c>
      <c r="M19" s="60">
        <f t="shared" si="1"/>
        <v>5.9580000000000002</v>
      </c>
      <c r="N19" s="60">
        <f t="shared" si="0"/>
        <v>5.2530000000000001</v>
      </c>
      <c r="O19" s="60">
        <f t="shared" si="0"/>
        <v>6.13</v>
      </c>
      <c r="P19" s="60">
        <f t="shared" si="0"/>
        <v>6.2279999999999998</v>
      </c>
      <c r="Q19" s="60">
        <f t="shared" si="0"/>
        <v>7.4829999999999997</v>
      </c>
      <c r="R19" s="60">
        <f t="shared" si="0"/>
        <v>6.6719999999999997</v>
      </c>
      <c r="S19" s="60">
        <f t="shared" si="0"/>
        <v>4.8730000000000002</v>
      </c>
    </row>
    <row r="20" spans="1:24">
      <c r="B20" s="46" t="s">
        <v>55</v>
      </c>
      <c r="C20" s="172" t="s">
        <v>56</v>
      </c>
      <c r="D20" s="195">
        <v>408343</v>
      </c>
      <c r="E20" s="195">
        <v>394622</v>
      </c>
      <c r="F20" s="195">
        <v>376028</v>
      </c>
      <c r="G20" s="195">
        <v>405729</v>
      </c>
      <c r="H20" s="195">
        <v>393821</v>
      </c>
      <c r="I20" s="196">
        <f>SUM(I15:I19)</f>
        <v>392315</v>
      </c>
      <c r="J20" s="196">
        <v>362454</v>
      </c>
      <c r="L20" s="172" t="s">
        <v>56</v>
      </c>
      <c r="M20" s="64">
        <f t="shared" si="1"/>
        <v>408.34300000000002</v>
      </c>
      <c r="N20" s="64">
        <f t="shared" si="0"/>
        <v>394.62200000000001</v>
      </c>
      <c r="O20" s="64">
        <f t="shared" si="0"/>
        <v>376.02800000000002</v>
      </c>
      <c r="P20" s="64">
        <f t="shared" si="0"/>
        <v>405.72899999999998</v>
      </c>
      <c r="Q20" s="64">
        <f>+H20/1000</f>
        <v>393.82100000000003</v>
      </c>
      <c r="R20" s="64">
        <f>+I20/1000</f>
        <v>392.315</v>
      </c>
      <c r="S20" s="64">
        <f>+J20/1000</f>
        <v>362.45400000000001</v>
      </c>
    </row>
    <row r="21" spans="1:24">
      <c r="J21" s="56"/>
      <c r="K21" s="56"/>
      <c r="L21" s="56"/>
      <c r="M21" s="56"/>
      <c r="N21" s="56"/>
    </row>
    <row r="22" spans="1:24">
      <c r="B22" s="46" t="s">
        <v>57</v>
      </c>
      <c r="C22" s="45" t="s">
        <v>58</v>
      </c>
      <c r="X22" s="64"/>
    </row>
    <row r="23" spans="1:24">
      <c r="B23" s="46" t="s">
        <v>59</v>
      </c>
      <c r="D23" s="45">
        <v>2002</v>
      </c>
      <c r="E23" s="45">
        <v>2003</v>
      </c>
      <c r="F23" s="45">
        <v>2004</v>
      </c>
      <c r="G23" s="45">
        <v>2005</v>
      </c>
      <c r="H23" s="45">
        <v>2006</v>
      </c>
      <c r="I23" s="45">
        <v>2007</v>
      </c>
      <c r="J23" s="45">
        <v>2008</v>
      </c>
      <c r="K23" s="45">
        <v>2009</v>
      </c>
      <c r="L23" s="45">
        <v>2010</v>
      </c>
      <c r="M23" s="45">
        <v>2011</v>
      </c>
      <c r="N23" s="45">
        <v>2012</v>
      </c>
      <c r="O23" s="45">
        <v>2013</v>
      </c>
      <c r="P23" s="57">
        <v>2014</v>
      </c>
    </row>
    <row r="24" spans="1:24">
      <c r="B24" s="46" t="s">
        <v>60</v>
      </c>
      <c r="C24" s="45" t="s">
        <v>61</v>
      </c>
      <c r="D24" s="61">
        <v>62.391448252608605</v>
      </c>
      <c r="E24" s="61">
        <v>61.938784825962728</v>
      </c>
      <c r="F24" s="61">
        <v>56.358183087119023</v>
      </c>
      <c r="G24" s="61">
        <v>53.989576581430939</v>
      </c>
      <c r="H24" s="61">
        <v>56.308074796716895</v>
      </c>
      <c r="I24" s="61">
        <v>61.155605726434473</v>
      </c>
      <c r="J24" s="61">
        <v>59.213560050104576</v>
      </c>
      <c r="K24" s="61">
        <v>48.056633450316127</v>
      </c>
      <c r="L24" s="61">
        <v>51.600133845574142</v>
      </c>
      <c r="M24" s="61">
        <v>51.178892577191277</v>
      </c>
      <c r="N24" s="61">
        <v>53</v>
      </c>
      <c r="O24" s="61">
        <v>51.015604987934815</v>
      </c>
      <c r="P24" s="167">
        <v>50.48</v>
      </c>
      <c r="Q24" s="426" t="s">
        <v>296</v>
      </c>
      <c r="X24" s="426" t="s">
        <v>296</v>
      </c>
    </row>
    <row r="25" spans="1:24">
      <c r="C25" s="45" t="s">
        <v>51</v>
      </c>
      <c r="D25" s="61">
        <v>60.086852064228374</v>
      </c>
      <c r="E25" s="61">
        <v>58.90828601276781</v>
      </c>
      <c r="F25" s="61">
        <v>53.153831988417835</v>
      </c>
      <c r="G25" s="61">
        <v>51.063240692219701</v>
      </c>
      <c r="H25" s="61">
        <v>53.327287212502469</v>
      </c>
      <c r="I25" s="61">
        <v>58.945965744512243</v>
      </c>
      <c r="J25" s="61">
        <v>57.000484436672245</v>
      </c>
      <c r="K25" s="61">
        <v>46.646748687678318</v>
      </c>
      <c r="L25" s="61">
        <v>50.331905324496908</v>
      </c>
      <c r="M25" s="61">
        <v>48.989473842090057</v>
      </c>
      <c r="N25" s="61">
        <v>51.2</v>
      </c>
      <c r="O25" s="61">
        <v>49.388765742997016</v>
      </c>
      <c r="P25" s="166">
        <v>49.02</v>
      </c>
      <c r="Q25" s="427"/>
      <c r="X25" s="427"/>
    </row>
    <row r="26" spans="1:24">
      <c r="C26" s="45" t="s">
        <v>52</v>
      </c>
      <c r="D26" s="61">
        <v>50.87429577064016</v>
      </c>
      <c r="E26" s="61">
        <v>51.985810390088112</v>
      </c>
      <c r="F26" s="61">
        <v>49.387842114447515</v>
      </c>
      <c r="G26" s="61">
        <v>47.831675319551735</v>
      </c>
      <c r="H26" s="61">
        <v>49.083021419725483</v>
      </c>
      <c r="I26" s="61">
        <v>54.292607149600812</v>
      </c>
      <c r="J26" s="61">
        <v>53.127318763788523</v>
      </c>
      <c r="K26" s="61">
        <v>42.63020101038159</v>
      </c>
      <c r="L26" s="61">
        <v>47.53180441701145</v>
      </c>
      <c r="M26" s="61">
        <v>46.41801112593771</v>
      </c>
      <c r="N26" s="61">
        <v>49.2</v>
      </c>
      <c r="O26" s="61">
        <v>48.627193595304504</v>
      </c>
      <c r="P26" s="166">
        <v>47.84</v>
      </c>
      <c r="Q26" s="427"/>
      <c r="X26" s="427"/>
    </row>
    <row r="27" spans="1:24">
      <c r="C27" s="45" t="s">
        <v>53</v>
      </c>
      <c r="D27" s="61">
        <v>49.962151630480498</v>
      </c>
      <c r="E27" s="61">
        <v>47.830113013788299</v>
      </c>
      <c r="F27" s="61">
        <v>46.49490911757082</v>
      </c>
      <c r="G27" s="61">
        <v>44.633279811838982</v>
      </c>
      <c r="H27" s="61">
        <v>44.46011480080675</v>
      </c>
      <c r="I27" s="61">
        <v>50.953340544141788</v>
      </c>
      <c r="J27" s="61">
        <v>49.495997871329465</v>
      </c>
      <c r="K27" s="61">
        <v>39.851199924390755</v>
      </c>
      <c r="L27" s="61">
        <v>43.684866756203022</v>
      </c>
      <c r="M27" s="61">
        <v>42.46206229216827</v>
      </c>
      <c r="N27" s="61">
        <v>43.7</v>
      </c>
      <c r="O27" s="61">
        <v>44.802706013499446</v>
      </c>
      <c r="P27" s="168">
        <v>44.14</v>
      </c>
      <c r="Q27" s="427"/>
      <c r="X27" s="427"/>
    </row>
    <row r="28" spans="1:24">
      <c r="C28" s="45" t="s">
        <v>62</v>
      </c>
      <c r="D28" s="61">
        <v>56.375657188142512</v>
      </c>
      <c r="E28" s="61">
        <v>52.608268832924502</v>
      </c>
      <c r="F28" s="61">
        <v>52.343037217469934</v>
      </c>
      <c r="G28" s="61">
        <v>49.774358072338785</v>
      </c>
      <c r="H28" s="61">
        <v>50.774747997431767</v>
      </c>
      <c r="I28" s="61">
        <v>55.44</v>
      </c>
      <c r="J28" s="61">
        <v>53.59306494750323</v>
      </c>
      <c r="K28" s="61">
        <v>43.16288724235099</v>
      </c>
      <c r="L28" s="61">
        <v>48.358029694425611</v>
      </c>
      <c r="M28" s="61">
        <v>46.372716297155222</v>
      </c>
      <c r="N28" s="61">
        <v>48.5</v>
      </c>
      <c r="O28" s="61">
        <v>47.479129049191556</v>
      </c>
      <c r="P28" s="168">
        <v>44.59</v>
      </c>
      <c r="Q28" s="427"/>
      <c r="X28" s="427"/>
    </row>
    <row r="29" spans="1:24">
      <c r="A29" s="46" t="s">
        <v>63</v>
      </c>
      <c r="Q29" s="427"/>
      <c r="X29" s="427"/>
    </row>
    <row r="30" spans="1:24">
      <c r="A30" s="46" t="s">
        <v>64</v>
      </c>
      <c r="B30" s="46" t="s">
        <v>65</v>
      </c>
      <c r="I30" s="65"/>
      <c r="J30" s="65">
        <v>2008</v>
      </c>
      <c r="K30" s="65">
        <v>2009</v>
      </c>
      <c r="L30" s="65">
        <v>2010</v>
      </c>
      <c r="M30" s="65">
        <v>2011</v>
      </c>
      <c r="N30" s="65">
        <v>2012</v>
      </c>
      <c r="O30" s="65">
        <v>2013</v>
      </c>
      <c r="P30" s="65">
        <v>2014</v>
      </c>
      <c r="Q30" s="427"/>
      <c r="X30" s="427"/>
    </row>
    <row r="31" spans="1:24">
      <c r="A31" s="46" t="s">
        <v>55</v>
      </c>
      <c r="B31" s="46" t="s">
        <v>39</v>
      </c>
      <c r="C31" s="45" t="s">
        <v>66</v>
      </c>
      <c r="I31" s="65" t="s">
        <v>49</v>
      </c>
      <c r="J31" s="66">
        <f t="shared" ref="J31:P35" si="2">+((D15*10)*J24)/1000000</f>
        <v>65.300714023255324</v>
      </c>
      <c r="K31" s="66">
        <f t="shared" si="2"/>
        <v>56.217610942848808</v>
      </c>
      <c r="L31" s="66">
        <f t="shared" si="2"/>
        <v>71.070928350863085</v>
      </c>
      <c r="M31" s="66">
        <f t="shared" si="2"/>
        <v>84.079243670438686</v>
      </c>
      <c r="N31" s="66">
        <f t="shared" si="2"/>
        <v>95.178460000000001</v>
      </c>
      <c r="O31" s="66">
        <f t="shared" si="2"/>
        <v>92.403034846496681</v>
      </c>
      <c r="P31" s="66">
        <f t="shared" si="2"/>
        <v>78.802308799999992</v>
      </c>
      <c r="Q31" s="427"/>
      <c r="X31" s="427"/>
    </row>
    <row r="32" spans="1:24">
      <c r="A32" s="46" t="s">
        <v>60</v>
      </c>
      <c r="C32" s="45" t="s">
        <v>67</v>
      </c>
      <c r="I32" s="65" t="s">
        <v>51</v>
      </c>
      <c r="J32" s="66">
        <f t="shared" si="2"/>
        <v>118.86596022001447</v>
      </c>
      <c r="K32" s="66">
        <f t="shared" si="2"/>
        <v>94.280542577587909</v>
      </c>
      <c r="L32" s="66">
        <f t="shared" si="2"/>
        <v>78.546964811303397</v>
      </c>
      <c r="M32" s="66">
        <f t="shared" si="2"/>
        <v>82.008379211658763</v>
      </c>
      <c r="N32" s="66">
        <f t="shared" si="2"/>
        <v>79.847936000000004</v>
      </c>
      <c r="O32" s="66">
        <f t="shared" si="2"/>
        <v>78.044621514741323</v>
      </c>
      <c r="P32" s="66">
        <f t="shared" si="2"/>
        <v>78.348175800000007</v>
      </c>
      <c r="Q32" s="427"/>
      <c r="X32" s="427"/>
    </row>
    <row r="33" spans="1:30">
      <c r="A33" s="46" t="s">
        <v>39</v>
      </c>
      <c r="C33" s="45" t="s">
        <v>68</v>
      </c>
      <c r="I33" s="65" t="s">
        <v>52</v>
      </c>
      <c r="J33" s="66">
        <f t="shared" si="2"/>
        <v>42.963531411088141</v>
      </c>
      <c r="K33" s="66">
        <f t="shared" si="2"/>
        <v>27.630338482868723</v>
      </c>
      <c r="L33" s="66">
        <f t="shared" si="2"/>
        <v>33.379684969890462</v>
      </c>
      <c r="M33" s="66">
        <f t="shared" si="2"/>
        <v>29.26284257401365</v>
      </c>
      <c r="N33" s="66">
        <f t="shared" si="2"/>
        <v>23.83248</v>
      </c>
      <c r="O33" s="66">
        <f t="shared" si="2"/>
        <v>21.889044924990372</v>
      </c>
      <c r="P33" s="66">
        <f t="shared" si="2"/>
        <v>18.955643200000004</v>
      </c>
      <c r="Q33" s="427"/>
      <c r="X33" s="427"/>
    </row>
    <row r="34" spans="1:30">
      <c r="A34" s="46" t="s">
        <v>69</v>
      </c>
      <c r="C34" s="45" t="s">
        <v>70</v>
      </c>
      <c r="I34" s="65" t="s">
        <v>53</v>
      </c>
      <c r="J34" s="66">
        <f t="shared" si="2"/>
        <v>1.3368869025046088</v>
      </c>
      <c r="K34" s="66">
        <f t="shared" si="2"/>
        <v>2.1746799798740035</v>
      </c>
      <c r="L34" s="66">
        <f t="shared" si="2"/>
        <v>2.5686701652647379</v>
      </c>
      <c r="M34" s="66">
        <f t="shared" si="2"/>
        <v>2.0271388538281134</v>
      </c>
      <c r="N34" s="66">
        <f t="shared" si="2"/>
        <v>1.0326310000000001</v>
      </c>
      <c r="O34" s="66">
        <f t="shared" si="2"/>
        <v>0.66352807605992681</v>
      </c>
      <c r="P34" s="66">
        <f t="shared" si="2"/>
        <v>0.89295219999999997</v>
      </c>
      <c r="Q34" s="427"/>
      <c r="X34" s="427"/>
    </row>
    <row r="35" spans="1:30">
      <c r="C35" s="45" t="s">
        <v>71</v>
      </c>
      <c r="I35" s="65" t="s">
        <v>54</v>
      </c>
      <c r="J35" s="66">
        <f t="shared" si="2"/>
        <v>3.1930748095722423</v>
      </c>
      <c r="K35" s="66">
        <f t="shared" si="2"/>
        <v>2.2673464668406975</v>
      </c>
      <c r="L35" s="66">
        <f t="shared" si="2"/>
        <v>2.9643472202682899</v>
      </c>
      <c r="M35" s="66">
        <f t="shared" si="2"/>
        <v>2.8880927709868272</v>
      </c>
      <c r="N35" s="66">
        <f t="shared" si="2"/>
        <v>3.6292550000000001</v>
      </c>
      <c r="O35" s="66">
        <f t="shared" si="2"/>
        <v>3.1678074901620605</v>
      </c>
      <c r="P35" s="66">
        <f t="shared" si="2"/>
        <v>2.1728707000000003</v>
      </c>
      <c r="Q35" s="121"/>
      <c r="X35" s="46"/>
    </row>
    <row r="36" spans="1:30">
      <c r="I36" s="65" t="s">
        <v>72</v>
      </c>
      <c r="J36" s="67">
        <v>57.000484436672245</v>
      </c>
      <c r="K36" s="67">
        <v>46.646748687678318</v>
      </c>
      <c r="L36" s="67">
        <v>50.331905324496908</v>
      </c>
      <c r="M36" s="67">
        <v>48.989473842090057</v>
      </c>
      <c r="N36" s="67">
        <v>51.2</v>
      </c>
      <c r="O36" s="68">
        <f>+O25</f>
        <v>49.388765742997016</v>
      </c>
      <c r="P36" s="68">
        <f>+P25</f>
        <v>49.02</v>
      </c>
      <c r="Q36" s="121"/>
      <c r="X36" s="46"/>
    </row>
    <row r="37" spans="1:30">
      <c r="Q37" s="121"/>
      <c r="X37" s="46"/>
    </row>
    <row r="38" spans="1:30">
      <c r="C38" s="63" t="s">
        <v>73</v>
      </c>
      <c r="D38" s="63"/>
      <c r="E38" s="63"/>
      <c r="F38" s="63"/>
      <c r="G38" s="63"/>
      <c r="H38" s="63"/>
      <c r="I38" s="45" t="s">
        <v>64</v>
      </c>
      <c r="J38" s="56">
        <v>79249.41</v>
      </c>
      <c r="K38" s="56">
        <v>80592.62999999999</v>
      </c>
      <c r="L38" s="56">
        <v>79825.22</v>
      </c>
      <c r="M38" s="56">
        <v>76580.751400000023</v>
      </c>
      <c r="N38" s="56">
        <v>78750.644999999902</v>
      </c>
      <c r="O38" s="56"/>
      <c r="P38" s="56"/>
      <c r="Q38" s="122"/>
      <c r="X38" s="46"/>
    </row>
    <row r="39" spans="1:30">
      <c r="C39" s="63" t="s">
        <v>74</v>
      </c>
      <c r="I39" s="63" t="s">
        <v>330</v>
      </c>
      <c r="J39" s="69">
        <f>SUM(J31:J35)</f>
        <v>231.66016736643479</v>
      </c>
      <c r="K39" s="70">
        <f>SUM(K31:K35)</f>
        <v>182.57051845002016</v>
      </c>
      <c r="L39" s="70">
        <f t="shared" ref="L39:M39" si="3">SUM(L31:L35)</f>
        <v>188.53059551758994</v>
      </c>
      <c r="M39" s="70">
        <f t="shared" si="3"/>
        <v>200.26569708092603</v>
      </c>
      <c r="N39" s="70">
        <f>SUM(N31:N35)</f>
        <v>203.52076200000002</v>
      </c>
      <c r="O39" s="70">
        <f>SUM(O31:O35)</f>
        <v>196.16803685245034</v>
      </c>
      <c r="P39" s="70">
        <f>SUM(P31:P35)</f>
        <v>179.1719507</v>
      </c>
      <c r="Q39" s="121"/>
      <c r="X39" s="46"/>
    </row>
    <row r="40" spans="1:30">
      <c r="I40" s="45" t="s">
        <v>39</v>
      </c>
      <c r="J40" s="56">
        <f>+J39*1000000</f>
        <v>231660167.36643478</v>
      </c>
      <c r="K40" s="56">
        <f t="shared" ref="K40:O40" si="4">+K39*1000000</f>
        <v>182570518.45002016</v>
      </c>
      <c r="L40" s="56">
        <f t="shared" si="4"/>
        <v>188530595.51758996</v>
      </c>
      <c r="M40" s="56">
        <f t="shared" si="4"/>
        <v>200265697.08092603</v>
      </c>
      <c r="N40" s="56">
        <f t="shared" si="4"/>
        <v>203520762.00000003</v>
      </c>
      <c r="O40" s="56">
        <f t="shared" si="4"/>
        <v>196168036.85245034</v>
      </c>
      <c r="P40" s="56">
        <f>+P39*1000000</f>
        <v>179171950.69999999</v>
      </c>
      <c r="Q40" s="46"/>
      <c r="X40" s="46"/>
      <c r="AD40" s="71"/>
    </row>
    <row r="41" spans="1:30">
      <c r="I41" s="45" t="s">
        <v>331</v>
      </c>
      <c r="J41" s="56"/>
      <c r="K41" s="197"/>
      <c r="L41" s="197"/>
      <c r="M41" s="197"/>
      <c r="N41" s="197"/>
      <c r="O41" s="197">
        <f t="shared" ref="O41" si="5">1-(O40/N40)</f>
        <v>3.6127641599286497E-2</v>
      </c>
      <c r="P41" s="197">
        <f>1-(P40/O40)</f>
        <v>8.664044573802876E-2</v>
      </c>
      <c r="Q41" s="46"/>
      <c r="X41" s="46"/>
      <c r="AD41" s="71"/>
    </row>
    <row r="42" spans="1:30">
      <c r="D42" s="45">
        <v>2002</v>
      </c>
      <c r="E42" s="45">
        <v>2003</v>
      </c>
      <c r="F42" s="45">
        <v>2004</v>
      </c>
      <c r="G42" s="45">
        <v>2005</v>
      </c>
      <c r="H42" s="45">
        <v>2006</v>
      </c>
      <c r="I42" s="45">
        <v>2007</v>
      </c>
      <c r="J42" s="45">
        <v>2008</v>
      </c>
      <c r="K42" s="45">
        <v>2009</v>
      </c>
      <c r="L42" s="45">
        <v>2010</v>
      </c>
      <c r="M42" s="45">
        <v>2011</v>
      </c>
      <c r="N42" s="45">
        <v>2012</v>
      </c>
    </row>
    <row r="43" spans="1:30">
      <c r="B43" s="46" t="s">
        <v>64</v>
      </c>
      <c r="C43" s="45" t="s">
        <v>329</v>
      </c>
      <c r="D43" s="56">
        <v>88576.3</v>
      </c>
      <c r="E43" s="56">
        <v>84212.96</v>
      </c>
      <c r="F43" s="56">
        <v>83094.44</v>
      </c>
      <c r="G43" s="56">
        <v>83716.479999999996</v>
      </c>
      <c r="H43" s="56">
        <v>79403.83</v>
      </c>
      <c r="I43" s="56">
        <v>77593.22</v>
      </c>
      <c r="J43" s="56">
        <v>79249.41</v>
      </c>
      <c r="K43" s="56">
        <v>80592.62999999999</v>
      </c>
      <c r="L43" s="56">
        <v>79825.22</v>
      </c>
      <c r="M43" s="56">
        <v>76580.751400000023</v>
      </c>
      <c r="N43" s="56">
        <v>78750.644999999931</v>
      </c>
      <c r="S43" s="59" t="s">
        <v>75</v>
      </c>
    </row>
    <row r="45" spans="1:30">
      <c r="X45" s="70">
        <v>182.57051845002016</v>
      </c>
      <c r="Y45" s="70">
        <v>188.53059551758994</v>
      </c>
      <c r="Z45" s="70">
        <v>200.26569708092603</v>
      </c>
      <c r="AA45" s="70">
        <v>203.52076200000002</v>
      </c>
      <c r="AB45" s="70">
        <v>196.16803685245034</v>
      </c>
    </row>
    <row r="46" spans="1:30">
      <c r="B46" s="46" t="s">
        <v>63</v>
      </c>
    </row>
    <row r="47" spans="1:30">
      <c r="B47" s="46" t="s">
        <v>69</v>
      </c>
      <c r="D47" s="56"/>
      <c r="E47" s="56"/>
      <c r="F47" s="56"/>
      <c r="G47" s="56"/>
      <c r="H47" s="56"/>
      <c r="I47" s="56"/>
      <c r="J47" s="56">
        <f>+J40/J43</f>
        <v>2923.1784484759542</v>
      </c>
      <c r="K47" s="56">
        <f>+K40/K43</f>
        <v>2265.350050619023</v>
      </c>
      <c r="L47" s="56">
        <f>+L40/L43</f>
        <v>2361.7923698499039</v>
      </c>
      <c r="M47" s="56">
        <f>+M40/M43</f>
        <v>2615.0918268598493</v>
      </c>
      <c r="N47" s="56">
        <f>+N40/N43</f>
        <v>2584.3694613548905</v>
      </c>
    </row>
    <row r="48" spans="1:30">
      <c r="B48" s="46" t="s">
        <v>76</v>
      </c>
      <c r="J48" s="72">
        <f>+D20/J43</f>
        <v>5.1526314202212982</v>
      </c>
      <c r="K48" s="72">
        <f>+E20/K43</f>
        <v>4.8965023228550804</v>
      </c>
      <c r="L48" s="72">
        <f>+F20/L43</f>
        <v>4.7106415741791876</v>
      </c>
      <c r="M48" s="72">
        <f>+G20/M43</f>
        <v>5.2980545709296853</v>
      </c>
      <c r="N48" s="72">
        <f>+H20/N43</f>
        <v>5.0008606278716874</v>
      </c>
    </row>
    <row r="49" spans="2:18">
      <c r="D49" s="56"/>
      <c r="E49" s="56"/>
      <c r="F49" s="56"/>
      <c r="G49" s="56"/>
      <c r="H49" s="56"/>
      <c r="I49" s="56"/>
      <c r="J49" s="56"/>
      <c r="K49" s="56"/>
      <c r="L49" s="56"/>
      <c r="M49" s="56"/>
      <c r="N49" s="56"/>
    </row>
    <row r="50" spans="2:18">
      <c r="I50" s="172"/>
      <c r="J50" s="190">
        <v>2008</v>
      </c>
      <c r="K50" s="190">
        <v>2009</v>
      </c>
      <c r="L50" s="190">
        <v>2010</v>
      </c>
      <c r="M50" s="190">
        <v>2011</v>
      </c>
      <c r="N50" s="190">
        <v>2012</v>
      </c>
      <c r="R50" s="45" t="s">
        <v>78</v>
      </c>
    </row>
    <row r="51" spans="2:18">
      <c r="B51" s="59" t="s">
        <v>77</v>
      </c>
      <c r="I51" s="172" t="s">
        <v>55</v>
      </c>
      <c r="J51" s="187">
        <f>+D20/1000</f>
        <v>408.34300000000002</v>
      </c>
      <c r="K51" s="187">
        <f>+E20/1000</f>
        <v>394.62200000000001</v>
      </c>
      <c r="L51" s="187">
        <f>+F20/1000</f>
        <v>376.02800000000002</v>
      </c>
      <c r="M51" s="187">
        <f>+G20/1000</f>
        <v>405.72899999999998</v>
      </c>
      <c r="N51" s="187">
        <f>+H20/1000</f>
        <v>393.82100000000003</v>
      </c>
    </row>
    <row r="52" spans="2:18">
      <c r="B52" s="59"/>
      <c r="I52" s="172" t="s">
        <v>39</v>
      </c>
      <c r="J52" s="187">
        <f>+J39</f>
        <v>231.66016736643479</v>
      </c>
      <c r="K52" s="187">
        <f>+K39</f>
        <v>182.57051845002016</v>
      </c>
      <c r="L52" s="187">
        <f>+L39</f>
        <v>188.53059551758994</v>
      </c>
      <c r="M52" s="187">
        <f>+M39</f>
        <v>200.26569708092603</v>
      </c>
      <c r="N52" s="187">
        <f>+N39</f>
        <v>203.52076200000002</v>
      </c>
    </row>
    <row r="53" spans="2:18">
      <c r="B53" s="59"/>
      <c r="I53" s="172" t="s">
        <v>79</v>
      </c>
      <c r="J53" s="188">
        <f>+J24</f>
        <v>59.213560050104576</v>
      </c>
      <c r="K53" s="188">
        <f>+K24</f>
        <v>48.056633450316127</v>
      </c>
      <c r="L53" s="188">
        <f>+L24</f>
        <v>51.600133845574142</v>
      </c>
      <c r="M53" s="188">
        <f>+M24</f>
        <v>51.178892577191277</v>
      </c>
      <c r="N53" s="188">
        <f>+N24</f>
        <v>53</v>
      </c>
    </row>
    <row r="54" spans="2:18">
      <c r="B54" s="59"/>
      <c r="I54" s="172" t="s">
        <v>69</v>
      </c>
      <c r="J54" s="187">
        <f>+J47</f>
        <v>2923.1784484759542</v>
      </c>
      <c r="K54" s="187">
        <f t="shared" ref="K54:N55" si="6">+K47</f>
        <v>2265.350050619023</v>
      </c>
      <c r="L54" s="187">
        <f t="shared" si="6"/>
        <v>2361.7923698499039</v>
      </c>
      <c r="M54" s="187">
        <f t="shared" si="6"/>
        <v>2615.0918268598493</v>
      </c>
      <c r="N54" s="187">
        <f t="shared" si="6"/>
        <v>2584.3694613548905</v>
      </c>
    </row>
    <row r="55" spans="2:18">
      <c r="B55" s="59"/>
      <c r="I55" s="172" t="s">
        <v>76</v>
      </c>
      <c r="J55" s="189">
        <f>+J48</f>
        <v>5.1526314202212982</v>
      </c>
      <c r="K55" s="189">
        <f t="shared" si="6"/>
        <v>4.8965023228550804</v>
      </c>
      <c r="L55" s="189">
        <f t="shared" si="6"/>
        <v>4.7106415741791876</v>
      </c>
      <c r="M55" s="189">
        <f t="shared" si="6"/>
        <v>5.2980545709296853</v>
      </c>
      <c r="N55" s="189">
        <f t="shared" si="6"/>
        <v>5.0008606278716874</v>
      </c>
    </row>
    <row r="56" spans="2:18">
      <c r="B56" s="59"/>
    </row>
    <row r="57" spans="2:18">
      <c r="B57" s="59"/>
    </row>
    <row r="58" spans="2:18">
      <c r="J58" s="45">
        <v>2008</v>
      </c>
      <c r="K58" s="45">
        <v>2009</v>
      </c>
      <c r="L58" s="45">
        <v>2010</v>
      </c>
      <c r="M58" s="45">
        <v>2011</v>
      </c>
      <c r="N58" s="45">
        <v>2012</v>
      </c>
    </row>
    <row r="59" spans="2:18">
      <c r="J59" s="45" t="s">
        <v>19</v>
      </c>
      <c r="K59" s="45" t="s">
        <v>19</v>
      </c>
      <c r="L59" s="45" t="s">
        <v>19</v>
      </c>
      <c r="M59" s="45" t="s">
        <v>19</v>
      </c>
      <c r="N59" s="45" t="s">
        <v>19</v>
      </c>
    </row>
    <row r="60" spans="2:18">
      <c r="H60" s="45" t="s">
        <v>55</v>
      </c>
      <c r="I60" s="45" t="s">
        <v>49</v>
      </c>
      <c r="J60" s="45">
        <v>110280</v>
      </c>
      <c r="K60" s="45">
        <v>116982</v>
      </c>
      <c r="L60" s="45">
        <v>137734</v>
      </c>
      <c r="M60" s="45">
        <v>164285</v>
      </c>
      <c r="N60" s="45">
        <v>179582</v>
      </c>
    </row>
    <row r="61" spans="2:18">
      <c r="H61" s="45" t="s">
        <v>79</v>
      </c>
      <c r="I61" s="45" t="s">
        <v>49</v>
      </c>
      <c r="J61" s="61">
        <v>59.213560050104576</v>
      </c>
      <c r="K61" s="61">
        <v>48.056633450316127</v>
      </c>
      <c r="L61" s="61">
        <v>51.600133845574142</v>
      </c>
      <c r="M61" s="61">
        <v>51.178892577191277</v>
      </c>
      <c r="N61" s="61">
        <v>53</v>
      </c>
      <c r="O61" s="61"/>
      <c r="P61" s="61"/>
      <c r="Q61" s="61"/>
    </row>
    <row r="64" spans="2:18">
      <c r="J64" s="59"/>
    </row>
  </sheetData>
  <mergeCells count="2">
    <mergeCell ref="Q24:Q34"/>
    <mergeCell ref="X24:X3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3"/>
  <sheetViews>
    <sheetView tabSelected="1" workbookViewId="0">
      <selection activeCell="L49" sqref="L49"/>
    </sheetView>
  </sheetViews>
  <sheetFormatPr baseColWidth="10" defaultColWidth="12.5703125" defaultRowHeight="15"/>
  <cols>
    <col min="1" max="1" width="9.28515625" style="370" customWidth="1"/>
    <col min="2" max="2" width="3.5703125" style="370" customWidth="1"/>
    <col min="3" max="3" width="26" style="370" customWidth="1"/>
    <col min="4" max="4" width="46.42578125" style="370" customWidth="1"/>
    <col min="5" max="5" width="9.5703125" style="370" customWidth="1"/>
    <col min="6" max="6" width="3" style="370" customWidth="1"/>
    <col min="7" max="9" width="12.5703125" style="370"/>
    <col min="10" max="10" width="30.7109375" style="370" customWidth="1"/>
    <col min="11" max="11" width="3" style="370" customWidth="1"/>
    <col min="12" max="14" width="12.5703125" style="370"/>
    <col min="15" max="15" width="31.85546875" style="370" customWidth="1"/>
    <col min="16" max="16" width="3" style="370" customWidth="1"/>
    <col min="17" max="16384" width="12.5703125" style="370"/>
  </cols>
  <sheetData>
    <row r="1" spans="1:16" s="363" customFormat="1">
      <c r="D1" s="364" t="str">
        <f>Codierung!$I$157</f>
        <v>Eidgenössisches Departement für  Wirtschaft, Bildung und Forschung WBF</v>
      </c>
    </row>
    <row r="2" spans="1:16" s="363" customFormat="1">
      <c r="D2" s="365" t="str">
        <f>Codierung!$I$158</f>
        <v>Bundesamt für Landwirtschaft BLW</v>
      </c>
    </row>
    <row r="3" spans="1:16" s="363" customFormat="1">
      <c r="D3" s="364" t="str">
        <f>Codierung!$I$159</f>
        <v>Fachbereich Marktanalysen</v>
      </c>
    </row>
    <row r="4" spans="1:16" s="363" customFormat="1" ht="14.25"/>
    <row r="5" spans="1:16" s="363" customFormat="1" ht="14.25"/>
    <row r="6" spans="1:16" s="363" customFormat="1" ht="14.25"/>
    <row r="7" spans="1:16">
      <c r="A7" s="366"/>
      <c r="B7" s="366"/>
      <c r="C7" s="367" t="str">
        <f>Codierung!I119</f>
        <v>Inhaltsverzeichnis</v>
      </c>
      <c r="D7" s="366"/>
      <c r="E7" s="366"/>
      <c r="F7" s="368"/>
      <c r="G7" s="432" t="str">
        <f>Codierung!I116</f>
        <v>Markt aktuell</v>
      </c>
      <c r="H7" s="432"/>
      <c r="I7" s="432"/>
      <c r="J7" s="432"/>
      <c r="K7" s="432"/>
      <c r="L7" s="432"/>
      <c r="M7" s="432"/>
      <c r="N7" s="432"/>
      <c r="O7" s="432"/>
      <c r="P7" s="369"/>
    </row>
    <row r="8" spans="1:16">
      <c r="A8" s="366"/>
      <c r="B8" s="366"/>
      <c r="C8" s="424" t="str">
        <f>Codierung!I8</f>
        <v>Produktion von Ölsaaten</v>
      </c>
      <c r="D8" s="425"/>
      <c r="E8" s="371"/>
      <c r="F8" s="368"/>
      <c r="G8" s="372"/>
      <c r="H8" s="372"/>
      <c r="I8" s="372"/>
      <c r="J8" s="372"/>
      <c r="K8" s="372"/>
      <c r="L8" s="372"/>
      <c r="M8" s="372"/>
      <c r="N8" s="372"/>
      <c r="O8" s="372"/>
      <c r="P8" s="369"/>
    </row>
    <row r="9" spans="1:16">
      <c r="A9" s="366"/>
      <c r="B9" s="366"/>
      <c r="C9" s="424" t="str">
        <f>Codierung!I15</f>
        <v>Die 1'000 grössten Betriebe bewirtschaften (in ha)</v>
      </c>
      <c r="D9" s="425"/>
      <c r="E9" s="371"/>
      <c r="F9" s="368"/>
      <c r="G9" s="433" t="str">
        <f>Codierung!$I$126</f>
        <v xml:space="preserve">Ölsaaten: Geringe Extenso- und Bio-Flächen </v>
      </c>
      <c r="H9" s="433"/>
      <c r="I9" s="433"/>
      <c r="J9" s="433"/>
      <c r="K9" s="372"/>
      <c r="L9" s="433" t="str">
        <f>Codierung!$I$131</f>
        <v xml:space="preserve">Rapsöl verzeichnete starkes Verbrauchswachstum </v>
      </c>
      <c r="M9" s="433"/>
      <c r="N9" s="433"/>
      <c r="O9" s="433"/>
      <c r="P9" s="369"/>
    </row>
    <row r="10" spans="1:16" ht="15" customHeight="1">
      <c r="A10" s="366"/>
      <c r="B10" s="366"/>
      <c r="C10" s="424" t="str">
        <f>Codierung!I31</f>
        <v>Bruttoproduzentenpreise</v>
      </c>
      <c r="D10" s="425"/>
      <c r="E10" s="371"/>
      <c r="F10" s="368"/>
      <c r="G10" s="434" t="str">
        <f>Codierung!$I$127</f>
        <v xml:space="preserve">Im Jahr 2017 bauten 6‘284 Produzenten 20'456 Hektaren Raps an. Davon wurden 5'243 Hektaren als Extenso-Raps (26%) und 331 Hektaren als Bio-Raps (6.3%) angebaut. Die 1‘000 flächenmässig grössten Raps-Betriebe bewirtschafteten zusammen 38.2% der gesamten Rapsfläche. Der Anbau von Sonnenblumen und Soja ist im Vergleich zum Rapsanbau eher unbedeutend: 2'131 Produzenten bauten 5'268 Hektaren Sonnenblumen an und 618 Produzenten 1‘707 Hektaren Soja. </v>
      </c>
      <c r="H10" s="434"/>
      <c r="I10" s="434"/>
      <c r="J10" s="434"/>
      <c r="K10" s="372"/>
      <c r="L10" s="434" t="str">
        <f>Codierung!I132</f>
        <v>Seit 2003/2004 hat der Verbrauch von Rapsöl um über 60 Prozent zugenommen. Rapsöl verzeichnete damit das grösste Verbrauchswachstum. Sonnenblumenöl hat zwar Anteile verloren, ist jedoch mit einem Anteil von 33 Prozent am Gesamtverbrauch immer noch das bedeutendste Speiseöl.</v>
      </c>
      <c r="M10" s="434"/>
      <c r="N10" s="434"/>
      <c r="O10" s="434"/>
      <c r="P10" s="369"/>
    </row>
    <row r="11" spans="1:16">
      <c r="A11" s="366"/>
      <c r="B11" s="366"/>
      <c r="C11" s="424" t="str">
        <f>Codierung!$I$42</f>
        <v xml:space="preserve">Raps und Sonnenblumenöl: Preise und Mengen </v>
      </c>
      <c r="D11" s="425"/>
      <c r="E11" s="371"/>
      <c r="F11" s="368"/>
      <c r="G11" s="434"/>
      <c r="H11" s="434"/>
      <c r="I11" s="434"/>
      <c r="J11" s="434"/>
      <c r="K11" s="372"/>
      <c r="L11" s="434"/>
      <c r="M11" s="434"/>
      <c r="N11" s="434"/>
      <c r="O11" s="434"/>
      <c r="P11" s="369"/>
    </row>
    <row r="12" spans="1:16">
      <c r="A12" s="366"/>
      <c r="B12" s="366"/>
      <c r="C12" s="424" t="str">
        <f>Codierung!$I$57</f>
        <v>Import Speiseöl</v>
      </c>
      <c r="D12" s="425"/>
      <c r="E12" s="371"/>
      <c r="F12" s="368"/>
      <c r="G12" s="434"/>
      <c r="H12" s="434"/>
      <c r="I12" s="434"/>
      <c r="J12" s="434"/>
      <c r="K12" s="372"/>
      <c r="L12" s="434"/>
      <c r="M12" s="434"/>
      <c r="N12" s="434"/>
      <c r="O12" s="434"/>
      <c r="P12" s="369"/>
    </row>
    <row r="13" spans="1:16">
      <c r="A13" s="366"/>
      <c r="B13" s="366"/>
      <c r="C13" s="424" t="str">
        <f>Codierung!I76</f>
        <v>Schweizer Verbauch pflanzlicher Speiseöle</v>
      </c>
      <c r="D13" s="425"/>
      <c r="E13" s="371"/>
      <c r="F13" s="368"/>
      <c r="G13" s="434"/>
      <c r="H13" s="434"/>
      <c r="I13" s="434"/>
      <c r="J13" s="434"/>
      <c r="K13" s="372"/>
      <c r="L13" s="434"/>
      <c r="M13" s="434"/>
      <c r="N13" s="434"/>
      <c r="O13" s="434"/>
      <c r="P13" s="369"/>
    </row>
    <row r="14" spans="1:16">
      <c r="A14" s="366"/>
      <c r="B14" s="366"/>
      <c r="C14" s="424" t="str">
        <f>Codierung!I88</f>
        <v>Börsennotierung MATIF</v>
      </c>
      <c r="D14" s="425"/>
      <c r="E14" s="371"/>
      <c r="F14" s="368"/>
      <c r="G14" s="434"/>
      <c r="H14" s="434"/>
      <c r="I14" s="434"/>
      <c r="J14" s="434"/>
      <c r="K14" s="372"/>
      <c r="L14" s="434"/>
      <c r="M14" s="434"/>
      <c r="N14" s="434"/>
      <c r="O14" s="434"/>
      <c r="P14" s="369"/>
    </row>
    <row r="15" spans="1:16">
      <c r="A15" s="366"/>
      <c r="B15" s="366"/>
      <c r="C15" s="373"/>
      <c r="D15" s="373"/>
      <c r="E15" s="371"/>
      <c r="F15" s="368"/>
      <c r="G15" s="434"/>
      <c r="H15" s="434"/>
      <c r="I15" s="434"/>
      <c r="J15" s="434"/>
      <c r="K15" s="372"/>
      <c r="L15" s="434"/>
      <c r="M15" s="434"/>
      <c r="N15" s="434"/>
      <c r="O15" s="434"/>
      <c r="P15" s="369"/>
    </row>
    <row r="16" spans="1:16">
      <c r="A16" s="366"/>
      <c r="B16" s="366"/>
      <c r="C16" s="373"/>
      <c r="D16" s="373"/>
      <c r="E16" s="371"/>
      <c r="F16" s="368"/>
      <c r="G16" s="434"/>
      <c r="H16" s="434"/>
      <c r="I16" s="434"/>
      <c r="J16" s="434"/>
      <c r="K16" s="372"/>
      <c r="L16" s="410"/>
      <c r="M16" s="410"/>
      <c r="N16" s="410"/>
      <c r="O16" s="410"/>
      <c r="P16" s="369"/>
    </row>
    <row r="17" spans="2:16" ht="15" customHeight="1">
      <c r="B17" s="366"/>
      <c r="C17" s="373"/>
      <c r="D17" s="373"/>
      <c r="E17" s="371"/>
      <c r="F17" s="368"/>
      <c r="G17" s="434"/>
      <c r="H17" s="434"/>
      <c r="I17" s="434"/>
      <c r="J17" s="434"/>
      <c r="K17" s="372"/>
      <c r="L17" s="410"/>
      <c r="M17" s="410"/>
      <c r="N17" s="410"/>
      <c r="O17" s="410"/>
      <c r="P17" s="369"/>
    </row>
    <row r="18" spans="2:16" ht="15" customHeight="1">
      <c r="B18" s="366"/>
      <c r="C18" s="373"/>
      <c r="D18" s="373"/>
      <c r="E18" s="371"/>
      <c r="F18" s="368"/>
      <c r="G18" s="434"/>
      <c r="H18" s="434"/>
      <c r="I18" s="434"/>
      <c r="J18" s="434"/>
      <c r="K18" s="372"/>
      <c r="L18" s="410"/>
      <c r="M18" s="410"/>
      <c r="N18" s="410"/>
      <c r="O18" s="410"/>
      <c r="P18" s="369"/>
    </row>
    <row r="19" spans="2:16" ht="15" customHeight="1">
      <c r="B19" s="366"/>
      <c r="C19" s="373"/>
      <c r="D19" s="373"/>
      <c r="E19" s="371"/>
      <c r="F19" s="368"/>
      <c r="G19" s="372"/>
      <c r="H19" s="372"/>
      <c r="I19" s="372"/>
      <c r="J19" s="372"/>
      <c r="K19" s="372"/>
      <c r="L19" s="372"/>
      <c r="M19" s="372"/>
      <c r="N19" s="372"/>
      <c r="O19" s="372"/>
      <c r="P19" s="369"/>
    </row>
    <row r="20" spans="2:16">
      <c r="C20" s="363"/>
      <c r="F20" s="368"/>
      <c r="G20" s="433" t="str">
        <f>Codierung!$I$129</f>
        <v>Bruttoproduzentenpreise gleichen sich an</v>
      </c>
      <c r="H20" s="433"/>
      <c r="I20" s="433"/>
      <c r="J20" s="433"/>
      <c r="K20" s="372"/>
      <c r="L20" s="433" t="str">
        <f>Codierung!$I$133</f>
        <v>Österreicher Produzentenpreise gingen mit den Börsennotierungen einher</v>
      </c>
      <c r="M20" s="433"/>
      <c r="N20" s="433"/>
      <c r="O20" s="433"/>
      <c r="P20" s="369"/>
    </row>
    <row r="21" spans="2:16" ht="15" customHeight="1">
      <c r="B21" s="374"/>
      <c r="C21" s="428" t="str">
        <f>Codierung!I144</f>
        <v>Bestellformular für Abonnemente:</v>
      </c>
      <c r="D21" s="428"/>
      <c r="E21" s="428"/>
      <c r="F21" s="368"/>
      <c r="G21" s="434" t="str">
        <f>Codierung!I130</f>
        <v>Bruttoproduzentenpreise von konventionellen und high oleic Raps und Sonnenblumenöl  haben sich in den letzten Jahren stark angenähert. Dabei sind die Preise für High oleic gesunken und jene für Konventionelles gestiegen</v>
      </c>
      <c r="H21" s="434"/>
      <c r="I21" s="434"/>
      <c r="J21" s="434"/>
      <c r="K21" s="372"/>
      <c r="L21" s="434" t="str">
        <f>Codierung!I134</f>
        <v>Der Österreicher Produzentenpreise verläuft seit 2009 parallel mit den MATIF-Notierungen, jedoch auf einem durchschnittlich leicht tieferen Niveau als die MATIF-Notierung.</v>
      </c>
      <c r="M21" s="434"/>
      <c r="N21" s="434"/>
      <c r="O21" s="434"/>
      <c r="P21" s="369"/>
    </row>
    <row r="22" spans="2:16">
      <c r="C22" s="375" t="s">
        <v>337</v>
      </c>
      <c r="F22" s="368"/>
      <c r="G22" s="434"/>
      <c r="H22" s="434"/>
      <c r="I22" s="434"/>
      <c r="J22" s="434"/>
      <c r="K22" s="372"/>
      <c r="L22" s="434"/>
      <c r="M22" s="434"/>
      <c r="N22" s="434"/>
      <c r="O22" s="434"/>
      <c r="P22" s="369"/>
    </row>
    <row r="23" spans="2:16">
      <c r="C23" s="375" t="s">
        <v>339</v>
      </c>
      <c r="F23" s="368"/>
      <c r="G23" s="434"/>
      <c r="H23" s="434"/>
      <c r="I23" s="434"/>
      <c r="J23" s="434"/>
      <c r="K23" s="372"/>
      <c r="L23" s="434"/>
      <c r="M23" s="434"/>
      <c r="N23" s="434"/>
      <c r="O23" s="434"/>
      <c r="P23" s="369"/>
    </row>
    <row r="24" spans="2:16" ht="15" customHeight="1">
      <c r="C24" s="375" t="s">
        <v>341</v>
      </c>
      <c r="F24" s="368"/>
      <c r="G24" s="434"/>
      <c r="H24" s="434"/>
      <c r="I24" s="434"/>
      <c r="J24" s="434"/>
      <c r="K24" s="372"/>
      <c r="L24" s="434"/>
      <c r="M24" s="434"/>
      <c r="N24" s="434"/>
      <c r="O24" s="434"/>
      <c r="P24" s="369"/>
    </row>
    <row r="25" spans="2:16">
      <c r="F25" s="376"/>
      <c r="G25" s="434"/>
      <c r="H25" s="434"/>
      <c r="I25" s="434"/>
      <c r="J25" s="434"/>
      <c r="K25" s="372"/>
      <c r="L25" s="434"/>
      <c r="M25" s="434"/>
      <c r="N25" s="434"/>
      <c r="O25" s="434"/>
      <c r="P25" s="369"/>
    </row>
    <row r="26" spans="2:16">
      <c r="C26" s="429"/>
      <c r="D26" s="429"/>
      <c r="E26" s="429"/>
      <c r="F26" s="377"/>
      <c r="G26" s="434"/>
      <c r="H26" s="434"/>
      <c r="I26" s="434"/>
      <c r="J26" s="434"/>
      <c r="K26" s="372"/>
      <c r="L26" s="434"/>
      <c r="M26" s="434"/>
      <c r="N26" s="434"/>
      <c r="O26" s="434"/>
      <c r="P26" s="369"/>
    </row>
    <row r="27" spans="2:16">
      <c r="C27" s="375" t="s">
        <v>637</v>
      </c>
      <c r="D27" s="363"/>
      <c r="F27" s="376"/>
      <c r="G27" s="434"/>
      <c r="H27" s="434"/>
      <c r="I27" s="434"/>
      <c r="J27" s="434"/>
      <c r="K27" s="372"/>
      <c r="L27" s="434"/>
      <c r="M27" s="434"/>
      <c r="N27" s="434"/>
      <c r="O27" s="434"/>
      <c r="P27" s="369"/>
    </row>
    <row r="28" spans="2:16">
      <c r="F28" s="377"/>
      <c r="G28" s="434"/>
      <c r="H28" s="434"/>
      <c r="I28" s="434"/>
      <c r="J28" s="434"/>
      <c r="K28" s="372"/>
      <c r="L28" s="434"/>
      <c r="M28" s="434"/>
      <c r="N28" s="434"/>
      <c r="O28" s="434"/>
      <c r="P28" s="369"/>
    </row>
    <row r="29" spans="2:16">
      <c r="C29" s="363" t="s">
        <v>638</v>
      </c>
      <c r="F29" s="368"/>
      <c r="G29" s="434"/>
      <c r="H29" s="434"/>
      <c r="I29" s="434"/>
      <c r="J29" s="434"/>
      <c r="K29" s="372"/>
      <c r="L29" s="434"/>
      <c r="M29" s="434"/>
      <c r="N29" s="434"/>
      <c r="O29" s="434"/>
      <c r="P29" s="369"/>
    </row>
    <row r="30" spans="2:16">
      <c r="C30" s="363" t="s">
        <v>639</v>
      </c>
      <c r="F30" s="379"/>
      <c r="G30" s="434"/>
      <c r="H30" s="434"/>
      <c r="I30" s="434"/>
      <c r="J30" s="434"/>
      <c r="K30" s="372"/>
      <c r="L30" s="434"/>
      <c r="M30" s="434"/>
      <c r="N30" s="434"/>
      <c r="O30" s="434"/>
      <c r="P30" s="369"/>
    </row>
    <row r="31" spans="2:16">
      <c r="C31" s="375" t="s">
        <v>640</v>
      </c>
      <c r="F31" s="380"/>
      <c r="G31" s="435"/>
      <c r="H31" s="435"/>
      <c r="I31" s="435"/>
      <c r="J31" s="435"/>
      <c r="K31" s="372"/>
      <c r="L31" s="435"/>
      <c r="M31" s="435"/>
      <c r="N31" s="435"/>
      <c r="O31" s="435"/>
      <c r="P31" s="381"/>
    </row>
    <row r="32" spans="2:16">
      <c r="B32" s="375"/>
      <c r="C32" s="375" t="s">
        <v>641</v>
      </c>
      <c r="F32" s="372"/>
      <c r="G32" s="378"/>
      <c r="H32" s="378"/>
      <c r="I32" s="378"/>
      <c r="J32" s="378"/>
      <c r="K32" s="418"/>
      <c r="L32" s="378"/>
      <c r="M32" s="378"/>
      <c r="N32" s="378"/>
      <c r="O32" s="378"/>
    </row>
    <row r="33" spans="2:18" ht="15.75" customHeight="1" thickBot="1">
      <c r="F33" s="372"/>
      <c r="G33" s="378"/>
      <c r="H33" s="378"/>
      <c r="I33" s="378"/>
      <c r="J33" s="378"/>
      <c r="K33" s="372"/>
      <c r="L33" s="378"/>
      <c r="M33" s="378"/>
      <c r="N33" s="378"/>
      <c r="O33" s="378"/>
    </row>
    <row r="34" spans="2:18">
      <c r="B34" s="382"/>
      <c r="C34" s="448" t="str">
        <f>Codierung!$I$146</f>
        <v>Hinweis zu "Tabelle und Graphen"</v>
      </c>
      <c r="D34" s="383"/>
      <c r="E34" s="383"/>
      <c r="G34" s="410"/>
      <c r="H34" s="410"/>
      <c r="I34" s="410"/>
      <c r="J34" s="410"/>
      <c r="K34" s="372"/>
      <c r="L34" s="410"/>
      <c r="M34" s="410"/>
      <c r="N34" s="410"/>
      <c r="O34" s="410"/>
    </row>
    <row r="35" spans="2:18">
      <c r="B35" s="384"/>
      <c r="C35" s="372"/>
      <c r="D35" s="372"/>
      <c r="E35" s="372"/>
      <c r="G35" s="372"/>
      <c r="H35" s="372"/>
      <c r="I35" s="430"/>
      <c r="J35" s="430"/>
      <c r="K35" s="430"/>
      <c r="L35" s="430"/>
      <c r="M35" s="372"/>
      <c r="N35" s="372"/>
      <c r="O35" s="372"/>
      <c r="P35" s="385"/>
    </row>
    <row r="36" spans="2:18">
      <c r="B36" s="384"/>
      <c r="C36" s="372"/>
      <c r="D36" s="372"/>
      <c r="E36" s="372"/>
      <c r="G36" s="372"/>
      <c r="I36" s="431"/>
      <c r="J36" s="431"/>
      <c r="K36" s="431"/>
      <c r="L36" s="431"/>
    </row>
    <row r="37" spans="2:18">
      <c r="B37" s="384"/>
      <c r="C37" s="372"/>
      <c r="D37" s="372"/>
      <c r="E37" s="372"/>
      <c r="G37" s="372"/>
      <c r="Q37" s="385"/>
      <c r="R37" s="385"/>
    </row>
    <row r="38" spans="2:18">
      <c r="B38" s="384"/>
      <c r="C38" s="372"/>
      <c r="D38" s="372"/>
      <c r="E38" s="372"/>
    </row>
    <row r="39" spans="2:18">
      <c r="B39" s="384"/>
      <c r="C39" s="372"/>
      <c r="D39" s="372"/>
      <c r="E39" s="372"/>
      <c r="L39" s="372"/>
      <c r="M39" s="372"/>
      <c r="O39" s="385"/>
    </row>
    <row r="40" spans="2:18">
      <c r="B40" s="384"/>
      <c r="C40" s="372"/>
      <c r="D40" s="372"/>
      <c r="E40" s="372"/>
      <c r="L40" s="372"/>
    </row>
    <row r="41" spans="2:18">
      <c r="B41" s="384"/>
      <c r="C41" s="372"/>
      <c r="D41" s="372"/>
      <c r="E41" s="372"/>
      <c r="L41" s="372"/>
    </row>
    <row r="42" spans="2:18">
      <c r="B42" s="384"/>
      <c r="C42" s="372"/>
      <c r="D42" s="372"/>
      <c r="E42" s="372"/>
      <c r="L42" s="372"/>
    </row>
    <row r="43" spans="2:18">
      <c r="B43" s="384"/>
      <c r="C43" s="372"/>
      <c r="D43" s="372"/>
      <c r="E43" s="372"/>
      <c r="L43" s="372"/>
    </row>
    <row r="44" spans="2:18">
      <c r="B44" s="384"/>
      <c r="C44" s="372"/>
      <c r="D44" s="372"/>
      <c r="E44" s="372"/>
      <c r="L44" s="372"/>
    </row>
    <row r="45" spans="2:18">
      <c r="B45" s="384"/>
      <c r="C45" s="372"/>
      <c r="D45" s="372"/>
      <c r="E45" s="372"/>
      <c r="L45" s="372"/>
      <c r="M45" s="372"/>
    </row>
    <row r="46" spans="2:18">
      <c r="B46" s="384"/>
      <c r="C46" s="372"/>
      <c r="D46" s="372"/>
      <c r="E46" s="372"/>
    </row>
    <row r="47" spans="2:18">
      <c r="B47" s="384"/>
      <c r="C47" s="386" t="s">
        <v>642</v>
      </c>
      <c r="D47" s="387" t="str">
        <f>Codierung!$I$154</f>
        <v>Zurück zum Inhaltsverzeichnis</v>
      </c>
      <c r="E47" s="372"/>
    </row>
    <row r="48" spans="2:18">
      <c r="B48" s="384"/>
      <c r="C48" s="372"/>
      <c r="D48" s="388" t="str">
        <f>Codierung!$I$155</f>
        <v>Klicken Sie auf das Feld, um zurück zum Inhaltsverzeichnis und zur Anleitung zu gelangen</v>
      </c>
      <c r="E48" s="372"/>
    </row>
    <row r="49" spans="2:5">
      <c r="B49" s="384"/>
      <c r="C49" s="386" t="s">
        <v>643</v>
      </c>
      <c r="D49" s="387" t="str">
        <f>Codierung!$I$148</f>
        <v>Sprachauswahl</v>
      </c>
      <c r="E49" s="372"/>
    </row>
    <row r="50" spans="2:5">
      <c r="B50" s="384"/>
      <c r="C50" s="386"/>
      <c r="D50" s="388" t="str">
        <f>Codierung!$I$149</f>
        <v>Klicken Sie auf das Dreieckssymbol, um die gewünschte Sprache im Dokument zu wählen</v>
      </c>
      <c r="E50" s="372"/>
    </row>
    <row r="51" spans="2:5">
      <c r="B51" s="384"/>
      <c r="E51" s="372"/>
    </row>
    <row r="52" spans="2:5">
      <c r="B52" s="384"/>
      <c r="C52" s="386"/>
      <c r="E52" s="372"/>
    </row>
    <row r="53" spans="2:5" ht="15.75" thickBot="1">
      <c r="B53" s="389"/>
      <c r="C53" s="390"/>
      <c r="D53" s="390"/>
      <c r="E53" s="390"/>
    </row>
  </sheetData>
  <mergeCells count="13">
    <mergeCell ref="C21:E21"/>
    <mergeCell ref="C26:E26"/>
    <mergeCell ref="I35:L35"/>
    <mergeCell ref="I36:L36"/>
    <mergeCell ref="G7:O7"/>
    <mergeCell ref="G9:J9"/>
    <mergeCell ref="L9:O9"/>
    <mergeCell ref="L10:O15"/>
    <mergeCell ref="G20:J20"/>
    <mergeCell ref="L20:O20"/>
    <mergeCell ref="G21:J31"/>
    <mergeCell ref="L21:O31"/>
    <mergeCell ref="G10:J18"/>
  </mergeCells>
  <hyperlinks>
    <hyperlink ref="C27" r:id="rId1" display="http://www.disclaimer.admin.ch/"/>
    <hyperlink ref="C31" r:id="rId2"/>
    <hyperlink ref="C22" r:id="rId3"/>
    <hyperlink ref="C23" r:id="rId4"/>
    <hyperlink ref="C24" r:id="rId5"/>
    <hyperlink ref="C32" r:id="rId6"/>
    <hyperlink ref="C9" location="Produktion!A1" display="Produktion!A1"/>
    <hyperlink ref="C8" location="Produktion!A1" display="Produktion!A1"/>
    <hyperlink ref="C13" location="CH_Verbrauch_Speiseöl!A1" display="CH_Verbrauch_Speiseöl!A1"/>
    <hyperlink ref="C12" location="'Import Speiseöl'!A1" display="'Import Speiseöl'!A1"/>
    <hyperlink ref="C14" location="Börsennotierungen!A1" display="Börsennotierungen!A1"/>
    <hyperlink ref="C10" location="Bruttoproduzentenpreise!A1" display="Bruttoproduzentenpreise!A1"/>
    <hyperlink ref="C11" location="'Raps_SoBlu_Menge Umsatz'!A1" display="'Raps_SoBlu_Menge Umsatz'!A1"/>
  </hyperlinks>
  <pageMargins left="0.7" right="0.7" top="0.78740157499999996" bottom="0.78740157499999996" header="0.3" footer="0.3"/>
  <pageSetup paperSize="9"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66564" r:id="rId10" name="Drop Down 4">
              <controlPr defaultSize="0" autoLine="0" autoPict="0">
                <anchor moveWithCells="1">
                  <from>
                    <xdr:col>3</xdr:col>
                    <xdr:colOff>828675</xdr:colOff>
                    <xdr:row>4</xdr:row>
                    <xdr:rowOff>95250</xdr:rowOff>
                  </from>
                  <to>
                    <xdr:col>4</xdr:col>
                    <xdr:colOff>390525</xdr:colOff>
                    <xdr:row>5</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
  <sheetViews>
    <sheetView showGridLines="0" workbookViewId="0">
      <selection activeCell="D18" sqref="D18"/>
    </sheetView>
  </sheetViews>
  <sheetFormatPr baseColWidth="10" defaultColWidth="11.42578125" defaultRowHeight="12.75"/>
  <cols>
    <col min="1" max="1" width="51.28515625" style="169" customWidth="1"/>
    <col min="2" max="2" width="9.5703125" style="75" customWidth="1"/>
    <col min="3" max="3" width="7.5703125" style="169" customWidth="1"/>
    <col min="4" max="4" width="10" style="169" customWidth="1"/>
    <col min="5" max="5" width="7.7109375" style="169" customWidth="1"/>
    <col min="6" max="6" width="7.140625" style="169" customWidth="1"/>
    <col min="7" max="7" width="6.5703125" style="169" customWidth="1"/>
    <col min="8" max="16384" width="11.42578125" style="169"/>
  </cols>
  <sheetData>
    <row r="1" spans="1:11" ht="15">
      <c r="A1" s="420" t="str">
        <f>Codierung!$I$117</f>
        <v>Zurück zum Inhaltsverzeichnis</v>
      </c>
    </row>
    <row r="2" spans="1:11" ht="15.75">
      <c r="A2" s="411"/>
    </row>
    <row r="3" spans="1:11" ht="15.75">
      <c r="A3" s="408" t="str">
        <f>Codierung!I8</f>
        <v>Produktion von Ölsaaten</v>
      </c>
      <c r="B3" s="408"/>
      <c r="C3" s="412"/>
      <c r="D3" s="392"/>
      <c r="E3" s="392"/>
      <c r="F3" s="392"/>
      <c r="G3" s="392"/>
      <c r="H3" s="392"/>
      <c r="I3" s="392"/>
    </row>
    <row r="4" spans="1:11" ht="15.75">
      <c r="A4" s="391"/>
      <c r="B4" s="411"/>
      <c r="D4" s="391"/>
      <c r="E4" s="391"/>
      <c r="F4" s="391"/>
      <c r="G4" s="391"/>
      <c r="H4" s="391"/>
      <c r="I4" s="391"/>
    </row>
    <row r="5" spans="1:11" ht="15" customHeight="1">
      <c r="A5" s="252" t="str">
        <f>Codierung!I8</f>
        <v>Produktion von Ölsaaten</v>
      </c>
      <c r="B5" s="253"/>
      <c r="C5" s="392"/>
      <c r="D5" s="392"/>
      <c r="E5" s="392"/>
      <c r="F5" s="392"/>
    </row>
    <row r="6" spans="1:11" ht="15" customHeight="1">
      <c r="A6" s="279" t="str">
        <f>Codierung!I9</f>
        <v>2017 (Flächen), Erntejahr 2017/18 (Mengen)</v>
      </c>
      <c r="B6" s="334" t="str">
        <f>Codierung!$I$5</f>
        <v>Raps</v>
      </c>
      <c r="C6" s="336"/>
      <c r="D6" s="334" t="str">
        <f>Codierung!$I$6</f>
        <v>Sonnenblumen</v>
      </c>
      <c r="E6" s="393"/>
      <c r="F6" s="335" t="str">
        <f>Codierung!$I$7</f>
        <v>Soja</v>
      </c>
      <c r="G6" s="394"/>
    </row>
    <row r="7" spans="1:11" ht="15" customHeight="1">
      <c r="A7" s="280" t="str">
        <f>Codierung!I10</f>
        <v>Fläche (in ha)</v>
      </c>
      <c r="B7" s="337">
        <v>20456</v>
      </c>
      <c r="C7" s="338">
        <v>1</v>
      </c>
      <c r="D7" s="337">
        <v>5268</v>
      </c>
      <c r="E7" s="339">
        <v>1</v>
      </c>
      <c r="F7" s="340">
        <v>1707</v>
      </c>
      <c r="G7" s="341">
        <v>1</v>
      </c>
      <c r="H7" s="395"/>
    </row>
    <row r="8" spans="1:11" ht="15" customHeight="1">
      <c r="A8" s="281" t="str">
        <f>Codierung!I11</f>
        <v xml:space="preserve">    davon Extenso (in ha)</v>
      </c>
      <c r="B8" s="342">
        <v>5243</v>
      </c>
      <c r="C8" s="343">
        <f>B8/B7</f>
        <v>0.2563062182244818</v>
      </c>
      <c r="D8" s="344">
        <v>4503</v>
      </c>
      <c r="E8" s="345">
        <f>D8/D7</f>
        <v>0.85478359908883828</v>
      </c>
      <c r="F8" s="344">
        <v>0</v>
      </c>
      <c r="G8" s="346" t="s">
        <v>475</v>
      </c>
      <c r="H8" s="395"/>
    </row>
    <row r="9" spans="1:11" ht="15" customHeight="1">
      <c r="A9" s="282" t="str">
        <f>Codierung!I12</f>
        <v xml:space="preserve">    davon biologisch angebaut (in ha)</v>
      </c>
      <c r="B9" s="347">
        <v>331</v>
      </c>
      <c r="C9" s="348">
        <f>B9/B8</f>
        <v>6.3131794773984354E-2</v>
      </c>
      <c r="D9" s="347">
        <v>208</v>
      </c>
      <c r="E9" s="349">
        <f>D9/D7</f>
        <v>3.9483675018982534E-2</v>
      </c>
      <c r="F9" s="350">
        <v>282</v>
      </c>
      <c r="G9" s="348">
        <f>F9/F7</f>
        <v>0.16520210896309315</v>
      </c>
      <c r="H9" s="395"/>
    </row>
    <row r="10" spans="1:11" ht="15" customHeight="1">
      <c r="A10" s="283" t="str">
        <f>Codierung!I13</f>
        <v>Produktionsmenge (in t)</v>
      </c>
      <c r="B10" s="351" t="s">
        <v>706</v>
      </c>
      <c r="C10" s="352" t="s">
        <v>475</v>
      </c>
      <c r="D10" s="351" t="s">
        <v>707</v>
      </c>
      <c r="E10" s="353"/>
      <c r="F10" s="354" t="s">
        <v>708</v>
      </c>
      <c r="G10" s="355" t="s">
        <v>475</v>
      </c>
      <c r="H10" s="323"/>
    </row>
    <row r="11" spans="1:11" ht="15" customHeight="1">
      <c r="A11" s="283" t="str">
        <f>Codierung!I14</f>
        <v>Anzahl Produzenten</v>
      </c>
      <c r="B11" s="351">
        <v>6241</v>
      </c>
      <c r="C11" s="352" t="s">
        <v>475</v>
      </c>
      <c r="D11" s="351">
        <v>2131</v>
      </c>
      <c r="E11" s="353" t="s">
        <v>475</v>
      </c>
      <c r="F11" s="356">
        <v>618</v>
      </c>
      <c r="G11" s="355" t="s">
        <v>475</v>
      </c>
      <c r="H11" s="395"/>
    </row>
    <row r="12" spans="1:11" ht="29.25" customHeight="1">
      <c r="A12" s="283" t="str">
        <f>Codierung!I15</f>
        <v>Die 1'000 grössten Betriebe bewirtschaften (in ha)</v>
      </c>
      <c r="B12" s="351">
        <v>7824</v>
      </c>
      <c r="C12" s="357">
        <f>B12/B7</f>
        <v>0.38247946812671096</v>
      </c>
      <c r="D12" s="351">
        <v>3717</v>
      </c>
      <c r="E12" s="358">
        <f>D12/D7</f>
        <v>0.70558086560364464</v>
      </c>
      <c r="F12" s="356">
        <v>1707</v>
      </c>
      <c r="G12" s="352" t="s">
        <v>475</v>
      </c>
      <c r="H12" s="395"/>
    </row>
    <row r="13" spans="1:11" ht="17.25" customHeight="1">
      <c r="A13" s="254" t="str">
        <f>Codierung!I16</f>
        <v>Quellen: Fachbereich Marktanalysen (BLW), AGIS (BLW, Fläche), swiss granum</v>
      </c>
      <c r="B13" s="254"/>
      <c r="C13" s="254"/>
      <c r="D13" s="254"/>
      <c r="E13" s="254"/>
      <c r="F13" s="254"/>
      <c r="H13" s="395"/>
    </row>
    <row r="14" spans="1:11" ht="65.25" customHeight="1">
      <c r="A14" s="436" t="str">
        <f>Codierung!I18</f>
        <v>Erntejahr = Juli des Erntejahres bis Juni des Folgejahres. 
Fläche: Die Agis-Daten beinhalten alle Bewirtschafter oder Bewirtschafterinnen, die einen Betrieb mit mindestens 1 ha LN oder 30 Aren Spezialkulturen bewirtschaften oder 8 Mutterschweine oder 80 Mastschweinen oder 80 Mastschweineplätze oder 300 Stück Geflügel halten oder Direktzahlungen oder Einzelkulturbeiträge beanspruchen und alle Betriebe, die gemäss der Verordnung über die Primärproduktion registrierungspflichtig sind. Hat der Kanton tiefere Erhebungslimiten festgesetzt (kantonale Weisungen), sind diese massgebend.
Menge: Bei der Produktionsmenge handelt es sich um abgelieferte, verwendbare Ware. Die Verluste auf dem Feld und auf dem Betrieb wurden abgezogen.</v>
      </c>
      <c r="B14" s="436"/>
      <c r="C14" s="436"/>
      <c r="D14" s="436"/>
      <c r="E14" s="436"/>
      <c r="F14" s="436"/>
      <c r="G14" s="436"/>
    </row>
    <row r="15" spans="1:11" ht="14.25" customHeight="1">
      <c r="C15" s="396"/>
    </row>
    <row r="16" spans="1:11" ht="10.5" customHeight="1">
      <c r="B16" s="169"/>
      <c r="I16" s="250"/>
      <c r="J16" s="250"/>
      <c r="K16" s="250"/>
    </row>
    <row r="17" spans="2:11" ht="10.5" customHeight="1">
      <c r="B17" s="169"/>
      <c r="I17" s="250"/>
      <c r="J17" s="250"/>
      <c r="K17" s="250"/>
    </row>
  </sheetData>
  <mergeCells count="1">
    <mergeCell ref="A14:G14"/>
  </mergeCells>
  <hyperlinks>
    <hyperlink ref="A1" location="Inhaltsverzeichnis!A1" display="Inhaltsverzeichnis!A1"/>
  </hyperlinks>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4" r:id="rId4" name="Drop Down 2">
              <controlPr defaultSize="0" autoLine="0" autoPict="0">
                <anchor moveWithCells="1">
                  <from>
                    <xdr:col>1</xdr:col>
                    <xdr:colOff>0</xdr:colOff>
                    <xdr:row>1</xdr:row>
                    <xdr:rowOff>95250</xdr:rowOff>
                  </from>
                  <to>
                    <xdr:col>5</xdr:col>
                    <xdr:colOff>333375</xdr:colOff>
                    <xdr:row>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showGridLines="0" workbookViewId="0">
      <selection activeCell="M24" sqref="M24"/>
    </sheetView>
  </sheetViews>
  <sheetFormatPr baseColWidth="10" defaultRowHeight="14.25"/>
  <cols>
    <col min="1" max="1" width="35" style="450" customWidth="1"/>
    <col min="2" max="7" width="11.42578125" style="400"/>
    <col min="8" max="9" width="12.5703125" style="400" bestFit="1" customWidth="1"/>
    <col min="10" max="16384" width="11.42578125" style="400"/>
  </cols>
  <sheetData>
    <row r="1" spans="1:9">
      <c r="A1" s="449" t="str">
        <f>Codierung!$I$117</f>
        <v>Zurück zum Inhaltsverzeichnis</v>
      </c>
    </row>
    <row r="3" spans="1:9" ht="15.75">
      <c r="A3" s="408" t="s">
        <v>324</v>
      </c>
      <c r="B3" s="451"/>
      <c r="C3" s="451"/>
      <c r="D3" s="451"/>
      <c r="E3" s="451"/>
      <c r="F3" s="451"/>
      <c r="G3" s="451"/>
      <c r="H3" s="451"/>
      <c r="I3" s="451"/>
    </row>
    <row r="25" spans="1:11" s="454" customFormat="1" ht="15">
      <c r="A25" s="452"/>
      <c r="B25" s="453">
        <v>2008</v>
      </c>
      <c r="C25" s="453">
        <v>2009</v>
      </c>
      <c r="D25" s="453">
        <v>2010</v>
      </c>
      <c r="E25" s="453">
        <v>2011</v>
      </c>
      <c r="F25" s="453">
        <v>2012</v>
      </c>
      <c r="G25" s="453">
        <v>2013</v>
      </c>
      <c r="H25" s="453">
        <v>2014</v>
      </c>
      <c r="I25" s="453">
        <v>2015</v>
      </c>
      <c r="J25" s="453">
        <v>2016</v>
      </c>
      <c r="K25" s="453">
        <v>2017</v>
      </c>
    </row>
    <row r="26" spans="1:11" s="454" customFormat="1" ht="15">
      <c r="A26" s="455" t="str">
        <f>Codierung!I22</f>
        <v>Gesamte Fläche</v>
      </c>
      <c r="B26" s="458">
        <v>20688.790000000026</v>
      </c>
      <c r="C26" s="458">
        <v>21427.86</v>
      </c>
      <c r="D26" s="458">
        <v>21844.089999999978</v>
      </c>
      <c r="E26" s="458">
        <v>22265.411999999989</v>
      </c>
      <c r="F26" s="458">
        <v>22145.792800000025</v>
      </c>
      <c r="G26" s="458">
        <v>22302.279200000001</v>
      </c>
      <c r="H26" s="458">
        <v>23077.521699999998</v>
      </c>
      <c r="I26" s="458">
        <v>23365.653900000001</v>
      </c>
      <c r="J26" s="458">
        <v>21036</v>
      </c>
      <c r="K26" s="458">
        <v>20456</v>
      </c>
    </row>
    <row r="27" spans="1:11" s="454" customFormat="1" ht="15">
      <c r="A27" s="456" t="str">
        <f>Codierung!I23</f>
        <v>Anzahl Produzenten</v>
      </c>
      <c r="B27" s="459">
        <v>6612</v>
      </c>
      <c r="C27" s="459">
        <v>6501</v>
      </c>
      <c r="D27" s="459">
        <v>6429</v>
      </c>
      <c r="E27" s="459">
        <v>6503</v>
      </c>
      <c r="F27" s="459">
        <v>6407</v>
      </c>
      <c r="G27" s="459">
        <v>6284</v>
      </c>
      <c r="H27" s="459">
        <v>6676</v>
      </c>
      <c r="I27" s="459">
        <v>6690</v>
      </c>
      <c r="J27" s="459">
        <v>6447</v>
      </c>
      <c r="K27" s="459">
        <v>6241</v>
      </c>
    </row>
    <row r="28" spans="1:11" s="454" customFormat="1" ht="30">
      <c r="A28" s="455" t="str">
        <f>Codierung!I24</f>
        <v>Fläche der 1'000 grössten Produzenten</v>
      </c>
      <c r="B28" s="458">
        <v>7564.0100000000111</v>
      </c>
      <c r="C28" s="458">
        <v>8008.0000000000045</v>
      </c>
      <c r="D28" s="458">
        <v>8209.7199999999993</v>
      </c>
      <c r="E28" s="458">
        <v>8369.2580000000016</v>
      </c>
      <c r="F28" s="458">
        <v>8475.2935000000016</v>
      </c>
      <c r="G28" s="458">
        <v>8608.8520999999928</v>
      </c>
      <c r="H28" s="458">
        <v>8480</v>
      </c>
      <c r="I28" s="458">
        <v>8547</v>
      </c>
      <c r="J28" s="458">
        <v>7936</v>
      </c>
      <c r="K28" s="458">
        <v>7824</v>
      </c>
    </row>
    <row r="29" spans="1:11" s="454" customFormat="1" ht="30">
      <c r="A29" s="455" t="str">
        <f>Codierung!I25</f>
        <v>Anteil der 1'000 grössten Produzenten</v>
      </c>
      <c r="B29" s="458"/>
      <c r="C29" s="458"/>
      <c r="D29" s="458"/>
      <c r="E29" s="458"/>
      <c r="F29" s="458"/>
      <c r="G29" s="458"/>
      <c r="H29" s="458"/>
      <c r="I29" s="458"/>
      <c r="J29" s="458"/>
      <c r="K29" s="458"/>
    </row>
    <row r="30" spans="1:11" s="454" customFormat="1" ht="25.5">
      <c r="A30" s="409" t="str">
        <f>Codierung!I27</f>
        <v>durchschn bewirtschaftete Fläche der 1000 grössten Produzenten</v>
      </c>
      <c r="B30" s="457">
        <f>+B28/3000</f>
        <v>2.5213366666666706</v>
      </c>
      <c r="C30" s="457">
        <f t="shared" ref="C30:G30" si="0">+C28/3000</f>
        <v>2.6693333333333347</v>
      </c>
      <c r="D30" s="457">
        <f t="shared" si="0"/>
        <v>2.7365733333333333</v>
      </c>
      <c r="E30" s="457">
        <f t="shared" si="0"/>
        <v>2.7897526666666672</v>
      </c>
      <c r="F30" s="457">
        <f t="shared" si="0"/>
        <v>2.8250978333333339</v>
      </c>
      <c r="G30" s="457">
        <f t="shared" si="0"/>
        <v>2.8696173666666644</v>
      </c>
      <c r="H30" s="457">
        <f>+H28/3000</f>
        <v>2.8266666666666667</v>
      </c>
      <c r="I30" s="457">
        <f>+I28/3000</f>
        <v>2.8490000000000002</v>
      </c>
      <c r="J30" s="457">
        <f t="shared" ref="J30:K30" si="1">+J28/3000</f>
        <v>2.6453333333333333</v>
      </c>
      <c r="K30" s="457">
        <f t="shared" si="1"/>
        <v>2.6080000000000001</v>
      </c>
    </row>
    <row r="31" spans="1:11" s="454" customFormat="1" ht="25.5">
      <c r="A31" s="409" t="str">
        <f>Codierung!I28</f>
        <v>durchschn bewirtschaftete Fläche pro Produzent</v>
      </c>
      <c r="B31" s="457">
        <f>+B26/B27</f>
        <v>3.1289761040532404</v>
      </c>
      <c r="C31" s="457">
        <f t="shared" ref="C31:G31" si="2">+C26/C27</f>
        <v>3.2960867558837101</v>
      </c>
      <c r="D31" s="457">
        <f t="shared" si="2"/>
        <v>3.3977430393529287</v>
      </c>
      <c r="E31" s="457">
        <f t="shared" si="2"/>
        <v>3.4238677533446085</v>
      </c>
      <c r="F31" s="457">
        <f t="shared" si="2"/>
        <v>3.4564995785859254</v>
      </c>
      <c r="G31" s="457">
        <f t="shared" si="2"/>
        <v>3.5490577975811588</v>
      </c>
      <c r="H31" s="457">
        <f>+I26/H27</f>
        <v>3.4999481575793889</v>
      </c>
      <c r="I31" s="457">
        <f>+I26/I27</f>
        <v>3.4926239013452918</v>
      </c>
      <c r="J31" s="457">
        <f t="shared" ref="J31:K31" si="3">+J26/J27</f>
        <v>3.2629129827826895</v>
      </c>
      <c r="K31" s="457">
        <f t="shared" si="3"/>
        <v>3.2776798589969558</v>
      </c>
    </row>
    <row r="32" spans="1:11" s="454" customFormat="1">
      <c r="A32" s="452"/>
    </row>
    <row r="33" spans="1:1" s="454" customFormat="1" ht="15" customHeight="1"/>
    <row r="34" spans="1:1" s="454" customFormat="1"/>
    <row r="35" spans="1:1">
      <c r="A35" s="400"/>
    </row>
    <row r="36" spans="1:1">
      <c r="A36" s="400"/>
    </row>
    <row r="37" spans="1:1" ht="15" customHeight="1">
      <c r="A37" s="400"/>
    </row>
    <row r="38" spans="1:1">
      <c r="A38" s="400"/>
    </row>
    <row r="39" spans="1:1">
      <c r="A39" s="400"/>
    </row>
    <row r="40" spans="1:1">
      <c r="A40" s="400"/>
    </row>
    <row r="41" spans="1:1">
      <c r="A41" s="400"/>
    </row>
    <row r="42" spans="1:1">
      <c r="A42" s="400"/>
    </row>
    <row r="43" spans="1:1">
      <c r="A43" s="400"/>
    </row>
    <row r="44" spans="1:1">
      <c r="A44" s="400"/>
    </row>
    <row r="45" spans="1:1">
      <c r="A45" s="400"/>
    </row>
    <row r="46" spans="1:1">
      <c r="A46" s="400"/>
    </row>
    <row r="47" spans="1:1">
      <c r="A47" s="400"/>
    </row>
    <row r="48" spans="1:1">
      <c r="A48" s="400"/>
    </row>
    <row r="49" spans="1:1">
      <c r="A49" s="400"/>
    </row>
    <row r="50" spans="1:1">
      <c r="A50" s="400"/>
    </row>
    <row r="51" spans="1:1">
      <c r="A51" s="400"/>
    </row>
    <row r="52" spans="1:1">
      <c r="A52" s="400"/>
    </row>
    <row r="53" spans="1:1">
      <c r="A53" s="400"/>
    </row>
    <row r="54" spans="1:1">
      <c r="A54" s="400"/>
    </row>
    <row r="55" spans="1:1">
      <c r="A55" s="400"/>
    </row>
  </sheetData>
  <hyperlinks>
    <hyperlink ref="A1" location="Inhaltsverzeichnis!A1" display="Inhaltsverzeichnis!A1"/>
  </hyperlinks>
  <pageMargins left="0.7" right="0.7" top="0.78740157499999996" bottom="0.78740157499999996" header="0.3" footer="0.3"/>
  <pageSetup paperSize="9" orientation="portrait" r:id="rId1"/>
  <ignoredErrors>
    <ignoredError sqref="H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Drop Down 2">
              <controlPr defaultSize="0" autoLine="0" autoPict="0">
                <anchor moveWithCells="1">
                  <from>
                    <xdr:col>3</xdr:col>
                    <xdr:colOff>142875</xdr:colOff>
                    <xdr:row>1</xdr:row>
                    <xdr:rowOff>9525</xdr:rowOff>
                  </from>
                  <to>
                    <xdr:col>6</xdr:col>
                    <xdr:colOff>504825</xdr:colOff>
                    <xdr:row>2</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75"/>
  <sheetViews>
    <sheetView workbookViewId="0"/>
  </sheetViews>
  <sheetFormatPr baseColWidth="10" defaultColWidth="11.42578125" defaultRowHeight="15"/>
  <cols>
    <col min="1" max="1" width="50.42578125" style="30" customWidth="1"/>
    <col min="2" max="2" width="10.42578125" style="30" customWidth="1"/>
    <col min="3" max="4" width="9.7109375" style="30" customWidth="1"/>
    <col min="5" max="5" width="9.85546875" style="30" customWidth="1"/>
    <col min="6" max="6" width="13" style="30" customWidth="1"/>
    <col min="7" max="7" width="11.140625" style="30" customWidth="1"/>
    <col min="8" max="9" width="11.42578125" style="30"/>
    <col min="10" max="11" width="17.5703125" style="30" customWidth="1"/>
    <col min="12" max="16384" width="11.42578125" style="30"/>
  </cols>
  <sheetData>
    <row r="1" spans="1:31">
      <c r="A1" s="31" t="s">
        <v>318</v>
      </c>
      <c r="Q1" s="32"/>
      <c r="R1" s="32"/>
      <c r="S1" s="32"/>
      <c r="T1" s="32"/>
      <c r="U1" s="32"/>
      <c r="V1" s="32"/>
      <c r="W1" s="32"/>
      <c r="X1" s="32"/>
      <c r="Y1" s="32"/>
      <c r="Z1" s="32"/>
      <c r="AA1" s="32"/>
      <c r="AB1" s="32"/>
      <c r="AC1" s="32"/>
      <c r="AD1" s="32"/>
      <c r="AE1" s="32"/>
    </row>
    <row r="2" spans="1:31" ht="20.25" thickBot="1">
      <c r="A2" s="174" t="s">
        <v>319</v>
      </c>
      <c r="Q2" s="32"/>
      <c r="R2" s="32"/>
      <c r="S2" s="32"/>
      <c r="T2" s="32"/>
      <c r="U2" s="32"/>
      <c r="V2" s="32"/>
      <c r="W2" s="32"/>
      <c r="X2" s="32"/>
      <c r="Y2" s="32"/>
      <c r="Z2" s="32"/>
      <c r="AA2" s="32"/>
      <c r="AB2" s="32"/>
      <c r="AC2" s="32"/>
      <c r="AD2" s="32"/>
      <c r="AE2" s="32"/>
    </row>
    <row r="3" spans="1:31" s="44" customFormat="1" ht="15.75" thickTop="1">
      <c r="A3" s="175" t="s">
        <v>320</v>
      </c>
      <c r="B3" s="176">
        <v>41791</v>
      </c>
      <c r="C3" s="176"/>
      <c r="D3" s="176"/>
      <c r="E3" s="175"/>
      <c r="F3" s="1"/>
      <c r="G3" s="1"/>
      <c r="H3" s="1"/>
      <c r="I3" s="1"/>
      <c r="J3" s="1"/>
      <c r="K3" s="1"/>
    </row>
    <row r="4" spans="1:31" s="44" customFormat="1" ht="30">
      <c r="A4" s="128" t="s">
        <v>88</v>
      </c>
      <c r="B4" s="129" t="s">
        <v>79</v>
      </c>
      <c r="C4" s="129" t="s">
        <v>55</v>
      </c>
      <c r="D4" s="129" t="s">
        <v>89</v>
      </c>
      <c r="E4" s="176"/>
      <c r="F4" s="177" t="s">
        <v>111</v>
      </c>
      <c r="G4" s="177" t="s">
        <v>80</v>
      </c>
      <c r="H4" s="177" t="s">
        <v>81</v>
      </c>
      <c r="I4" s="177" t="s">
        <v>86</v>
      </c>
      <c r="J4" s="177" t="s">
        <v>327</v>
      </c>
      <c r="K4" s="177" t="s">
        <v>87</v>
      </c>
      <c r="L4" s="178" t="s">
        <v>82</v>
      </c>
      <c r="M4" s="178" t="s">
        <v>83</v>
      </c>
      <c r="N4" s="178" t="s">
        <v>84</v>
      </c>
      <c r="O4" s="178" t="s">
        <v>85</v>
      </c>
      <c r="Q4" s="125"/>
      <c r="R4" s="126"/>
      <c r="S4" s="126"/>
      <c r="T4" s="126"/>
      <c r="U4" s="126"/>
    </row>
    <row r="5" spans="1:31" s="44" customFormat="1">
      <c r="A5" s="130" t="s">
        <v>90</v>
      </c>
      <c r="B5" s="141">
        <v>50.484602523776843</v>
      </c>
      <c r="C5" s="132">
        <v>33837801</v>
      </c>
      <c r="D5" s="132">
        <v>17082879.337636586</v>
      </c>
      <c r="E5" s="133"/>
      <c r="F5" s="181">
        <v>33</v>
      </c>
      <c r="G5" s="182">
        <v>48.292682926829265</v>
      </c>
      <c r="H5" s="182">
        <v>53.013440256708989</v>
      </c>
      <c r="I5" s="171">
        <v>4.7207573298797243</v>
      </c>
      <c r="J5" s="171">
        <v>50.486814516852547</v>
      </c>
      <c r="K5" s="171">
        <v>1.1591524684727379</v>
      </c>
      <c r="L5" s="179">
        <v>49.853658536585399</v>
      </c>
      <c r="M5" s="171">
        <v>50.499999772758159</v>
      </c>
      <c r="N5" s="179">
        <v>51.399798122773838</v>
      </c>
      <c r="O5" s="171">
        <v>53.013440256708989</v>
      </c>
      <c r="Q5" s="125"/>
      <c r="R5" s="125"/>
      <c r="S5" s="125"/>
      <c r="T5" s="125"/>
      <c r="U5" s="125"/>
      <c r="V5" s="125"/>
      <c r="W5" s="125"/>
    </row>
    <row r="6" spans="1:31" s="44" customFormat="1">
      <c r="A6" s="130" t="s">
        <v>91</v>
      </c>
      <c r="B6" s="141">
        <v>49.022199595739671</v>
      </c>
      <c r="C6" s="132">
        <v>40006362</v>
      </c>
      <c r="D6" s="132">
        <v>19611998.630634151</v>
      </c>
      <c r="E6" s="133"/>
      <c r="F6" s="181">
        <v>32</v>
      </c>
      <c r="G6" s="182">
        <v>46.829268292682926</v>
      </c>
      <c r="H6" s="182">
        <v>51.338780801212991</v>
      </c>
      <c r="I6" s="171">
        <v>4.5095125085300651</v>
      </c>
      <c r="J6" s="171">
        <v>49.003278601126979</v>
      </c>
      <c r="K6" s="171">
        <v>1.1227248232877158</v>
      </c>
      <c r="L6" s="179">
        <v>48.5</v>
      </c>
      <c r="M6" s="171">
        <v>48.999913216806419</v>
      </c>
      <c r="N6" s="179">
        <v>49.874996296812647</v>
      </c>
      <c r="O6" s="171">
        <v>51.338780801212991</v>
      </c>
      <c r="P6" s="123"/>
      <c r="Q6" s="125"/>
      <c r="R6" s="125"/>
      <c r="S6" s="125"/>
      <c r="T6" s="125"/>
      <c r="U6" s="125"/>
      <c r="V6" s="125"/>
      <c r="W6" s="125"/>
      <c r="X6" s="123"/>
      <c r="Y6" s="123"/>
      <c r="Z6" s="123"/>
      <c r="AA6" s="123"/>
      <c r="AB6" s="123"/>
      <c r="AC6" s="123"/>
      <c r="AD6" s="123"/>
      <c r="AE6" s="123"/>
    </row>
    <row r="7" spans="1:31" s="44" customFormat="1">
      <c r="A7" s="130" t="s">
        <v>92</v>
      </c>
      <c r="B7" s="141">
        <v>47.835058019415207</v>
      </c>
      <c r="C7" s="132">
        <v>13005287</v>
      </c>
      <c r="D7" s="132">
        <v>6221086.5820414638</v>
      </c>
      <c r="E7" s="133"/>
      <c r="F7" s="181">
        <v>30</v>
      </c>
      <c r="G7" s="182">
        <v>45.853658536585364</v>
      </c>
      <c r="H7" s="182">
        <v>49.75</v>
      </c>
      <c r="I7" s="171">
        <v>3.8963414634146361</v>
      </c>
      <c r="J7" s="171">
        <v>47.733192480725243</v>
      </c>
      <c r="K7" s="171">
        <v>1.1113943375549657</v>
      </c>
      <c r="L7" s="179">
        <v>47</v>
      </c>
      <c r="M7" s="171">
        <v>47.673993863674056</v>
      </c>
      <c r="N7" s="179">
        <v>48.735785255439744</v>
      </c>
      <c r="O7" s="171">
        <v>49.75</v>
      </c>
      <c r="P7" s="123"/>
      <c r="Q7" s="125"/>
      <c r="R7" s="125"/>
      <c r="S7" s="125"/>
      <c r="T7" s="125"/>
      <c r="U7" s="125"/>
      <c r="V7" s="125"/>
      <c r="W7" s="125"/>
      <c r="X7" s="123"/>
      <c r="Y7" s="123"/>
      <c r="Z7" s="123"/>
      <c r="AA7" s="123"/>
      <c r="AB7" s="123"/>
      <c r="AC7" s="123"/>
      <c r="AD7" s="123"/>
      <c r="AE7" s="123"/>
    </row>
    <row r="8" spans="1:31" s="44" customFormat="1">
      <c r="A8" s="130" t="s">
        <v>93</v>
      </c>
      <c r="B8" s="141">
        <v>44.13891737730718</v>
      </c>
      <c r="C8" s="132">
        <v>460031</v>
      </c>
      <c r="D8" s="132">
        <v>203052.70300000001</v>
      </c>
      <c r="E8" s="133"/>
      <c r="F8" s="181">
        <v>5</v>
      </c>
      <c r="G8" s="182">
        <v>41</v>
      </c>
      <c r="H8" s="182">
        <v>48.699535264240346</v>
      </c>
      <c r="I8" s="171">
        <v>7.6995352642403461</v>
      </c>
      <c r="J8" s="171">
        <v>44.38979906273827</v>
      </c>
      <c r="K8" s="171">
        <v>3.1982877732410606</v>
      </c>
      <c r="L8" s="179">
        <v>41.999943178051574</v>
      </c>
      <c r="M8" s="171">
        <v>43.7</v>
      </c>
      <c r="N8" s="179">
        <v>46.549516871399398</v>
      </c>
      <c r="O8" s="171">
        <v>48.699535264240346</v>
      </c>
      <c r="P8" s="123"/>
      <c r="Q8" s="125"/>
      <c r="R8" s="125"/>
      <c r="S8" s="125"/>
      <c r="T8" s="125"/>
      <c r="U8" s="125"/>
      <c r="V8" s="125"/>
      <c r="W8" s="125"/>
      <c r="X8" s="123"/>
      <c r="Y8" s="123"/>
      <c r="Z8" s="123"/>
      <c r="AA8" s="123"/>
      <c r="AB8" s="123"/>
      <c r="AC8" s="123"/>
      <c r="AD8" s="123"/>
      <c r="AE8" s="123"/>
    </row>
    <row r="9" spans="1:31" s="44" customFormat="1">
      <c r="A9" s="130" t="s">
        <v>94</v>
      </c>
      <c r="B9" s="141">
        <v>44.586701437395085</v>
      </c>
      <c r="C9" s="132">
        <v>2840416</v>
      </c>
      <c r="D9" s="132">
        <v>1266447.8015000001</v>
      </c>
      <c r="E9" s="133"/>
      <c r="F9" s="181">
        <v>10</v>
      </c>
      <c r="G9" s="182">
        <v>43</v>
      </c>
      <c r="H9" s="182">
        <v>48</v>
      </c>
      <c r="I9" s="171">
        <v>5</v>
      </c>
      <c r="J9" s="171">
        <v>44.779851617253236</v>
      </c>
      <c r="K9" s="171">
        <v>1.7492988891561032</v>
      </c>
      <c r="L9" s="179">
        <v>43.432510463323034</v>
      </c>
      <c r="M9" s="171">
        <v>44.125</v>
      </c>
      <c r="N9" s="179">
        <v>46.000000000000007</v>
      </c>
      <c r="O9" s="171">
        <v>48</v>
      </c>
      <c r="P9" s="123"/>
      <c r="Q9" s="125"/>
      <c r="R9" s="125"/>
      <c r="S9" s="125"/>
      <c r="T9" s="125"/>
      <c r="U9" s="125"/>
      <c r="V9" s="125"/>
      <c r="W9" s="125"/>
      <c r="X9" s="123"/>
      <c r="Y9" s="123"/>
      <c r="Z9" s="123"/>
      <c r="AA9" s="123"/>
      <c r="AB9" s="123"/>
      <c r="AC9" s="123"/>
      <c r="AD9" s="123"/>
      <c r="AE9" s="123"/>
    </row>
    <row r="10" spans="1:31" s="44" customFormat="1">
      <c r="A10" s="130" t="s">
        <v>95</v>
      </c>
      <c r="B10" s="141">
        <v>40.425249888897071</v>
      </c>
      <c r="C10" s="132">
        <v>394712</v>
      </c>
      <c r="D10" s="132">
        <v>159563.3123414634</v>
      </c>
      <c r="E10" s="133"/>
      <c r="F10" s="181">
        <v>9</v>
      </c>
      <c r="G10" s="182">
        <v>38.536585365853661</v>
      </c>
      <c r="H10" s="182">
        <v>42</v>
      </c>
      <c r="I10" s="171">
        <v>3.4634146341463392</v>
      </c>
      <c r="J10" s="171">
        <v>40.448444479325588</v>
      </c>
      <c r="K10" s="171">
        <v>1.252004416260561</v>
      </c>
      <c r="L10" s="179">
        <v>39.979999999999997</v>
      </c>
      <c r="M10" s="171">
        <v>40</v>
      </c>
      <c r="N10" s="179">
        <v>41.5</v>
      </c>
      <c r="O10" s="171">
        <v>42</v>
      </c>
      <c r="P10" s="123"/>
      <c r="Q10" s="125"/>
      <c r="R10" s="125"/>
      <c r="S10" s="125"/>
      <c r="T10" s="125"/>
      <c r="U10" s="125"/>
      <c r="V10" s="125"/>
      <c r="W10" s="125"/>
      <c r="X10" s="123"/>
      <c r="Y10" s="123"/>
      <c r="Z10" s="123"/>
      <c r="AA10" s="123"/>
      <c r="AB10" s="123"/>
      <c r="AC10" s="123"/>
      <c r="AD10" s="123"/>
      <c r="AE10" s="123"/>
    </row>
    <row r="11" spans="1:31" s="44" customFormat="1">
      <c r="A11" s="130" t="s">
        <v>96</v>
      </c>
      <c r="B11" s="131">
        <v>56.632034709817148</v>
      </c>
      <c r="C11" s="132">
        <v>726233</v>
      </c>
      <c r="D11" s="132">
        <v>411280.52463414636</v>
      </c>
      <c r="E11" s="133"/>
      <c r="F11" s="170">
        <v>6</v>
      </c>
      <c r="G11" s="183">
        <v>51.749530845428417</v>
      </c>
      <c r="H11" s="183">
        <v>60</v>
      </c>
      <c r="I11" s="171">
        <v>8.2504691545715829</v>
      </c>
      <c r="J11" s="171">
        <v>55.401309941752743</v>
      </c>
      <c r="K11" s="171">
        <v>2.7712221233290801</v>
      </c>
      <c r="L11" s="171">
        <v>53.993902439024389</v>
      </c>
      <c r="M11" s="171">
        <v>55.499896109861083</v>
      </c>
      <c r="N11" s="171">
        <v>55.999948054930542</v>
      </c>
      <c r="O11" s="180">
        <v>60</v>
      </c>
      <c r="P11" s="123"/>
      <c r="Q11" s="125"/>
      <c r="R11" s="125"/>
      <c r="S11" s="125"/>
      <c r="T11" s="125"/>
      <c r="U11" s="125"/>
      <c r="V11" s="125"/>
      <c r="W11" s="125"/>
      <c r="X11" s="123"/>
      <c r="Y11" s="123"/>
      <c r="Z11" s="123"/>
      <c r="AA11" s="123"/>
      <c r="AB11" s="123"/>
      <c r="AC11" s="123"/>
      <c r="AD11" s="123"/>
      <c r="AE11" s="123"/>
    </row>
    <row r="12" spans="1:31" s="44" customFormat="1" ht="15.75">
      <c r="A12" s="134" t="s">
        <v>321</v>
      </c>
      <c r="B12" s="1">
        <v>0</v>
      </c>
      <c r="C12" s="1"/>
      <c r="D12" s="1"/>
      <c r="E12" s="1"/>
      <c r="F12" s="170">
        <v>0</v>
      </c>
      <c r="G12" s="183">
        <v>0</v>
      </c>
      <c r="H12" s="183">
        <v>0</v>
      </c>
      <c r="I12" s="171">
        <v>0</v>
      </c>
      <c r="J12" s="171">
        <v>0</v>
      </c>
      <c r="K12" s="171">
        <v>0</v>
      </c>
      <c r="L12" s="171">
        <v>0</v>
      </c>
      <c r="M12" s="171">
        <v>0</v>
      </c>
      <c r="N12" s="171">
        <v>0</v>
      </c>
      <c r="O12" s="180">
        <v>0</v>
      </c>
      <c r="P12" s="123"/>
      <c r="Q12" s="125"/>
      <c r="R12" s="125"/>
      <c r="S12" s="125"/>
      <c r="T12" s="125"/>
      <c r="U12" s="125"/>
      <c r="V12" s="125"/>
      <c r="W12" s="125"/>
      <c r="X12" s="123"/>
      <c r="Y12" s="123"/>
      <c r="Z12" s="123"/>
      <c r="AA12" s="123"/>
      <c r="AB12" s="123"/>
      <c r="AC12" s="123"/>
      <c r="AD12" s="123"/>
      <c r="AE12" s="123"/>
    </row>
    <row r="13" spans="1:31" s="44" customFormat="1">
      <c r="A13" s="135" t="s">
        <v>97</v>
      </c>
      <c r="B13" s="141">
        <v>50.849853563620499</v>
      </c>
      <c r="C13" s="132">
        <v>21046063</v>
      </c>
      <c r="D13" s="132">
        <v>10701892.216407316</v>
      </c>
      <c r="E13" s="133"/>
      <c r="F13" s="181">
        <v>31</v>
      </c>
      <c r="G13" s="182">
        <v>49.49999098270483</v>
      </c>
      <c r="H13" s="182">
        <v>53</v>
      </c>
      <c r="I13" s="171">
        <v>3.5000090172951701</v>
      </c>
      <c r="J13" s="171">
        <v>51.008924788544775</v>
      </c>
      <c r="K13" s="171">
        <v>0.95747659627169879</v>
      </c>
      <c r="L13" s="179">
        <v>50.249999614255273</v>
      </c>
      <c r="M13" s="180">
        <v>51.100001749811895</v>
      </c>
      <c r="N13" s="179">
        <v>51.7</v>
      </c>
      <c r="O13" s="180">
        <v>53</v>
      </c>
      <c r="P13" s="123"/>
      <c r="Q13" s="125"/>
      <c r="R13" s="125"/>
      <c r="S13" s="125"/>
      <c r="T13" s="125"/>
      <c r="U13" s="125"/>
      <c r="V13" s="125"/>
      <c r="W13" s="125"/>
      <c r="X13" s="123"/>
      <c r="Y13" s="123"/>
      <c r="Z13" s="123"/>
      <c r="AA13" s="123"/>
      <c r="AB13" s="123"/>
      <c r="AC13" s="123"/>
      <c r="AD13" s="123"/>
      <c r="AE13" s="123"/>
    </row>
    <row r="14" spans="1:31" s="44" customFormat="1">
      <c r="A14" s="135" t="s">
        <v>98</v>
      </c>
      <c r="B14" s="141">
        <v>49.07986040717109</v>
      </c>
      <c r="C14" s="132">
        <v>12378627</v>
      </c>
      <c r="D14" s="132">
        <v>6075412.8519243905</v>
      </c>
      <c r="E14" s="133"/>
      <c r="F14" s="181">
        <v>31</v>
      </c>
      <c r="G14" s="182">
        <v>47.5</v>
      </c>
      <c r="H14" s="182">
        <v>51.199921774599098</v>
      </c>
      <c r="I14" s="171">
        <v>3.6999217745990975</v>
      </c>
      <c r="J14" s="171">
        <v>49.203069595494682</v>
      </c>
      <c r="K14" s="171">
        <v>0.86405176807801509</v>
      </c>
      <c r="L14" s="179">
        <v>48.5</v>
      </c>
      <c r="M14" s="180">
        <v>49.300000359075447</v>
      </c>
      <c r="N14" s="179">
        <v>49.9</v>
      </c>
      <c r="O14" s="180">
        <v>51.199921774599098</v>
      </c>
      <c r="P14" s="123"/>
      <c r="Q14" s="125"/>
      <c r="R14" s="125"/>
      <c r="S14" s="125"/>
      <c r="T14" s="125"/>
      <c r="U14" s="125"/>
      <c r="V14" s="125"/>
      <c r="W14" s="125"/>
      <c r="X14" s="123"/>
      <c r="Y14" s="123"/>
      <c r="Z14" s="123"/>
      <c r="AA14" s="123"/>
      <c r="AB14" s="123"/>
      <c r="AC14" s="123"/>
      <c r="AD14" s="123"/>
      <c r="AE14" s="123"/>
    </row>
    <row r="15" spans="1:31" s="44" customFormat="1">
      <c r="A15" s="135" t="s">
        <v>99</v>
      </c>
      <c r="B15" s="141">
        <v>47.530393840991515</v>
      </c>
      <c r="C15" s="132">
        <v>2832697</v>
      </c>
      <c r="D15" s="132">
        <v>1346392.0404219513</v>
      </c>
      <c r="E15" s="133"/>
      <c r="F15" s="181">
        <v>25</v>
      </c>
      <c r="G15" s="182">
        <v>45.85</v>
      </c>
      <c r="H15" s="182">
        <v>49.200145296040681</v>
      </c>
      <c r="I15" s="171">
        <v>3.3501452960406795</v>
      </c>
      <c r="J15" s="171">
        <v>47.537416701969704</v>
      </c>
      <c r="K15" s="171">
        <v>0.94300707735752776</v>
      </c>
      <c r="L15" s="179">
        <v>47</v>
      </c>
      <c r="M15" s="180">
        <v>47.7</v>
      </c>
      <c r="N15" s="179">
        <v>48</v>
      </c>
      <c r="O15" s="180">
        <v>49.200145296040681</v>
      </c>
      <c r="P15" s="123"/>
      <c r="Q15" s="125"/>
      <c r="R15" s="125"/>
      <c r="S15" s="125"/>
      <c r="T15" s="125"/>
      <c r="U15" s="125"/>
      <c r="V15" s="125"/>
      <c r="W15" s="125"/>
      <c r="X15" s="123"/>
      <c r="Y15" s="123"/>
      <c r="Z15" s="123"/>
      <c r="AA15" s="123"/>
      <c r="AB15" s="123"/>
      <c r="AC15" s="123"/>
      <c r="AD15" s="123"/>
      <c r="AE15" s="123"/>
    </row>
    <row r="16" spans="1:31" s="44" customFormat="1">
      <c r="A16" s="136" t="s">
        <v>100</v>
      </c>
      <c r="B16" s="141">
        <v>40.186612429456254</v>
      </c>
      <c r="C16" s="132">
        <v>104947</v>
      </c>
      <c r="D16" s="132">
        <v>42174.644146341459</v>
      </c>
      <c r="E16" s="133"/>
      <c r="F16" s="181">
        <v>5</v>
      </c>
      <c r="G16" s="182">
        <v>39.024390243902445</v>
      </c>
      <c r="H16" s="182">
        <v>42.199277638190956</v>
      </c>
      <c r="I16" s="171">
        <v>3.1748873942885112</v>
      </c>
      <c r="J16" s="171">
        <v>40.084742979333583</v>
      </c>
      <c r="K16" s="171">
        <v>1.2341699089644751</v>
      </c>
      <c r="L16" s="179">
        <v>39.5</v>
      </c>
      <c r="M16" s="180">
        <v>39.700047014574515</v>
      </c>
      <c r="N16" s="179">
        <v>40</v>
      </c>
      <c r="O16" s="180">
        <v>42.199277638190956</v>
      </c>
      <c r="P16" s="123"/>
      <c r="Q16" s="125"/>
      <c r="R16" s="125"/>
      <c r="S16" s="125"/>
      <c r="T16" s="125"/>
      <c r="U16" s="125"/>
      <c r="V16" s="125"/>
      <c r="W16" s="125"/>
      <c r="X16" s="123"/>
      <c r="Y16" s="123"/>
      <c r="Z16" s="123"/>
      <c r="AA16" s="123"/>
      <c r="AB16" s="123"/>
      <c r="AC16" s="123"/>
      <c r="AD16" s="123"/>
      <c r="AE16" s="123"/>
    </row>
    <row r="17" spans="1:31" s="44" customFormat="1">
      <c r="A17" s="136" t="s">
        <v>101</v>
      </c>
      <c r="B17" s="131">
        <v>72.361410098623722</v>
      </c>
      <c r="C17" s="132">
        <v>1308855</v>
      </c>
      <c r="D17" s="132">
        <v>947105.93414634152</v>
      </c>
      <c r="E17" s="133"/>
      <c r="F17" s="170">
        <v>4</v>
      </c>
      <c r="G17" s="183">
        <v>70.243902439024396</v>
      </c>
      <c r="H17" s="183">
        <v>75</v>
      </c>
      <c r="I17" s="171">
        <v>4.7560975609756042</v>
      </c>
      <c r="J17" s="171">
        <v>72.060528710754156</v>
      </c>
      <c r="K17" s="171">
        <v>2.0874866971134818</v>
      </c>
      <c r="L17" s="171">
        <v>70.809634912750269</v>
      </c>
      <c r="M17" s="180">
        <v>71.499106201996113</v>
      </c>
      <c r="N17" s="171">
        <v>72.75</v>
      </c>
      <c r="O17" s="180">
        <v>75</v>
      </c>
      <c r="P17" s="123"/>
      <c r="Q17" s="125"/>
      <c r="R17" s="125"/>
      <c r="S17" s="125"/>
      <c r="T17" s="125"/>
      <c r="U17" s="125"/>
      <c r="V17" s="125"/>
      <c r="W17" s="125"/>
      <c r="X17" s="123"/>
      <c r="Y17" s="123"/>
      <c r="Z17" s="123"/>
      <c r="AA17" s="123"/>
      <c r="AB17" s="123"/>
      <c r="AC17" s="123"/>
      <c r="AD17" s="123"/>
      <c r="AE17" s="123"/>
    </row>
    <row r="18" spans="1:31" s="44" customFormat="1" ht="15.75">
      <c r="A18" s="137" t="s">
        <v>102</v>
      </c>
      <c r="B18" s="1"/>
      <c r="C18" s="1"/>
      <c r="D18" s="1"/>
      <c r="E18" s="1"/>
      <c r="F18" s="170"/>
      <c r="G18" s="183"/>
      <c r="H18" s="183"/>
      <c r="I18" s="171"/>
      <c r="J18" s="171"/>
      <c r="K18" s="171"/>
      <c r="L18" s="171"/>
      <c r="M18" s="180"/>
      <c r="N18" s="171"/>
      <c r="O18" s="180"/>
      <c r="P18" s="123"/>
      <c r="Q18" s="125"/>
      <c r="R18" s="125"/>
      <c r="S18" s="125"/>
      <c r="T18" s="125"/>
      <c r="U18" s="125"/>
      <c r="V18" s="125"/>
      <c r="W18" s="125"/>
      <c r="X18" s="123"/>
      <c r="Y18" s="123"/>
      <c r="Z18" s="123"/>
      <c r="AA18" s="123"/>
      <c r="AB18" s="123"/>
      <c r="AC18" s="123"/>
      <c r="AD18" s="123"/>
      <c r="AE18" s="123"/>
    </row>
    <row r="19" spans="1:31" s="44" customFormat="1">
      <c r="A19" s="138" t="s">
        <v>103</v>
      </c>
      <c r="B19" s="141">
        <v>106.24888595316588</v>
      </c>
      <c r="C19" s="132">
        <v>3077131</v>
      </c>
      <c r="D19" s="132">
        <v>3269417.4068195131</v>
      </c>
      <c r="E19" s="133"/>
      <c r="F19" s="181">
        <v>12</v>
      </c>
      <c r="G19" s="182">
        <v>105.5864561656053</v>
      </c>
      <c r="H19" s="182">
        <v>108.49736950996039</v>
      </c>
      <c r="I19" s="171">
        <v>2.9109133443550945</v>
      </c>
      <c r="J19" s="171">
        <v>106.5469608350748</v>
      </c>
      <c r="K19" s="171">
        <v>1.0944228602594703</v>
      </c>
      <c r="L19" s="179">
        <v>105.96267273520415</v>
      </c>
      <c r="M19" s="180">
        <v>106</v>
      </c>
      <c r="N19" s="179">
        <v>106.71000109993818</v>
      </c>
      <c r="O19" s="180">
        <v>108.49736950996039</v>
      </c>
      <c r="P19" s="123"/>
      <c r="Q19" s="125"/>
      <c r="R19" s="125"/>
      <c r="S19" s="125"/>
      <c r="T19" s="125"/>
      <c r="U19" s="125"/>
      <c r="V19" s="125"/>
      <c r="W19" s="125"/>
      <c r="X19" s="123"/>
      <c r="Y19" s="123"/>
      <c r="Z19" s="123"/>
      <c r="AA19" s="123"/>
      <c r="AB19" s="123"/>
      <c r="AC19" s="123"/>
      <c r="AD19" s="123"/>
      <c r="AE19" s="123"/>
    </row>
    <row r="20" spans="1:31" s="44" customFormat="1">
      <c r="A20" s="138" t="s">
        <v>104</v>
      </c>
      <c r="B20" s="141">
        <v>92.492718172797453</v>
      </c>
      <c r="C20" s="132">
        <v>431601</v>
      </c>
      <c r="D20" s="132">
        <v>399199.49656097556</v>
      </c>
      <c r="E20" s="133"/>
      <c r="F20" s="181">
        <v>6</v>
      </c>
      <c r="G20" s="182">
        <v>91.707317073170728</v>
      </c>
      <c r="H20" s="182">
        <v>94.15</v>
      </c>
      <c r="I20" s="171">
        <v>2.4426829268292778</v>
      </c>
      <c r="J20" s="171">
        <v>93.309568866163033</v>
      </c>
      <c r="K20" s="171">
        <v>1.132990698422186</v>
      </c>
      <c r="L20" s="179">
        <v>92.500072092855604</v>
      </c>
      <c r="M20" s="180">
        <v>94</v>
      </c>
      <c r="N20" s="179">
        <v>94</v>
      </c>
      <c r="O20" s="180">
        <v>94.15</v>
      </c>
      <c r="P20" s="123"/>
      <c r="Q20" s="125"/>
      <c r="R20" s="125"/>
      <c r="S20" s="125"/>
      <c r="T20" s="125"/>
      <c r="U20" s="125"/>
      <c r="V20" s="125"/>
      <c r="W20" s="125"/>
      <c r="X20" s="123"/>
      <c r="Y20" s="123"/>
      <c r="Z20" s="123"/>
      <c r="AA20" s="123"/>
      <c r="AB20" s="123"/>
      <c r="AC20" s="123"/>
      <c r="AD20" s="123"/>
      <c r="AE20" s="123"/>
    </row>
    <row r="21" spans="1:31" s="44" customFormat="1">
      <c r="A21" s="138" t="s">
        <v>105</v>
      </c>
      <c r="B21" s="131">
        <v>96.097560975609753</v>
      </c>
      <c r="C21" s="132">
        <v>29848</v>
      </c>
      <c r="D21" s="132">
        <v>28683.200000000001</v>
      </c>
      <c r="E21" s="133"/>
      <c r="F21" s="170">
        <v>1</v>
      </c>
      <c r="G21" s="183">
        <v>96.097560975609753</v>
      </c>
      <c r="H21" s="183">
        <v>96.097560975609753</v>
      </c>
      <c r="I21" s="171">
        <v>0</v>
      </c>
      <c r="J21" s="171">
        <v>96.097560975609753</v>
      </c>
      <c r="K21" s="171" t="e">
        <v>#DIV/0!</v>
      </c>
      <c r="L21" s="171">
        <v>96.097560975609753</v>
      </c>
      <c r="M21" s="180">
        <v>96.097560975609753</v>
      </c>
      <c r="N21" s="171">
        <v>96.097560975609753</v>
      </c>
      <c r="O21" s="180">
        <v>96.097560975609753</v>
      </c>
      <c r="P21" s="123"/>
      <c r="Q21" s="125"/>
      <c r="R21" s="125"/>
      <c r="S21" s="125"/>
      <c r="T21" s="125"/>
      <c r="U21" s="125"/>
      <c r="V21" s="125"/>
      <c r="W21" s="125"/>
      <c r="X21" s="123"/>
      <c r="Y21" s="123"/>
      <c r="Z21" s="123"/>
      <c r="AA21" s="123"/>
      <c r="AB21" s="123"/>
      <c r="AC21" s="123"/>
      <c r="AD21" s="123"/>
      <c r="AE21" s="123"/>
    </row>
    <row r="22" spans="1:31" s="44" customFormat="1">
      <c r="A22" s="138" t="s">
        <v>106</v>
      </c>
      <c r="B22" s="131">
        <v>95.246949762692665</v>
      </c>
      <c r="C22" s="132">
        <v>35577</v>
      </c>
      <c r="D22" s="132">
        <v>33886.00731707317</v>
      </c>
      <c r="E22" s="133"/>
      <c r="F22" s="170">
        <v>2</v>
      </c>
      <c r="G22" s="183">
        <v>95.121951219512198</v>
      </c>
      <c r="H22" s="183">
        <v>97.50133761369716</v>
      </c>
      <c r="I22" s="171">
        <v>2.3793863941849622</v>
      </c>
      <c r="J22" s="171">
        <v>96.311644416604679</v>
      </c>
      <c r="K22" s="171">
        <v>1.6824802543911943</v>
      </c>
      <c r="L22" s="171">
        <v>95.716797818058438</v>
      </c>
      <c r="M22" s="180">
        <v>96.311644416604679</v>
      </c>
      <c r="N22" s="171">
        <v>96.90649101515092</v>
      </c>
      <c r="O22" s="180">
        <v>97.50133761369716</v>
      </c>
      <c r="P22" s="123"/>
      <c r="Q22" s="125"/>
      <c r="R22" s="125"/>
      <c r="S22" s="125"/>
      <c r="T22" s="125"/>
      <c r="U22" s="125"/>
      <c r="V22" s="125"/>
      <c r="W22" s="125"/>
      <c r="X22" s="123"/>
      <c r="Y22" s="123"/>
      <c r="Z22" s="123"/>
      <c r="AA22" s="123"/>
      <c r="AB22" s="123"/>
      <c r="AC22" s="123"/>
      <c r="AD22" s="123"/>
      <c r="AE22" s="123"/>
    </row>
    <row r="23" spans="1:31" s="44" customFormat="1">
      <c r="A23" s="139" t="s">
        <v>107</v>
      </c>
      <c r="B23" s="141">
        <v>115.07027943680352</v>
      </c>
      <c r="C23" s="132">
        <v>604499</v>
      </c>
      <c r="D23" s="132">
        <v>695598.68849268288</v>
      </c>
      <c r="E23" s="133"/>
      <c r="F23" s="181">
        <v>8</v>
      </c>
      <c r="G23" s="182">
        <v>113.65853658536585</v>
      </c>
      <c r="H23" s="182">
        <v>116.4975483519477</v>
      </c>
      <c r="I23" s="171">
        <v>2.839011766581848</v>
      </c>
      <c r="J23" s="171">
        <v>114.72667583309992</v>
      </c>
      <c r="K23" s="171">
        <v>1.0853235248863622</v>
      </c>
      <c r="L23" s="179">
        <v>113.91299129561432</v>
      </c>
      <c r="M23" s="180">
        <v>114.5</v>
      </c>
      <c r="N23" s="179">
        <v>115.25</v>
      </c>
      <c r="O23" s="180">
        <v>116.4975483519477</v>
      </c>
      <c r="P23" s="123"/>
      <c r="Q23" s="125"/>
      <c r="R23" s="125"/>
      <c r="S23" s="125"/>
      <c r="T23" s="125"/>
      <c r="U23" s="125"/>
      <c r="V23" s="125"/>
      <c r="W23" s="125"/>
      <c r="X23" s="123"/>
      <c r="Y23" s="123"/>
      <c r="Z23" s="123"/>
      <c r="AA23" s="123"/>
      <c r="AB23" s="123"/>
      <c r="AC23" s="123"/>
      <c r="AD23" s="123"/>
      <c r="AE23" s="123"/>
    </row>
    <row r="24" spans="1:31" s="44" customFormat="1">
      <c r="A24" s="12"/>
      <c r="B24" s="12"/>
      <c r="C24" s="12"/>
      <c r="D24" s="12"/>
      <c r="E24" s="12"/>
      <c r="F24" s="12"/>
      <c r="G24" s="127"/>
      <c r="H24" s="127"/>
      <c r="I24" s="127"/>
      <c r="J24" s="127"/>
      <c r="K24" s="127"/>
      <c r="L24" s="127"/>
      <c r="M24" s="127"/>
      <c r="N24" s="127"/>
      <c r="O24" s="127"/>
      <c r="Q24" s="125"/>
      <c r="R24" s="125"/>
      <c r="S24" s="125"/>
      <c r="T24" s="125"/>
      <c r="U24" s="125"/>
      <c r="V24" s="125"/>
      <c r="W24" s="125"/>
      <c r="X24" s="123"/>
      <c r="Y24" s="123"/>
      <c r="Z24" s="123"/>
      <c r="AA24" s="123"/>
      <c r="AB24" s="123"/>
      <c r="AC24" s="123"/>
      <c r="AD24" s="123"/>
      <c r="AE24" s="123"/>
    </row>
    <row r="25" spans="1:31" s="44" customFormat="1">
      <c r="Q25" s="125"/>
      <c r="R25" s="125"/>
      <c r="S25" s="125"/>
      <c r="T25" s="125"/>
      <c r="U25" s="125"/>
      <c r="V25" s="125"/>
      <c r="W25" s="125"/>
    </row>
    <row r="26" spans="1:31" s="44" customFormat="1">
      <c r="Q26" s="125"/>
      <c r="R26" s="125"/>
      <c r="S26" s="125"/>
      <c r="T26" s="125"/>
      <c r="U26" s="125"/>
      <c r="V26" s="125"/>
      <c r="W26" s="125"/>
    </row>
    <row r="27" spans="1:31">
      <c r="O27" s="44"/>
      <c r="P27" s="44"/>
    </row>
    <row r="28" spans="1:31">
      <c r="A28" s="31" t="s">
        <v>122</v>
      </c>
    </row>
    <row r="29" spans="1:31">
      <c r="A29" s="32" t="s">
        <v>108</v>
      </c>
    </row>
    <row r="30" spans="1:31" ht="30">
      <c r="B30" s="40" t="s">
        <v>82</v>
      </c>
      <c r="C30" s="40" t="s">
        <v>81</v>
      </c>
      <c r="D30" s="40" t="s">
        <v>80</v>
      </c>
      <c r="E30" s="40" t="s">
        <v>84</v>
      </c>
      <c r="F30" s="40" t="s">
        <v>109</v>
      </c>
      <c r="G30" s="40" t="s">
        <v>110</v>
      </c>
      <c r="H30" s="40" t="s">
        <v>111</v>
      </c>
      <c r="J30" s="30" t="s">
        <v>112</v>
      </c>
      <c r="K30" s="30" t="s">
        <v>113</v>
      </c>
    </row>
    <row r="31" spans="1:31">
      <c r="A31" s="30" t="s">
        <v>114</v>
      </c>
    </row>
    <row r="32" spans="1:31">
      <c r="A32" s="35" t="s">
        <v>302</v>
      </c>
      <c r="B32" s="184">
        <f>+L5</f>
        <v>49.853658536585399</v>
      </c>
      <c r="C32" s="184">
        <v>53.013440256708989</v>
      </c>
      <c r="D32" s="184">
        <v>48.292682926829265</v>
      </c>
      <c r="E32" s="184">
        <v>51.399798122773838</v>
      </c>
      <c r="F32" s="41"/>
      <c r="G32" s="141">
        <v>50.4846025237768</v>
      </c>
      <c r="H32" s="142">
        <v>33</v>
      </c>
      <c r="J32" s="34">
        <f>+C32-D32</f>
        <v>4.7207573298797243</v>
      </c>
      <c r="K32" s="33">
        <f>+E32-B32</f>
        <v>1.5461395861884384</v>
      </c>
      <c r="L32" s="30" t="s">
        <v>115</v>
      </c>
      <c r="N32" s="34"/>
    </row>
    <row r="33" spans="1:22">
      <c r="A33" s="35" t="s">
        <v>117</v>
      </c>
      <c r="B33" s="184">
        <f t="shared" ref="B33:B34" si="0">+L6</f>
        <v>48.5</v>
      </c>
      <c r="C33" s="184">
        <v>51.338780801212991</v>
      </c>
      <c r="D33" s="184">
        <v>46.829268292682926</v>
      </c>
      <c r="E33" s="184">
        <v>49.874996296812647</v>
      </c>
      <c r="F33" s="41"/>
      <c r="G33" s="141">
        <v>49.022199595739671</v>
      </c>
      <c r="H33" s="142">
        <v>32</v>
      </c>
      <c r="J33" s="34">
        <f>+C33-D33</f>
        <v>4.5095125085300651</v>
      </c>
      <c r="K33" s="33">
        <f>+E33-B33</f>
        <v>1.3749962968126468</v>
      </c>
      <c r="N33" s="34"/>
    </row>
    <row r="34" spans="1:22">
      <c r="A34" s="35" t="s">
        <v>303</v>
      </c>
      <c r="B34" s="184">
        <f t="shared" si="0"/>
        <v>47</v>
      </c>
      <c r="C34" s="184">
        <v>49.75</v>
      </c>
      <c r="D34" s="184">
        <v>45.853658536585364</v>
      </c>
      <c r="E34" s="184">
        <v>48.735785255439744</v>
      </c>
      <c r="F34" s="41"/>
      <c r="G34" s="141">
        <v>47.835058019415207</v>
      </c>
      <c r="H34" s="142">
        <v>30</v>
      </c>
      <c r="J34" s="34">
        <f>+C34-D34</f>
        <v>3.8963414634146361</v>
      </c>
      <c r="K34" s="33">
        <f>+E34-B34</f>
        <v>1.7357852554397439</v>
      </c>
      <c r="N34" s="34"/>
      <c r="V34" s="42"/>
    </row>
    <row r="35" spans="1:22">
      <c r="A35" s="35" t="s">
        <v>304</v>
      </c>
      <c r="B35" s="184">
        <f>+L9</f>
        <v>43.432510463323034</v>
      </c>
      <c r="C35" s="184">
        <v>48</v>
      </c>
      <c r="D35" s="184">
        <v>43</v>
      </c>
      <c r="E35" s="184">
        <v>46.000000000000007</v>
      </c>
      <c r="F35" s="43"/>
      <c r="G35" s="141">
        <v>44.586701437395085</v>
      </c>
      <c r="H35" s="142">
        <v>10</v>
      </c>
      <c r="J35" s="34">
        <f>+C35-D35</f>
        <v>5</v>
      </c>
      <c r="K35" s="33">
        <f>+E35-B35</f>
        <v>2.5674895366769732</v>
      </c>
      <c r="N35" s="34"/>
    </row>
    <row r="36" spans="1:22">
      <c r="A36" s="35" t="s">
        <v>305</v>
      </c>
      <c r="B36" s="184">
        <f>+L10</f>
        <v>39.979999999999997</v>
      </c>
      <c r="C36" s="184">
        <v>42</v>
      </c>
      <c r="D36" s="184">
        <v>38.536585365853661</v>
      </c>
      <c r="E36" s="184">
        <v>41.5</v>
      </c>
      <c r="F36" s="43"/>
      <c r="G36" s="141">
        <v>40.425249888897071</v>
      </c>
      <c r="H36" s="142">
        <v>9</v>
      </c>
      <c r="J36" s="34">
        <f>+C36-D36</f>
        <v>3.4634146341463392</v>
      </c>
      <c r="K36" s="33">
        <f>+E36-B36</f>
        <v>1.5200000000000031</v>
      </c>
      <c r="N36" s="34"/>
    </row>
    <row r="37" spans="1:22">
      <c r="N37" s="34"/>
    </row>
    <row r="38" spans="1:22">
      <c r="B38" s="124"/>
      <c r="C38" s="124"/>
      <c r="D38" s="124"/>
      <c r="E38" s="124"/>
    </row>
    <row r="39" spans="1:22">
      <c r="A39" s="36" t="s">
        <v>116</v>
      </c>
      <c r="B39" s="143">
        <f>+L13+B48</f>
        <v>55.449999614255276</v>
      </c>
      <c r="C39" s="143">
        <f>53+B48</f>
        <v>58.2</v>
      </c>
      <c r="D39" s="143">
        <f>49.4999909827048+B48</f>
        <v>54.699990982704804</v>
      </c>
      <c r="E39" s="143">
        <f>51.7+B48</f>
        <v>56.900000000000006</v>
      </c>
      <c r="F39" s="34"/>
      <c r="G39" s="141">
        <f>50.8498535636205++B48</f>
        <v>56.049853563620502</v>
      </c>
      <c r="H39" s="142">
        <v>31</v>
      </c>
      <c r="J39" s="34">
        <f t="shared" ref="J39:J44" si="1">+C39-D39</f>
        <v>3.5000090172951985</v>
      </c>
      <c r="K39" s="33">
        <f t="shared" ref="K39:K44" si="2">+E39-B39</f>
        <v>1.4500003857447297</v>
      </c>
    </row>
    <row r="40" spans="1:22">
      <c r="A40" s="36" t="s">
        <v>117</v>
      </c>
      <c r="B40" s="143">
        <f>+L14+B49</f>
        <v>52.8</v>
      </c>
      <c r="C40" s="143">
        <f>51.1999217745991+B49</f>
        <v>55.499921774599095</v>
      </c>
      <c r="D40" s="143">
        <f>47.5+B49</f>
        <v>51.8</v>
      </c>
      <c r="E40" s="143">
        <f>49.9+B49</f>
        <v>54.199999999999996</v>
      </c>
      <c r="F40" s="34"/>
      <c r="G40" s="141">
        <f>49.0798604071711+B49</f>
        <v>53.379860407171094</v>
      </c>
      <c r="H40" s="142">
        <v>31</v>
      </c>
      <c r="J40" s="34">
        <f t="shared" si="1"/>
        <v>3.6999217745990975</v>
      </c>
      <c r="K40" s="33">
        <f t="shared" si="2"/>
        <v>1.3999999999999986</v>
      </c>
    </row>
    <row r="41" spans="1:22">
      <c r="A41" s="36" t="s">
        <v>118</v>
      </c>
      <c r="B41" s="143">
        <f>+L15+B50</f>
        <v>50.75</v>
      </c>
      <c r="C41" s="143">
        <f>49.2001452960407+B50</f>
        <v>52.950145296040702</v>
      </c>
      <c r="D41" s="143">
        <f>45.85+B50</f>
        <v>49.6</v>
      </c>
      <c r="E41" s="143">
        <f>48+B50</f>
        <v>51.75</v>
      </c>
      <c r="F41" s="34"/>
      <c r="G41" s="141">
        <f>47.5303938409915+B50</f>
        <v>51.280393840991501</v>
      </c>
      <c r="H41" s="142">
        <v>25</v>
      </c>
      <c r="J41" s="34">
        <f t="shared" si="1"/>
        <v>3.3501452960407008</v>
      </c>
      <c r="K41" s="33">
        <f t="shared" si="2"/>
        <v>1</v>
      </c>
    </row>
    <row r="42" spans="1:22">
      <c r="A42" s="37" t="s">
        <v>119</v>
      </c>
      <c r="B42" s="143">
        <f>+L16+B51</f>
        <v>47.5</v>
      </c>
      <c r="C42" s="143">
        <f>42.199277638191+B51</f>
        <v>50.199277638190999</v>
      </c>
      <c r="D42" s="143">
        <f>39.0243902439024+B51</f>
        <v>47.024390243902403</v>
      </c>
      <c r="E42" s="143">
        <f>40+B51</f>
        <v>48</v>
      </c>
      <c r="F42" s="34"/>
      <c r="G42" s="141">
        <f>40.1866124294563+B51</f>
        <v>48.186612429456297</v>
      </c>
      <c r="H42" s="142">
        <v>5</v>
      </c>
      <c r="J42" s="34">
        <f t="shared" si="1"/>
        <v>3.1748873942885965</v>
      </c>
      <c r="K42" s="33">
        <f t="shared" si="2"/>
        <v>0.5</v>
      </c>
    </row>
    <row r="43" spans="1:22">
      <c r="A43" s="38" t="s">
        <v>120</v>
      </c>
      <c r="B43" s="143">
        <f>+L19</f>
        <v>105.96267273520415</v>
      </c>
      <c r="C43" s="143">
        <v>108.49736950996</v>
      </c>
      <c r="D43" s="143">
        <v>105.5864561656053</v>
      </c>
      <c r="E43" s="143">
        <v>106.71000109993818</v>
      </c>
      <c r="F43" s="34"/>
      <c r="G43" s="141">
        <v>106.24888595316588</v>
      </c>
      <c r="H43" s="142">
        <v>12</v>
      </c>
      <c r="J43" s="34">
        <f t="shared" si="1"/>
        <v>2.9109133443546966</v>
      </c>
      <c r="K43" s="33">
        <f t="shared" si="2"/>
        <v>0.74732836473403097</v>
      </c>
    </row>
    <row r="44" spans="1:22">
      <c r="A44" s="39" t="s">
        <v>121</v>
      </c>
      <c r="B44" s="143">
        <f>+L23</f>
        <v>113.91299129561432</v>
      </c>
      <c r="C44" s="143">
        <v>116.4975483519477</v>
      </c>
      <c r="D44" s="143">
        <v>113.65853658536585</v>
      </c>
      <c r="E44" s="143">
        <v>115.25</v>
      </c>
      <c r="F44" s="34"/>
      <c r="G44" s="141">
        <v>115.07027943680352</v>
      </c>
      <c r="H44" s="142">
        <v>8</v>
      </c>
      <c r="J44" s="34">
        <f t="shared" si="1"/>
        <v>2.839011766581848</v>
      </c>
      <c r="K44" s="33">
        <f t="shared" si="2"/>
        <v>1.3370087043856813</v>
      </c>
    </row>
    <row r="46" spans="1:22">
      <c r="C46" s="144" t="s">
        <v>298</v>
      </c>
      <c r="D46" s="144" t="s">
        <v>298</v>
      </c>
      <c r="E46" s="144"/>
      <c r="F46" s="144"/>
      <c r="G46" s="144" t="s">
        <v>298</v>
      </c>
      <c r="H46" s="144" t="s">
        <v>298</v>
      </c>
      <c r="I46" s="145" t="s">
        <v>300</v>
      </c>
    </row>
    <row r="47" spans="1:22">
      <c r="A47" s="30" t="s">
        <v>299</v>
      </c>
    </row>
    <row r="48" spans="1:22">
      <c r="A48" s="36" t="s">
        <v>116</v>
      </c>
      <c r="B48" s="30">
        <v>5.2</v>
      </c>
    </row>
    <row r="49" spans="1:17">
      <c r="A49" s="36" t="s">
        <v>117</v>
      </c>
      <c r="B49" s="30">
        <v>4.3</v>
      </c>
    </row>
    <row r="50" spans="1:17">
      <c r="A50" s="36" t="s">
        <v>118</v>
      </c>
      <c r="B50" s="30">
        <v>3.75</v>
      </c>
    </row>
    <row r="51" spans="1:17">
      <c r="A51" s="37" t="s">
        <v>119</v>
      </c>
      <c r="B51" s="30">
        <v>8</v>
      </c>
    </row>
    <row r="53" spans="1:17">
      <c r="A53" s="138" t="s">
        <v>301</v>
      </c>
      <c r="B53" s="143">
        <f>+L20</f>
        <v>92.500072092855604</v>
      </c>
      <c r="C53" s="143">
        <v>94.15</v>
      </c>
      <c r="D53" s="143">
        <v>91.707317073170728</v>
      </c>
      <c r="E53" s="143">
        <v>94</v>
      </c>
      <c r="F53" s="34"/>
      <c r="G53" s="141">
        <v>92.492718172797453</v>
      </c>
      <c r="H53" s="142">
        <v>5</v>
      </c>
      <c r="J53" s="34"/>
      <c r="K53" s="33"/>
    </row>
    <row r="56" spans="1:17">
      <c r="C56" s="31"/>
      <c r="K56" s="31"/>
      <c r="Q56" s="31"/>
    </row>
    <row r="57" spans="1:17">
      <c r="C57" s="31"/>
      <c r="K57" s="31"/>
      <c r="Q57" s="437" t="s">
        <v>296</v>
      </c>
    </row>
    <row r="58" spans="1:17">
      <c r="C58" s="31"/>
      <c r="K58" s="31"/>
      <c r="Q58" s="437"/>
    </row>
    <row r="59" spans="1:17">
      <c r="C59" s="31"/>
      <c r="K59" s="31"/>
      <c r="Q59" s="437"/>
    </row>
    <row r="60" spans="1:17">
      <c r="C60" s="31"/>
      <c r="K60" s="31"/>
      <c r="Q60" s="437"/>
    </row>
    <row r="61" spans="1:17">
      <c r="C61" s="31"/>
      <c r="K61" s="31"/>
      <c r="Q61" s="437"/>
    </row>
    <row r="62" spans="1:17">
      <c r="C62" s="437" t="s">
        <v>296</v>
      </c>
      <c r="K62" s="437" t="s">
        <v>296</v>
      </c>
      <c r="Q62" s="437"/>
    </row>
    <row r="63" spans="1:17">
      <c r="C63" s="437"/>
      <c r="K63" s="437"/>
      <c r="Q63" s="437"/>
    </row>
    <row r="64" spans="1:17">
      <c r="C64" s="437"/>
      <c r="K64" s="437"/>
      <c r="Q64" s="437"/>
    </row>
    <row r="65" spans="3:17">
      <c r="C65" s="437"/>
      <c r="K65" s="437"/>
      <c r="Q65" s="437"/>
    </row>
    <row r="66" spans="3:17">
      <c r="C66" s="437"/>
      <c r="K66" s="437"/>
      <c r="Q66" s="437"/>
    </row>
    <row r="67" spans="3:17">
      <c r="C67" s="437"/>
      <c r="K67" s="437"/>
      <c r="Q67" s="437"/>
    </row>
    <row r="68" spans="3:17" ht="15" customHeight="1">
      <c r="C68" s="437"/>
      <c r="K68" s="437"/>
      <c r="Q68" s="31"/>
    </row>
    <row r="69" spans="3:17">
      <c r="C69" s="437"/>
      <c r="K69" s="437"/>
      <c r="Q69" s="31"/>
    </row>
    <row r="70" spans="3:17">
      <c r="C70" s="437"/>
      <c r="K70" s="437"/>
      <c r="Q70" s="31"/>
    </row>
    <row r="71" spans="3:17">
      <c r="C71" s="437"/>
      <c r="K71" s="437"/>
      <c r="Q71" s="31"/>
    </row>
    <row r="72" spans="3:17">
      <c r="C72" s="437"/>
      <c r="K72" s="437"/>
      <c r="Q72" s="31"/>
    </row>
    <row r="73" spans="3:17">
      <c r="C73" s="31"/>
      <c r="K73" s="31"/>
      <c r="Q73" s="31"/>
    </row>
    <row r="74" spans="3:17">
      <c r="C74" s="31"/>
    </row>
    <row r="75" spans="3:17">
      <c r="C75" s="31"/>
    </row>
  </sheetData>
  <mergeCells count="3">
    <mergeCell ref="Q57:Q67"/>
    <mergeCell ref="C62:C72"/>
    <mergeCell ref="K62:K72"/>
  </mergeCells>
  <pageMargins left="0.7" right="0.7" top="0.78740157499999996" bottom="0.78740157499999996" header="0.3" footer="0.3"/>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0"/>
  <sheetViews>
    <sheetView showGridLines="0" workbookViewId="0">
      <selection activeCell="J23" sqref="J23"/>
    </sheetView>
  </sheetViews>
  <sheetFormatPr baseColWidth="10" defaultRowHeight="15"/>
  <cols>
    <col min="1" max="1" width="38.7109375" customWidth="1"/>
    <col min="2" max="13" width="9.140625" customWidth="1"/>
    <col min="15" max="17" width="11.42578125" style="1"/>
    <col min="18" max="18" width="0" style="1" hidden="1" customWidth="1"/>
    <col min="19" max="19" width="27.42578125" hidden="1" customWidth="1"/>
    <col min="20" max="20" width="0" hidden="1" customWidth="1"/>
    <col min="21" max="21" width="12.140625" hidden="1" customWidth="1"/>
    <col min="22" max="22" width="0" hidden="1" customWidth="1"/>
    <col min="23" max="23" width="12" customWidth="1"/>
  </cols>
  <sheetData>
    <row r="1" spans="1:25" s="1" customFormat="1">
      <c r="A1" s="420" t="str">
        <f>Codierung!$I$117</f>
        <v>Zurück zum Inhaltsverzeichnis</v>
      </c>
    </row>
    <row r="2" spans="1:25">
      <c r="A2" s="86"/>
    </row>
    <row r="3" spans="1:25" ht="15.75">
      <c r="A3" s="408" t="str">
        <f>Codierung!$I$30</f>
        <v>Entwicklung Bruttoproduzentenpreise</v>
      </c>
      <c r="B3" s="408"/>
      <c r="C3" s="408"/>
      <c r="D3" s="408"/>
      <c r="E3" s="408"/>
      <c r="F3" s="408"/>
      <c r="G3" s="408"/>
      <c r="H3" s="408"/>
      <c r="I3" s="408"/>
      <c r="J3" s="408"/>
      <c r="K3" s="408"/>
      <c r="L3" s="408"/>
      <c r="M3" s="408"/>
      <c r="N3" s="408"/>
      <c r="O3" s="408"/>
      <c r="P3" s="408"/>
      <c r="Q3" s="408"/>
    </row>
    <row r="6" spans="1:25">
      <c r="A6" s="1"/>
      <c r="B6" s="2"/>
      <c r="C6" s="2"/>
      <c r="D6" s="2"/>
      <c r="E6" s="2"/>
      <c r="F6" s="2"/>
      <c r="G6" s="2"/>
      <c r="H6" s="2"/>
      <c r="I6" s="2"/>
      <c r="J6" s="2"/>
      <c r="K6" s="2"/>
      <c r="L6" s="2"/>
      <c r="M6" s="2"/>
      <c r="N6" s="2"/>
      <c r="O6" s="251"/>
      <c r="P6" s="251"/>
      <c r="Q6" s="251"/>
      <c r="R6" s="251"/>
      <c r="X6" s="1"/>
      <c r="Y6" s="1"/>
    </row>
    <row r="7" spans="1:25">
      <c r="D7" s="29"/>
      <c r="N7" s="1"/>
      <c r="R7"/>
      <c r="W7" s="1"/>
      <c r="X7" s="1"/>
    </row>
    <row r="8" spans="1:25" ht="15" customHeight="1">
      <c r="B8" s="2"/>
      <c r="C8" s="2"/>
      <c r="D8" s="185"/>
      <c r="E8" s="2"/>
      <c r="F8" s="2"/>
      <c r="G8" s="2"/>
      <c r="H8" s="2"/>
      <c r="I8" s="2"/>
      <c r="J8" s="2"/>
      <c r="K8" s="2"/>
      <c r="L8" s="2"/>
      <c r="N8" s="1"/>
      <c r="R8"/>
      <c r="W8" s="1"/>
      <c r="X8" s="1"/>
    </row>
    <row r="9" spans="1:25">
      <c r="D9" s="186"/>
      <c r="N9" s="1"/>
      <c r="R9"/>
      <c r="W9" s="1"/>
      <c r="X9" s="1"/>
    </row>
    <row r="10" spans="1:25">
      <c r="D10" s="186"/>
      <c r="N10" s="1"/>
      <c r="R10"/>
      <c r="W10" s="1"/>
      <c r="X10" s="1"/>
    </row>
    <row r="11" spans="1:25">
      <c r="D11" s="186"/>
      <c r="N11" s="1"/>
      <c r="R11"/>
      <c r="W11" s="1"/>
      <c r="X11" s="1"/>
    </row>
    <row r="12" spans="1:25">
      <c r="D12" s="186"/>
      <c r="N12" s="1"/>
      <c r="R12"/>
      <c r="W12" s="1"/>
      <c r="X12" s="1"/>
    </row>
    <row r="13" spans="1:25">
      <c r="D13" s="186"/>
      <c r="N13" s="1"/>
      <c r="R13"/>
      <c r="S13" s="29"/>
      <c r="T13" s="29"/>
      <c r="W13" s="1"/>
    </row>
    <row r="14" spans="1:25">
      <c r="D14" s="186"/>
      <c r="N14" s="1"/>
      <c r="R14"/>
      <c r="S14" s="29"/>
      <c r="T14" s="29"/>
      <c r="W14" s="1"/>
    </row>
    <row r="15" spans="1:25">
      <c r="D15" s="186"/>
      <c r="N15" s="1"/>
      <c r="R15"/>
      <c r="S15" s="29"/>
      <c r="T15" s="29"/>
      <c r="W15" s="1"/>
    </row>
    <row r="16" spans="1:25">
      <c r="D16" s="186"/>
      <c r="N16" s="1"/>
      <c r="R16"/>
      <c r="S16" s="29"/>
      <c r="T16" s="29"/>
      <c r="W16" s="1"/>
    </row>
    <row r="17" spans="4:24">
      <c r="D17" s="186"/>
      <c r="N17" s="1"/>
      <c r="R17"/>
      <c r="S17" s="29"/>
      <c r="T17" s="29"/>
      <c r="W17" s="1"/>
    </row>
    <row r="18" spans="4:24">
      <c r="D18" s="186"/>
      <c r="N18" s="1"/>
      <c r="R18"/>
      <c r="S18" s="29"/>
      <c r="T18" s="29"/>
      <c r="X18" s="1"/>
    </row>
    <row r="19" spans="4:24">
      <c r="D19" s="29"/>
      <c r="N19" s="1"/>
      <c r="R19"/>
      <c r="X19" s="1"/>
    </row>
    <row r="20" spans="4:24">
      <c r="D20" s="29"/>
      <c r="N20" s="1"/>
      <c r="R20"/>
      <c r="X20" s="1"/>
    </row>
    <row r="21" spans="4:24">
      <c r="D21" s="29"/>
      <c r="N21" s="1"/>
      <c r="R21"/>
      <c r="X21" s="1"/>
    </row>
    <row r="22" spans="4:24">
      <c r="D22" s="29"/>
      <c r="N22" s="1"/>
      <c r="R22"/>
      <c r="X22" s="1"/>
    </row>
    <row r="23" spans="4:24">
      <c r="D23" s="29"/>
      <c r="N23" s="1"/>
      <c r="R23"/>
    </row>
    <row r="24" spans="4:24">
      <c r="D24" s="29"/>
      <c r="N24" s="1"/>
      <c r="R24"/>
    </row>
    <row r="25" spans="4:24">
      <c r="D25" s="29"/>
      <c r="N25" s="1"/>
      <c r="R25"/>
    </row>
    <row r="26" spans="4:24">
      <c r="N26" s="1"/>
      <c r="R26"/>
    </row>
    <row r="39" spans="1:25">
      <c r="B39" t="s">
        <v>364</v>
      </c>
      <c r="T39" s="165" t="s">
        <v>372</v>
      </c>
    </row>
    <row r="40" spans="1:25">
      <c r="A40" s="1" t="str">
        <f>Codierung!I31</f>
        <v>Bruttoproduzentenpreise</v>
      </c>
      <c r="B40" s="165">
        <v>2002</v>
      </c>
      <c r="C40" s="165">
        <v>2003</v>
      </c>
      <c r="D40" s="165">
        <v>2004</v>
      </c>
      <c r="E40" s="165">
        <v>2005</v>
      </c>
      <c r="F40" s="165">
        <v>2006</v>
      </c>
      <c r="G40" s="165">
        <v>2007</v>
      </c>
      <c r="H40" s="165">
        <v>2008</v>
      </c>
      <c r="I40" s="165">
        <v>2009</v>
      </c>
      <c r="J40" s="165">
        <v>2010</v>
      </c>
      <c r="K40" s="165">
        <v>2011</v>
      </c>
      <c r="L40" s="165">
        <v>2012</v>
      </c>
      <c r="M40" s="165">
        <v>2013</v>
      </c>
      <c r="N40" s="165">
        <v>2014</v>
      </c>
      <c r="O40" s="165">
        <v>2015</v>
      </c>
      <c r="P40" s="165">
        <v>2016</v>
      </c>
      <c r="Q40" s="165">
        <v>2017</v>
      </c>
      <c r="T40" s="111" t="s">
        <v>371</v>
      </c>
    </row>
    <row r="41" spans="1:25">
      <c r="A41" s="1" t="str">
        <f>Codierung!I32</f>
        <v>Raps, konventionell angebaut</v>
      </c>
      <c r="B41" s="2">
        <v>84.393189681857763</v>
      </c>
      <c r="C41" s="2">
        <v>82.972002145654102</v>
      </c>
      <c r="D41" s="2">
        <v>82.21616433410955</v>
      </c>
      <c r="E41" s="2">
        <v>79.47871361878228</v>
      </c>
      <c r="F41" s="2">
        <v>78.599236445044383</v>
      </c>
      <c r="G41" s="2">
        <v>82.174913940853443</v>
      </c>
      <c r="H41" s="2">
        <v>105.53338482282287</v>
      </c>
      <c r="I41" s="2">
        <v>78.417169079911815</v>
      </c>
      <c r="J41" s="2">
        <v>81.858065796103489</v>
      </c>
      <c r="K41" s="2">
        <v>89.85374285661095</v>
      </c>
      <c r="L41" s="2">
        <v>91.795735350564101</v>
      </c>
      <c r="M41" s="2">
        <v>88.7</v>
      </c>
      <c r="N41" s="2">
        <v>80.319999999999993</v>
      </c>
      <c r="O41" s="321">
        <v>74.958941191976649</v>
      </c>
      <c r="P41" s="321">
        <v>78.143457831570984</v>
      </c>
      <c r="Q41" s="321">
        <v>79.731125626637294</v>
      </c>
      <c r="R41" s="321"/>
      <c r="S41" s="111" t="str">
        <f>A41</f>
        <v>Raps, konventionell angebaut</v>
      </c>
      <c r="T41" s="251">
        <f>100*(O41/N41-1)</f>
        <v>-6.6746250099892208</v>
      </c>
    </row>
    <row r="42" spans="1:25">
      <c r="A42" s="1" t="str">
        <f>Codierung!I33</f>
        <v>Raps, high oleic</v>
      </c>
      <c r="B42" s="2"/>
      <c r="C42" s="2"/>
      <c r="D42" s="2"/>
      <c r="E42" s="2"/>
      <c r="F42" s="2">
        <v>82.388493107858551</v>
      </c>
      <c r="G42" s="2">
        <v>90.077412083720063</v>
      </c>
      <c r="H42" s="2">
        <v>112.95045720733677</v>
      </c>
      <c r="I42" s="2">
        <v>87.075725982649857</v>
      </c>
      <c r="J42" s="2">
        <v>91.546825527560827</v>
      </c>
      <c r="K42" s="2">
        <v>99.18049494962932</v>
      </c>
      <c r="L42" s="2">
        <v>101.71235709463517</v>
      </c>
      <c r="M42" s="2">
        <v>98</v>
      </c>
      <c r="N42" s="2">
        <v>89.3</v>
      </c>
      <c r="O42" s="321">
        <v>82.688467555279871</v>
      </c>
      <c r="P42" s="321">
        <v>82.240066386880571</v>
      </c>
      <c r="Q42" s="321">
        <v>82.1551498311361</v>
      </c>
      <c r="R42" s="321"/>
      <c r="S42" s="111" t="str">
        <f>A42</f>
        <v>Raps, high oleic</v>
      </c>
      <c r="T42" s="251">
        <f>100*(O42/N42-1)</f>
        <v>-7.403731741007979</v>
      </c>
    </row>
    <row r="43" spans="1:25">
      <c r="A43" s="1"/>
      <c r="N43" s="2"/>
      <c r="O43" s="251"/>
      <c r="P43" s="251"/>
      <c r="Q43" s="251"/>
      <c r="R43" s="251"/>
      <c r="S43" s="111"/>
      <c r="T43" s="251"/>
    </row>
    <row r="44" spans="1:25">
      <c r="A44" s="1"/>
      <c r="N44" s="2"/>
      <c r="O44" s="251"/>
      <c r="P44" s="251"/>
      <c r="Q44" s="251"/>
      <c r="R44" s="251"/>
      <c r="S44" s="111"/>
      <c r="T44" s="251"/>
    </row>
    <row r="45" spans="1:25">
      <c r="A45" s="1"/>
      <c r="B45" s="2"/>
      <c r="C45" s="2"/>
      <c r="D45" s="2"/>
      <c r="E45" s="2"/>
      <c r="F45" s="2"/>
      <c r="G45" s="2"/>
      <c r="H45" s="2"/>
      <c r="I45" s="2"/>
      <c r="J45" s="2"/>
      <c r="K45" s="2"/>
      <c r="L45" s="2"/>
      <c r="M45" s="2"/>
      <c r="N45" s="2"/>
      <c r="O45" s="251"/>
      <c r="P45" s="251"/>
      <c r="Q45" s="251"/>
      <c r="R45" s="251"/>
      <c r="S45" s="111"/>
      <c r="T45" s="251"/>
      <c r="W45" s="2"/>
    </row>
    <row r="46" spans="1:25">
      <c r="A46" s="1"/>
      <c r="B46" s="1" t="s">
        <v>364</v>
      </c>
      <c r="C46" s="1"/>
      <c r="D46" s="1"/>
      <c r="E46" s="1"/>
      <c r="F46" s="1"/>
      <c r="G46" s="1"/>
      <c r="H46" s="1"/>
      <c r="I46" s="1"/>
      <c r="J46" s="1"/>
      <c r="K46" s="1"/>
      <c r="L46" s="1"/>
      <c r="M46" s="1"/>
      <c r="N46" s="1"/>
      <c r="S46" s="111"/>
      <c r="T46" s="251"/>
      <c r="W46" s="2"/>
    </row>
    <row r="47" spans="1:25">
      <c r="A47" s="1" t="str">
        <f>Codierung!I31</f>
        <v>Bruttoproduzentenpreise</v>
      </c>
      <c r="B47" s="165">
        <v>2002</v>
      </c>
      <c r="C47" s="165">
        <v>2003</v>
      </c>
      <c r="D47" s="165">
        <v>2004</v>
      </c>
      <c r="E47" s="165">
        <v>2005</v>
      </c>
      <c r="F47" s="165">
        <v>2006</v>
      </c>
      <c r="G47" s="165">
        <v>2007</v>
      </c>
      <c r="H47" s="165">
        <v>2008</v>
      </c>
      <c r="I47" s="165">
        <v>2009</v>
      </c>
      <c r="J47" s="165">
        <v>2010</v>
      </c>
      <c r="K47" s="165">
        <v>2011</v>
      </c>
      <c r="L47" s="165">
        <v>2012</v>
      </c>
      <c r="M47" s="165">
        <v>2013</v>
      </c>
      <c r="N47" s="165">
        <v>2014</v>
      </c>
      <c r="O47" s="165">
        <v>2015</v>
      </c>
      <c r="P47" s="165">
        <v>2016</v>
      </c>
      <c r="Q47" s="165">
        <v>2017</v>
      </c>
      <c r="R47" s="165"/>
      <c r="T47" s="251"/>
      <c r="W47" s="2"/>
      <c r="Y47" s="1"/>
    </row>
    <row r="48" spans="1:25">
      <c r="A48" s="1" t="str">
        <f>Codierung!I34</f>
        <v>Sonnenblumen, konventionelle Sorten</v>
      </c>
      <c r="B48" s="2"/>
      <c r="C48" s="2"/>
      <c r="D48" s="2">
        <v>83.058217132490626</v>
      </c>
      <c r="E48" s="2">
        <v>86.112372143428644</v>
      </c>
      <c r="F48" s="2">
        <v>87.297905957458823</v>
      </c>
      <c r="G48" s="2">
        <v>83.656260699079212</v>
      </c>
      <c r="H48" s="2">
        <v>109.036501761867</v>
      </c>
      <c r="I48" s="2">
        <v>82.770810219300387</v>
      </c>
      <c r="J48" s="2">
        <v>87.83953147906837</v>
      </c>
      <c r="K48" s="2">
        <v>96.165017454889949</v>
      </c>
      <c r="L48" s="2">
        <v>99.307699858614171</v>
      </c>
      <c r="M48" s="2">
        <v>95</v>
      </c>
      <c r="N48" s="2">
        <v>85.21</v>
      </c>
      <c r="O48" s="321">
        <v>80.250849380110793</v>
      </c>
      <c r="P48" s="321">
        <v>81.725170986366976</v>
      </c>
      <c r="Q48" s="321">
        <v>81.196676555496794</v>
      </c>
      <c r="R48" s="321"/>
      <c r="S48" s="111" t="str">
        <f>A48</f>
        <v>Sonnenblumen, konventionelle Sorten</v>
      </c>
      <c r="T48" s="251">
        <f>100*(O48/N48-1)</f>
        <v>-5.819916230359345</v>
      </c>
      <c r="U48" s="2"/>
      <c r="V48" s="2"/>
      <c r="W48" s="2"/>
      <c r="Y48" s="1"/>
    </row>
    <row r="49" spans="1:25">
      <c r="A49" s="1" t="str">
        <f>Codierung!I35</f>
        <v>Sonnenblumen, high olic</v>
      </c>
      <c r="B49" s="2"/>
      <c r="C49" s="2"/>
      <c r="D49" s="2"/>
      <c r="E49" s="2"/>
      <c r="F49" s="2"/>
      <c r="G49" s="2"/>
      <c r="H49" s="2">
        <v>115.60304382535014</v>
      </c>
      <c r="I49" s="2">
        <v>86.376820901285043</v>
      </c>
      <c r="J49" s="2">
        <v>90.022039537523867</v>
      </c>
      <c r="K49" s="2">
        <v>99.366544160693891</v>
      </c>
      <c r="L49" s="2">
        <v>102.46909752318855</v>
      </c>
      <c r="M49" s="2">
        <v>98.7</v>
      </c>
      <c r="N49" s="2">
        <v>91.88</v>
      </c>
      <c r="O49" s="321">
        <v>86.367719030260375</v>
      </c>
      <c r="P49" s="321">
        <v>86.91914756333054</v>
      </c>
      <c r="Q49" s="321">
        <v>83.334011204991995</v>
      </c>
      <c r="R49" s="321"/>
      <c r="S49" s="111" t="str">
        <f>A49</f>
        <v>Sonnenblumen, high olic</v>
      </c>
      <c r="T49" s="251">
        <f>100*(O49/N49-1)</f>
        <v>-5.9994350998472168</v>
      </c>
      <c r="X49" s="1"/>
      <c r="Y49" s="1"/>
    </row>
    <row r="50" spans="1:25">
      <c r="A50" s="1"/>
      <c r="B50" s="2"/>
      <c r="C50" s="2"/>
      <c r="D50" s="2"/>
      <c r="E50" s="2"/>
      <c r="F50" s="2"/>
      <c r="G50" s="2"/>
      <c r="H50" s="2"/>
      <c r="I50" s="2"/>
      <c r="J50" s="2"/>
      <c r="K50" s="2"/>
      <c r="L50" s="2"/>
      <c r="M50" s="2"/>
      <c r="N50" s="2"/>
      <c r="O50" s="251"/>
      <c r="P50" s="251"/>
      <c r="Q50" s="251"/>
      <c r="R50" s="251"/>
      <c r="S50" s="111"/>
      <c r="X50" s="1"/>
      <c r="Y50" s="1"/>
    </row>
  </sheetData>
  <hyperlinks>
    <hyperlink ref="A1" location="Inhaltsverzeichnis!A1" display="Inhaltsverzeichnis!A1"/>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Drop Down 1">
              <controlPr defaultSize="0" autoLine="0" autoPict="0">
                <anchor moveWithCells="1">
                  <from>
                    <xdr:col>3</xdr:col>
                    <xdr:colOff>581025</xdr:colOff>
                    <xdr:row>1</xdr:row>
                    <xdr:rowOff>114300</xdr:rowOff>
                  </from>
                  <to>
                    <xdr:col>8</xdr:col>
                    <xdr:colOff>190500</xdr:colOff>
                    <xdr:row>2</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
  <sheetViews>
    <sheetView showGridLines="0" workbookViewId="0"/>
  </sheetViews>
  <sheetFormatPr baseColWidth="10" defaultColWidth="11.42578125" defaultRowHeight="15"/>
  <cols>
    <col min="1" max="1" width="29.28515625" style="45" customWidth="1"/>
    <col min="2" max="3" width="16" style="45" customWidth="1"/>
    <col min="4" max="11" width="11.42578125" style="45"/>
    <col min="12" max="12" width="2.5703125" style="45" customWidth="1"/>
    <col min="13" max="13" width="15.7109375" style="45" customWidth="1"/>
    <col min="14" max="14" width="26.42578125" style="45" hidden="1" customWidth="1"/>
    <col min="15" max="22" width="11.42578125" style="45" hidden="1" customWidth="1"/>
    <col min="23" max="37" width="11.42578125" style="45" customWidth="1"/>
    <col min="38" max="16384" width="11.42578125" style="45"/>
  </cols>
  <sheetData>
    <row r="1" spans="1:28">
      <c r="A1" s="420" t="str">
        <f>Codierung!$I$117</f>
        <v>Zurück zum Inhaltsverzeichnis</v>
      </c>
    </row>
    <row r="3" spans="1:28" ht="15.75">
      <c r="A3" s="408" t="str">
        <f>Codierung!$I$42</f>
        <v xml:space="preserve">Raps und Sonnenblumenöl: Preise und Mengen </v>
      </c>
      <c r="B3" s="408"/>
      <c r="C3" s="408"/>
      <c r="D3" s="419"/>
      <c r="E3" s="419"/>
      <c r="F3" s="419"/>
      <c r="G3" s="419"/>
      <c r="H3" s="419"/>
      <c r="I3" s="419"/>
      <c r="J3" s="419"/>
      <c r="K3" s="419"/>
      <c r="L3" s="419"/>
      <c r="M3" s="419"/>
    </row>
    <row r="6" spans="1:28">
      <c r="A6" s="262" t="str">
        <f>Codierung!$I$43</f>
        <v>Raps und Sonnenblumen</v>
      </c>
      <c r="B6" s="262"/>
      <c r="C6" s="262"/>
      <c r="D6" s="262"/>
      <c r="E6" s="262"/>
      <c r="F6" s="262"/>
      <c r="G6" s="262"/>
      <c r="H6" s="262"/>
      <c r="I6" s="262"/>
      <c r="J6" s="262"/>
      <c r="K6" s="262"/>
      <c r="L6" s="262"/>
      <c r="M6" s="262"/>
      <c r="N6" s="1"/>
      <c r="O6" s="1"/>
      <c r="P6" s="1"/>
      <c r="Q6" s="1"/>
      <c r="R6" s="1"/>
      <c r="S6" s="1"/>
      <c r="T6" s="1"/>
      <c r="U6" s="1"/>
      <c r="V6" s="1"/>
      <c r="W6" s="1"/>
      <c r="X6" s="1"/>
      <c r="Y6" s="1"/>
      <c r="Z6" s="1"/>
      <c r="AA6" s="1"/>
      <c r="AB6" s="1"/>
    </row>
    <row r="7" spans="1:28">
      <c r="A7" s="263" t="s">
        <v>428</v>
      </c>
      <c r="B7" s="262"/>
      <c r="C7" s="262"/>
      <c r="D7" s="262"/>
      <c r="E7" s="262"/>
      <c r="F7" s="262"/>
      <c r="G7" s="262"/>
      <c r="H7" s="262"/>
      <c r="I7" s="262"/>
      <c r="J7" s="262"/>
      <c r="K7" s="262"/>
      <c r="L7" s="262"/>
      <c r="M7" s="262"/>
      <c r="N7" s="1"/>
      <c r="O7" s="258" t="s">
        <v>429</v>
      </c>
      <c r="P7" s="1"/>
      <c r="Q7" s="1"/>
      <c r="R7" s="1"/>
      <c r="S7" s="1"/>
      <c r="T7" s="1"/>
      <c r="U7" s="1"/>
      <c r="V7" s="1"/>
      <c r="W7" s="1"/>
      <c r="X7" s="1"/>
      <c r="Y7" s="1"/>
      <c r="Z7" s="1"/>
      <c r="AA7" s="1"/>
      <c r="AB7" s="1"/>
    </row>
    <row r="8" spans="1:28">
      <c r="A8" s="262" t="str">
        <f>Codierung!$I$45</f>
        <v>Erntejahr 2008..2017</v>
      </c>
      <c r="B8" s="262"/>
      <c r="C8" s="262"/>
      <c r="D8" s="262"/>
      <c r="E8" s="262"/>
      <c r="F8" s="262"/>
      <c r="G8" s="262"/>
      <c r="H8" s="262"/>
      <c r="I8" s="262"/>
      <c r="J8" s="262"/>
      <c r="K8" s="262"/>
      <c r="L8" s="262"/>
      <c r="M8" s="262"/>
      <c r="N8" s="1"/>
      <c r="O8" s="264">
        <v>2010</v>
      </c>
      <c r="P8" s="264">
        <v>2011</v>
      </c>
      <c r="Q8" s="264">
        <v>2012</v>
      </c>
      <c r="R8" s="264">
        <v>2013</v>
      </c>
      <c r="S8" s="264">
        <v>2014</v>
      </c>
      <c r="T8" s="264">
        <v>2015</v>
      </c>
      <c r="U8" s="264">
        <v>2016</v>
      </c>
      <c r="V8" s="264">
        <v>2017</v>
      </c>
      <c r="W8" s="1"/>
      <c r="X8" s="1"/>
      <c r="Y8" s="264"/>
      <c r="Z8" s="264"/>
      <c r="AA8" s="264"/>
      <c r="AB8" s="1"/>
    </row>
    <row r="9" spans="1:28" ht="25.5">
      <c r="A9" s="265"/>
      <c r="B9" s="265"/>
      <c r="C9" s="265"/>
      <c r="D9" s="265">
        <v>2010</v>
      </c>
      <c r="E9" s="265">
        <v>2011</v>
      </c>
      <c r="F9" s="265">
        <v>2012</v>
      </c>
      <c r="G9" s="265">
        <v>2013</v>
      </c>
      <c r="H9" s="265">
        <v>2014</v>
      </c>
      <c r="I9" s="265">
        <v>2015</v>
      </c>
      <c r="J9" s="265">
        <v>2016</v>
      </c>
      <c r="K9" s="265">
        <v>2017</v>
      </c>
      <c r="L9" s="264"/>
      <c r="M9" s="266" t="s">
        <v>713</v>
      </c>
      <c r="N9" s="267" t="s">
        <v>712</v>
      </c>
      <c r="O9" s="264" t="s">
        <v>55</v>
      </c>
      <c r="P9" s="264" t="s">
        <v>55</v>
      </c>
      <c r="Q9" s="264" t="s">
        <v>55</v>
      </c>
      <c r="R9" s="264" t="s">
        <v>55</v>
      </c>
      <c r="S9" s="264" t="s">
        <v>55</v>
      </c>
      <c r="T9" s="264" t="s">
        <v>55</v>
      </c>
      <c r="U9" s="264" t="s">
        <v>55</v>
      </c>
      <c r="V9" s="264" t="s">
        <v>55</v>
      </c>
      <c r="W9" s="264"/>
      <c r="X9" s="264"/>
      <c r="Y9" s="264"/>
      <c r="Z9" s="264"/>
      <c r="AA9" s="264"/>
      <c r="AB9" s="264"/>
    </row>
    <row r="10" spans="1:28" ht="2.25" customHeight="1">
      <c r="A10" s="265"/>
      <c r="B10" s="265"/>
      <c r="C10" s="265"/>
      <c r="D10" s="268"/>
      <c r="E10" s="268"/>
      <c r="F10" s="268"/>
      <c r="G10" s="268"/>
      <c r="H10" s="268"/>
      <c r="I10" s="268"/>
      <c r="J10" s="268"/>
      <c r="K10" s="268"/>
      <c r="L10" s="1"/>
      <c r="M10" s="269"/>
      <c r="N10" s="267"/>
      <c r="O10" s="1"/>
      <c r="P10" s="1"/>
      <c r="Q10" s="1"/>
      <c r="R10" s="1"/>
      <c r="S10" s="1"/>
      <c r="T10" s="1"/>
      <c r="U10" s="1"/>
      <c r="V10" s="1"/>
      <c r="W10" s="1"/>
      <c r="X10" s="1"/>
      <c r="Y10" s="1"/>
      <c r="Z10" s="1"/>
      <c r="AA10" s="1"/>
      <c r="AB10" s="1"/>
    </row>
    <row r="11" spans="1:28">
      <c r="A11" s="438" t="str">
        <f>Codierung!$I$46</f>
        <v>Raps</v>
      </c>
      <c r="B11" s="270" t="str">
        <f>Codierung!$I$48</f>
        <v xml:space="preserve">Preis </v>
      </c>
      <c r="C11" s="271" t="str">
        <f>Codierung!$I$51</f>
        <v>CHF/100 kg</v>
      </c>
      <c r="D11" s="272">
        <v>81.858065796103489</v>
      </c>
      <c r="E11" s="272">
        <v>89.85374285661095</v>
      </c>
      <c r="F11" s="272">
        <v>91.795735350564101</v>
      </c>
      <c r="G11" s="272">
        <v>88.7</v>
      </c>
      <c r="H11" s="272">
        <v>80.319999999999993</v>
      </c>
      <c r="I11" s="272">
        <v>74.958941191976649</v>
      </c>
      <c r="J11" s="272">
        <v>78.143457831570984</v>
      </c>
      <c r="K11" s="272">
        <v>79.731125626637294</v>
      </c>
      <c r="L11" s="264"/>
      <c r="M11" s="272">
        <f t="shared" ref="M11:M16" si="0">+(K11-N11)/(N11/100)</f>
        <v>4.1539860056332554</v>
      </c>
      <c r="N11" s="2">
        <f>AVERAGE(I11:J11)</f>
        <v>76.551199511773817</v>
      </c>
      <c r="O11" s="264" t="s">
        <v>19</v>
      </c>
      <c r="P11" s="264" t="s">
        <v>19</v>
      </c>
      <c r="Q11" s="264" t="s">
        <v>19</v>
      </c>
      <c r="R11" s="264" t="s">
        <v>19</v>
      </c>
      <c r="S11" s="264" t="s">
        <v>19</v>
      </c>
      <c r="T11" s="264" t="s">
        <v>19</v>
      </c>
      <c r="U11" s="264" t="s">
        <v>19</v>
      </c>
      <c r="V11" s="264" t="s">
        <v>19</v>
      </c>
      <c r="W11" s="264"/>
      <c r="X11" s="264"/>
      <c r="Y11" s="264"/>
      <c r="Z11" s="264"/>
      <c r="AA11" s="264"/>
      <c r="AB11" s="264"/>
    </row>
    <row r="12" spans="1:28">
      <c r="A12" s="438"/>
      <c r="B12" s="277" t="str">
        <f>Codierung!$I$49</f>
        <v>Menge</v>
      </c>
      <c r="C12" s="271" t="str">
        <f>Codierung!$I$52</f>
        <v>1000 t</v>
      </c>
      <c r="D12" s="273">
        <f t="shared" ref="D12:I12" si="1">O12/1000</f>
        <v>67.900000000000006</v>
      </c>
      <c r="E12" s="273">
        <f t="shared" si="1"/>
        <v>74</v>
      </c>
      <c r="F12" s="273">
        <f t="shared" si="1"/>
        <v>68.977000000000004</v>
      </c>
      <c r="G12" s="273">
        <f t="shared" si="1"/>
        <v>72.510000000000005</v>
      </c>
      <c r="H12" s="273">
        <f t="shared" si="1"/>
        <v>93.944999999999993</v>
      </c>
      <c r="I12" s="273">
        <f t="shared" si="1"/>
        <v>87.004000000000005</v>
      </c>
      <c r="J12" s="273">
        <f t="shared" ref="J12:K12" si="2">U12/1000</f>
        <v>71.900000000000006</v>
      </c>
      <c r="K12" s="273">
        <f t="shared" si="2"/>
        <v>77.611999999999995</v>
      </c>
      <c r="L12" s="1"/>
      <c r="M12" s="272">
        <f t="shared" si="0"/>
        <v>-2.3158636661128775</v>
      </c>
      <c r="N12" s="2">
        <f t="shared" ref="N12:N14" si="3">AVERAGE(I12:J12)</f>
        <v>79.451999999999998</v>
      </c>
      <c r="O12" s="3">
        <v>67900</v>
      </c>
      <c r="P12" s="3">
        <v>74000</v>
      </c>
      <c r="Q12" s="3">
        <v>68977</v>
      </c>
      <c r="R12" s="3">
        <v>72510</v>
      </c>
      <c r="S12" s="3">
        <v>93945</v>
      </c>
      <c r="T12" s="3">
        <v>87004</v>
      </c>
      <c r="U12" s="3">
        <v>71900</v>
      </c>
      <c r="V12" s="3">
        <v>77612</v>
      </c>
      <c r="W12" s="1"/>
      <c r="X12" s="1"/>
      <c r="Y12" s="1"/>
      <c r="Z12" s="1"/>
      <c r="AA12" s="1"/>
      <c r="AB12" s="1"/>
    </row>
    <row r="13" spans="1:28">
      <c r="A13" s="439"/>
      <c r="B13" s="278" t="str">
        <f>Codierung!$I$50</f>
        <v>Umsatz*</v>
      </c>
      <c r="C13" s="274" t="str">
        <f>Codierung!$I$53</f>
        <v>Mio. CHF</v>
      </c>
      <c r="D13" s="275">
        <f>O12*D11*10/1000000</f>
        <v>55.581626675554276</v>
      </c>
      <c r="E13" s="275">
        <f>P12*E11*10/1000000</f>
        <v>66.491769713892097</v>
      </c>
      <c r="F13" s="275">
        <f>Q12*F11*10/1000000</f>
        <v>63.317944372758596</v>
      </c>
      <c r="G13" s="275">
        <f>R12*G11*10/1000000</f>
        <v>64.316370000000006</v>
      </c>
      <c r="H13" s="275">
        <f>S12*H11*10/1000000</f>
        <v>75.456624000000005</v>
      </c>
      <c r="I13" s="275">
        <f t="shared" ref="I13:K13" si="4">T12*I11*10/1000000</f>
        <v>65.217277194667375</v>
      </c>
      <c r="J13" s="275">
        <f t="shared" si="4"/>
        <v>56.18514618089953</v>
      </c>
      <c r="K13" s="275">
        <f t="shared" si="4"/>
        <v>61.880921221345737</v>
      </c>
      <c r="L13" s="3"/>
      <c r="M13" s="272">
        <f t="shared" si="0"/>
        <v>1.9434694971660775</v>
      </c>
      <c r="N13" s="2">
        <f t="shared" si="3"/>
        <v>60.701211687783456</v>
      </c>
      <c r="O13" s="3"/>
      <c r="P13" s="3"/>
      <c r="R13" s="3"/>
      <c r="S13" s="3"/>
      <c r="T13" s="3"/>
      <c r="U13" s="3"/>
      <c r="V13" s="3"/>
      <c r="W13" s="3"/>
      <c r="X13" s="3"/>
      <c r="Y13" s="3"/>
      <c r="Z13" s="3"/>
      <c r="AA13" s="3"/>
      <c r="AB13" s="3"/>
    </row>
    <row r="14" spans="1:28">
      <c r="A14" s="438" t="str">
        <f>Codierung!$I$47</f>
        <v>Sonnenblumen</v>
      </c>
      <c r="B14" s="277" t="str">
        <f>Codierung!$I$48</f>
        <v xml:space="preserve">Preis </v>
      </c>
      <c r="C14" s="271" t="str">
        <f>Codierung!$I$51</f>
        <v>CHF/100 kg</v>
      </c>
      <c r="D14" s="272">
        <v>87.83953147906837</v>
      </c>
      <c r="E14" s="272">
        <v>96.165017454889949</v>
      </c>
      <c r="F14" s="272">
        <v>99.307699858614171</v>
      </c>
      <c r="G14" s="272">
        <v>95</v>
      </c>
      <c r="H14" s="272">
        <v>85.21</v>
      </c>
      <c r="I14" s="272">
        <v>80.250849380110793</v>
      </c>
      <c r="J14" s="272">
        <v>81.725170986366976</v>
      </c>
      <c r="K14" s="272">
        <v>81.196676555496794</v>
      </c>
      <c r="L14" s="3"/>
      <c r="M14" s="272">
        <f t="shared" si="0"/>
        <v>0.25765094337518879</v>
      </c>
      <c r="N14" s="2">
        <f t="shared" si="3"/>
        <v>80.988010183238885</v>
      </c>
      <c r="O14" s="3"/>
      <c r="P14" s="3"/>
      <c r="Q14" s="3"/>
      <c r="R14" s="3"/>
      <c r="S14" s="3"/>
      <c r="T14" s="3"/>
      <c r="U14" s="3"/>
      <c r="V14" s="3"/>
      <c r="W14" s="3"/>
      <c r="X14" s="3"/>
      <c r="Y14" s="3"/>
      <c r="Z14" s="3"/>
      <c r="AA14" s="3"/>
      <c r="AB14" s="1"/>
    </row>
    <row r="15" spans="1:28">
      <c r="A15" s="438"/>
      <c r="B15" s="277" t="str">
        <f>Codierung!$I$49</f>
        <v>Menge</v>
      </c>
      <c r="C15" s="271" t="str">
        <f>Codierung!$I$52</f>
        <v>1000 t</v>
      </c>
      <c r="D15" s="273">
        <v>10.6</v>
      </c>
      <c r="E15" s="273">
        <v>9.9</v>
      </c>
      <c r="F15" s="273">
        <v>9.2479999999999993</v>
      </c>
      <c r="G15" s="273">
        <f>R15/1000</f>
        <v>8.641</v>
      </c>
      <c r="H15" s="273">
        <f t="shared" ref="H15:K15" si="5">S15/1000</f>
        <v>9.73</v>
      </c>
      <c r="I15" s="273">
        <f t="shared" si="5"/>
        <v>9.7889999999999997</v>
      </c>
      <c r="J15" s="273">
        <f t="shared" si="5"/>
        <v>13</v>
      </c>
      <c r="K15" s="273">
        <f t="shared" si="5"/>
        <v>16.449000000000002</v>
      </c>
      <c r="L15" s="3"/>
      <c r="M15" s="272">
        <f t="shared" si="0"/>
        <v>44.359120628373347</v>
      </c>
      <c r="N15" s="2">
        <f>AVERAGE(I15:J15)</f>
        <v>11.394500000000001</v>
      </c>
      <c r="O15" s="3">
        <v>10600</v>
      </c>
      <c r="P15" s="3">
        <v>9900</v>
      </c>
      <c r="Q15" s="3">
        <v>9248</v>
      </c>
      <c r="R15" s="3">
        <v>8641</v>
      </c>
      <c r="S15" s="3">
        <v>9730</v>
      </c>
      <c r="T15" s="3">
        <v>9789</v>
      </c>
      <c r="U15" s="3">
        <v>13000</v>
      </c>
      <c r="V15" s="3">
        <v>16449</v>
      </c>
      <c r="W15" s="3"/>
      <c r="X15" s="3"/>
      <c r="Y15" s="3"/>
      <c r="Z15" s="3"/>
      <c r="AA15" s="3"/>
      <c r="AB15" s="1"/>
    </row>
    <row r="16" spans="1:28">
      <c r="A16" s="439"/>
      <c r="B16" s="278" t="str">
        <f>Codierung!$I$50</f>
        <v>Umsatz*</v>
      </c>
      <c r="C16" s="274" t="str">
        <f>Codierung!$I$53</f>
        <v>Mio. CHF</v>
      </c>
      <c r="D16" s="275">
        <f>D14*O15*10/1000000</f>
        <v>9.3109903367812485</v>
      </c>
      <c r="E16" s="275">
        <f>E14*P15*10/1000000</f>
        <v>9.5203367280341045</v>
      </c>
      <c r="F16" s="275">
        <f t="shared" ref="F16:K16" si="6">F14*Q15*10/1000000</f>
        <v>9.1839760829246373</v>
      </c>
      <c r="G16" s="275">
        <f t="shared" si="6"/>
        <v>8.2089499999999997</v>
      </c>
      <c r="H16" s="275">
        <f t="shared" si="6"/>
        <v>8.290932999999999</v>
      </c>
      <c r="I16" s="275">
        <f t="shared" si="6"/>
        <v>7.8557556458190456</v>
      </c>
      <c r="J16" s="275">
        <f t="shared" si="6"/>
        <v>10.624272228227706</v>
      </c>
      <c r="K16" s="275">
        <f t="shared" si="6"/>
        <v>13.356041326613669</v>
      </c>
      <c r="L16" s="3"/>
      <c r="M16" s="272">
        <f t="shared" si="0"/>
        <v>44.545683779739527</v>
      </c>
      <c r="N16" s="2">
        <f>AVERAGE(I16:J16)</f>
        <v>9.2400139370233756</v>
      </c>
      <c r="O16" s="3"/>
      <c r="P16" s="3"/>
      <c r="Q16" s="3"/>
      <c r="R16" s="3"/>
      <c r="S16" s="3"/>
      <c r="T16" s="3"/>
      <c r="U16" s="3"/>
      <c r="V16" s="3"/>
      <c r="W16" s="3"/>
      <c r="X16" s="3"/>
      <c r="Y16" s="3"/>
      <c r="Z16" s="3"/>
      <c r="AA16" s="3"/>
      <c r="AB16" s="3"/>
    </row>
    <row r="17" spans="1:28">
      <c r="A17" s="276" t="s">
        <v>705</v>
      </c>
      <c r="B17" s="111"/>
      <c r="C17" s="111"/>
      <c r="D17" s="1"/>
      <c r="E17" s="1"/>
      <c r="F17" s="1"/>
      <c r="G17" s="1"/>
      <c r="H17" s="1"/>
      <c r="I17" s="1"/>
      <c r="J17" s="1"/>
      <c r="K17" s="1"/>
      <c r="L17" s="264"/>
      <c r="M17" s="1"/>
      <c r="N17" s="1"/>
      <c r="O17" s="1"/>
      <c r="P17" s="1"/>
      <c r="Q17" s="1"/>
      <c r="R17" s="1"/>
      <c r="S17" s="1"/>
      <c r="T17" s="1"/>
      <c r="U17" s="1"/>
      <c r="V17" s="1"/>
      <c r="W17" s="1"/>
      <c r="X17" s="1"/>
      <c r="Y17" s="1"/>
      <c r="Z17" s="1"/>
      <c r="AA17" s="1"/>
      <c r="AB17" s="1"/>
    </row>
    <row r="18" spans="1:28">
      <c r="A18" s="440" t="str">
        <f>Codierung!$I$56</f>
        <v>Bemerkung: Es handelt sich um die verwendbare Produktion und abgelieferte Ware. IP, Bio und HO- und HOLL sowie Importe werden in der Berechnung nicht berücksichtigt.</v>
      </c>
      <c r="B18" s="440"/>
      <c r="C18" s="440"/>
      <c r="D18" s="440"/>
      <c r="E18" s="440"/>
      <c r="F18" s="440"/>
      <c r="G18" s="440"/>
      <c r="H18" s="440"/>
      <c r="I18" s="440"/>
      <c r="J18" s="440"/>
      <c r="K18" s="440"/>
      <c r="L18" s="440"/>
      <c r="M18" s="440"/>
      <c r="N18" s="1"/>
      <c r="O18" s="1"/>
      <c r="P18" s="1"/>
      <c r="Q18" s="1"/>
      <c r="R18" s="1"/>
      <c r="S18" s="1"/>
      <c r="T18" s="1"/>
      <c r="U18" s="1"/>
      <c r="V18" s="1"/>
      <c r="W18" s="1"/>
      <c r="X18" s="1"/>
      <c r="Y18" s="1"/>
      <c r="Z18" s="1"/>
      <c r="AA18" s="1"/>
      <c r="AB18" s="1"/>
    </row>
    <row r="19" spans="1:28">
      <c r="A19" s="414" t="str">
        <f>Codierung!$I$55</f>
        <v>*hochgerechneter Umsatz basierend auf den Erntemengen von swiss granum und den vom BLW erhobenen Bruttoproduzentenpreisen</v>
      </c>
      <c r="B19" s="29"/>
      <c r="C19" s="29"/>
      <c r="D19" s="29"/>
      <c r="E19" s="29"/>
      <c r="F19" s="29"/>
      <c r="G19" s="29"/>
      <c r="H19" s="29"/>
      <c r="I19" s="1"/>
      <c r="J19" s="1"/>
      <c r="K19" s="1"/>
      <c r="L19" s="1"/>
      <c r="M19" s="1"/>
      <c r="N19" s="1"/>
      <c r="O19" s="1"/>
      <c r="P19" s="1"/>
      <c r="Q19" s="1"/>
      <c r="R19" s="1"/>
      <c r="S19" s="1"/>
      <c r="T19" s="1"/>
      <c r="U19" s="1"/>
      <c r="V19" s="1"/>
      <c r="W19" s="1"/>
      <c r="X19" s="1"/>
      <c r="Y19" s="1"/>
      <c r="Z19" s="1"/>
      <c r="AA19" s="1"/>
      <c r="AB19" s="1"/>
    </row>
    <row r="20" spans="1:2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c r="A22" s="258"/>
      <c r="B22" s="258"/>
      <c r="C22" s="258"/>
      <c r="D22" s="258"/>
      <c r="E22" s="258"/>
      <c r="F22" s="1"/>
      <c r="G22" s="1"/>
      <c r="H22" s="1"/>
      <c r="I22" s="1"/>
      <c r="J22" s="1"/>
      <c r="K22" s="1"/>
      <c r="L22" s="1"/>
      <c r="M22" s="1"/>
      <c r="N22" s="1"/>
      <c r="O22" s="1"/>
      <c r="P22" s="1"/>
      <c r="Q22" s="1"/>
      <c r="R22" s="1"/>
      <c r="S22" s="1"/>
      <c r="T22" s="1"/>
      <c r="U22" s="1"/>
      <c r="V22" s="1"/>
      <c r="W22" s="1"/>
      <c r="X22" s="1"/>
      <c r="Y22" s="1"/>
      <c r="Z22" s="1"/>
      <c r="AA22" s="1"/>
      <c r="AB22" s="1"/>
    </row>
    <row r="28" spans="1:28">
      <c r="Q28" s="3"/>
      <c r="R28" s="3"/>
      <c r="S28" s="3"/>
      <c r="T28" s="3"/>
      <c r="U28" s="3"/>
      <c r="V28" s="3"/>
      <c r="W28" s="3"/>
    </row>
    <row r="31" spans="1:28">
      <c r="J31" s="56"/>
    </row>
  </sheetData>
  <mergeCells count="3">
    <mergeCell ref="A11:A13"/>
    <mergeCell ref="A14:A16"/>
    <mergeCell ref="A18:M18"/>
  </mergeCells>
  <hyperlinks>
    <hyperlink ref="A1" location="Inhaltsverzeichnis!A1" display="Inhaltsverzeichnis!A1"/>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Drop Down 1">
              <controlPr defaultSize="0" autoLine="0" autoPict="0">
                <anchor moveWithCells="1">
                  <from>
                    <xdr:col>5</xdr:col>
                    <xdr:colOff>66675</xdr:colOff>
                    <xdr:row>1</xdr:row>
                    <xdr:rowOff>66675</xdr:rowOff>
                  </from>
                  <to>
                    <xdr:col>8</xdr:col>
                    <xdr:colOff>438150</xdr:colOff>
                    <xdr:row>2</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3"/>
  <sheetViews>
    <sheetView showGridLines="0" zoomScaleNormal="100" workbookViewId="0">
      <selection activeCell="O14" sqref="O14"/>
    </sheetView>
  </sheetViews>
  <sheetFormatPr baseColWidth="10" defaultColWidth="11.42578125" defaultRowHeight="12.75"/>
  <cols>
    <col min="1" max="1" width="23" style="4" customWidth="1"/>
    <col min="2" max="2" width="9.85546875" style="4" customWidth="1"/>
    <col min="3" max="4" width="8.85546875" style="4" customWidth="1"/>
    <col min="5" max="5" width="8.7109375" style="4" customWidth="1"/>
    <col min="6" max="10" width="8.85546875" style="4" customWidth="1"/>
    <col min="11" max="11" width="9.140625" style="4" customWidth="1"/>
    <col min="12" max="15" width="11.42578125" style="4"/>
    <col min="16" max="16" width="7.5703125" style="4" customWidth="1"/>
    <col min="17" max="17" width="8" style="4" customWidth="1"/>
    <col min="18" max="19" width="8.28515625" style="4" customWidth="1"/>
    <col min="20" max="20" width="17.5703125" style="4" customWidth="1"/>
    <col min="21" max="22" width="8.28515625" style="4" customWidth="1"/>
    <col min="23" max="23" width="6.7109375" style="4" customWidth="1"/>
    <col min="24" max="25" width="8.28515625" style="4" customWidth="1"/>
    <col min="26" max="26" width="6.7109375" style="4" customWidth="1"/>
    <col min="27" max="16384" width="11.42578125" style="4"/>
  </cols>
  <sheetData>
    <row r="1" spans="1:12" ht="14.25">
      <c r="A1" s="449" t="str">
        <f>Codierung!$I$117</f>
        <v>Zurück zum Inhaltsverzeichnis</v>
      </c>
    </row>
    <row r="3" spans="1:12" s="173" customFormat="1" ht="15.75">
      <c r="A3" s="417" t="str">
        <f>Codierung!$I$57</f>
        <v>Import Speiseöl</v>
      </c>
      <c r="B3" s="408"/>
      <c r="C3" s="408"/>
      <c r="D3" s="408"/>
      <c r="E3" s="408"/>
      <c r="F3" s="408"/>
      <c r="G3" s="408"/>
      <c r="H3" s="408"/>
      <c r="I3" s="408"/>
      <c r="J3" s="408"/>
      <c r="K3" s="408"/>
      <c r="L3" s="408"/>
    </row>
    <row r="6" spans="1:12" ht="14.25">
      <c r="A6" s="400"/>
      <c r="B6" s="400"/>
      <c r="C6" s="400"/>
      <c r="D6" s="400"/>
      <c r="E6" s="400"/>
      <c r="F6" s="400"/>
      <c r="G6" s="400"/>
      <c r="H6" s="400"/>
      <c r="I6" s="400"/>
      <c r="J6" s="400"/>
      <c r="K6" s="400"/>
      <c r="L6" s="400"/>
    </row>
    <row r="7" spans="1:12" ht="14.25">
      <c r="A7" s="400"/>
      <c r="B7" s="400"/>
      <c r="C7" s="400"/>
      <c r="D7" s="400"/>
      <c r="E7" s="400"/>
      <c r="F7" s="400"/>
      <c r="G7" s="400"/>
      <c r="H7" s="400"/>
      <c r="I7" s="400"/>
      <c r="J7" s="400"/>
      <c r="K7" s="400"/>
      <c r="L7" s="400"/>
    </row>
    <row r="8" spans="1:12" ht="14.25">
      <c r="A8" s="400"/>
      <c r="B8" s="400"/>
      <c r="C8" s="400"/>
      <c r="D8" s="400"/>
      <c r="E8" s="400"/>
      <c r="F8" s="400"/>
      <c r="G8" s="400"/>
      <c r="H8" s="400"/>
      <c r="I8" s="400"/>
      <c r="J8" s="400"/>
      <c r="K8" s="400"/>
      <c r="L8" s="400"/>
    </row>
    <row r="9" spans="1:12" ht="14.25">
      <c r="A9" s="400"/>
      <c r="B9" s="400"/>
      <c r="C9" s="400"/>
      <c r="D9" s="400"/>
      <c r="E9" s="400"/>
      <c r="F9" s="400"/>
      <c r="G9" s="400"/>
      <c r="H9" s="400"/>
      <c r="I9" s="400"/>
      <c r="J9" s="400"/>
      <c r="K9" s="400"/>
      <c r="L9" s="400"/>
    </row>
    <row r="10" spans="1:12" ht="14.25">
      <c r="A10" s="400"/>
      <c r="B10" s="400"/>
      <c r="C10" s="400"/>
      <c r="D10" s="400"/>
      <c r="E10" s="400"/>
      <c r="F10" s="400"/>
      <c r="G10" s="400"/>
      <c r="H10" s="400"/>
      <c r="I10" s="400"/>
      <c r="J10" s="400"/>
      <c r="K10" s="400"/>
      <c r="L10" s="400"/>
    </row>
    <row r="11" spans="1:12" ht="14.25">
      <c r="A11" s="400"/>
      <c r="B11" s="400"/>
      <c r="C11" s="400"/>
      <c r="D11" s="400"/>
      <c r="E11" s="400"/>
      <c r="F11" s="400"/>
      <c r="G11" s="400"/>
      <c r="H11" s="400"/>
      <c r="I11" s="400"/>
      <c r="J11" s="400"/>
      <c r="K11" s="400"/>
      <c r="L11" s="400"/>
    </row>
    <row r="12" spans="1:12" ht="14.25">
      <c r="A12" s="400"/>
      <c r="B12" s="400"/>
      <c r="C12" s="400"/>
      <c r="D12" s="400"/>
      <c r="E12" s="400"/>
      <c r="F12" s="400"/>
      <c r="G12" s="400"/>
      <c r="H12" s="400"/>
      <c r="I12" s="400"/>
      <c r="J12" s="400"/>
      <c r="K12" s="400"/>
      <c r="L12" s="400"/>
    </row>
    <row r="13" spans="1:12" ht="14.25">
      <c r="A13" s="400"/>
      <c r="B13" s="400"/>
      <c r="C13" s="400"/>
      <c r="D13" s="400"/>
      <c r="E13" s="400"/>
      <c r="F13" s="400"/>
      <c r="G13" s="400"/>
      <c r="H13" s="400"/>
      <c r="I13" s="400"/>
      <c r="J13" s="400"/>
      <c r="K13" s="400"/>
      <c r="L13" s="400"/>
    </row>
    <row r="14" spans="1:12" ht="14.25">
      <c r="A14" s="400"/>
      <c r="B14" s="400"/>
      <c r="C14" s="400"/>
      <c r="D14" s="400"/>
      <c r="E14" s="400"/>
      <c r="F14" s="400"/>
      <c r="G14" s="400"/>
      <c r="H14" s="400"/>
      <c r="I14" s="400"/>
      <c r="J14" s="400"/>
      <c r="K14" s="400"/>
      <c r="L14" s="400"/>
    </row>
    <row r="15" spans="1:12" ht="14.25">
      <c r="A15" s="400"/>
      <c r="B15" s="400"/>
      <c r="C15" s="400"/>
      <c r="D15" s="400"/>
      <c r="E15" s="400"/>
      <c r="F15" s="400"/>
      <c r="G15" s="400"/>
      <c r="H15" s="400"/>
      <c r="I15" s="400"/>
      <c r="J15" s="400"/>
      <c r="K15" s="400"/>
      <c r="L15" s="400"/>
    </row>
    <row r="16" spans="1:12" ht="14.25">
      <c r="A16" s="400"/>
      <c r="B16" s="400"/>
      <c r="C16" s="400"/>
      <c r="D16" s="400"/>
      <c r="E16" s="400"/>
      <c r="F16" s="400"/>
      <c r="G16" s="400"/>
      <c r="H16" s="400"/>
      <c r="I16" s="400"/>
      <c r="J16" s="400"/>
      <c r="K16" s="400"/>
      <c r="L16" s="400"/>
    </row>
    <row r="17" spans="1:22" ht="14.25">
      <c r="A17" s="400"/>
      <c r="B17" s="400"/>
      <c r="C17" s="400"/>
      <c r="D17" s="400"/>
      <c r="E17" s="400"/>
      <c r="F17" s="400"/>
      <c r="G17" s="400"/>
      <c r="H17" s="400"/>
      <c r="I17" s="400"/>
      <c r="J17" s="400"/>
      <c r="K17" s="400"/>
      <c r="L17" s="400"/>
    </row>
    <row r="18" spans="1:22" ht="14.25">
      <c r="A18" s="400"/>
      <c r="B18" s="400"/>
      <c r="C18" s="400"/>
      <c r="D18" s="400"/>
      <c r="E18" s="400"/>
      <c r="F18" s="400"/>
      <c r="G18" s="400"/>
      <c r="H18" s="400"/>
      <c r="I18" s="400"/>
      <c r="J18" s="400"/>
      <c r="K18" s="400"/>
      <c r="L18" s="400"/>
    </row>
    <row r="19" spans="1:22" ht="14.25">
      <c r="A19" s="400"/>
      <c r="B19" s="400"/>
      <c r="C19" s="400"/>
      <c r="D19" s="400"/>
      <c r="E19" s="400"/>
      <c r="F19" s="400"/>
      <c r="G19" s="400"/>
      <c r="H19" s="400"/>
      <c r="I19" s="400"/>
      <c r="J19" s="400"/>
      <c r="K19" s="400"/>
      <c r="L19" s="400"/>
    </row>
    <row r="20" spans="1:22" ht="14.25">
      <c r="A20" s="400"/>
      <c r="B20" s="400"/>
      <c r="C20" s="400"/>
      <c r="D20" s="400"/>
      <c r="E20" s="400"/>
      <c r="F20" s="400"/>
      <c r="G20" s="400"/>
      <c r="H20" s="400"/>
      <c r="I20" s="400"/>
      <c r="J20" s="400"/>
      <c r="K20" s="400"/>
      <c r="L20" s="400"/>
    </row>
    <row r="21" spans="1:22" ht="14.25">
      <c r="A21" s="400"/>
      <c r="B21" s="400"/>
      <c r="C21" s="400"/>
      <c r="D21" s="400"/>
      <c r="E21" s="400"/>
      <c r="F21" s="400"/>
      <c r="G21" s="400"/>
      <c r="H21" s="400"/>
      <c r="I21" s="400"/>
      <c r="J21" s="400"/>
      <c r="K21" s="400"/>
      <c r="L21" s="400"/>
    </row>
    <row r="22" spans="1:22" ht="14.25">
      <c r="A22" s="400"/>
      <c r="B22" s="400"/>
      <c r="C22" s="400"/>
      <c r="D22" s="400"/>
      <c r="E22" s="400"/>
      <c r="F22" s="400"/>
      <c r="G22" s="400"/>
      <c r="H22" s="400"/>
      <c r="I22" s="400"/>
      <c r="J22" s="400"/>
      <c r="K22" s="400"/>
      <c r="L22" s="400"/>
    </row>
    <row r="23" spans="1:22" ht="14.25">
      <c r="A23" s="400"/>
      <c r="B23" s="400"/>
      <c r="C23" s="400"/>
      <c r="D23" s="400"/>
      <c r="E23" s="400"/>
      <c r="F23" s="400"/>
      <c r="G23" s="400"/>
      <c r="H23" s="400"/>
      <c r="I23" s="400"/>
      <c r="J23" s="400"/>
      <c r="K23" s="400"/>
      <c r="L23" s="400"/>
    </row>
    <row r="24" spans="1:22" ht="14.25">
      <c r="A24" s="401"/>
      <c r="B24" s="401">
        <v>2006</v>
      </c>
      <c r="C24" s="401">
        <v>2007</v>
      </c>
      <c r="D24" s="401">
        <v>2008</v>
      </c>
      <c r="E24" s="401">
        <v>2009</v>
      </c>
      <c r="F24" s="401">
        <v>2010</v>
      </c>
      <c r="G24" s="401">
        <v>2011</v>
      </c>
      <c r="H24" s="401">
        <v>2012</v>
      </c>
      <c r="I24" s="401">
        <v>2013</v>
      </c>
      <c r="J24" s="401">
        <v>2014</v>
      </c>
      <c r="K24" s="401">
        <v>2015</v>
      </c>
      <c r="L24" s="401">
        <v>2016</v>
      </c>
      <c r="M24" s="4">
        <v>2017</v>
      </c>
      <c r="N24" s="422" t="s">
        <v>777</v>
      </c>
    </row>
    <row r="25" spans="1:22" ht="14.25">
      <c r="A25" s="401" t="str">
        <f>Codierung!$I$60</f>
        <v>Total</v>
      </c>
      <c r="B25" s="460">
        <v>101202</v>
      </c>
      <c r="C25" s="460">
        <v>99519</v>
      </c>
      <c r="D25" s="460">
        <v>109277</v>
      </c>
      <c r="E25" s="460">
        <v>109635</v>
      </c>
      <c r="F25" s="460">
        <v>107174</v>
      </c>
      <c r="G25" s="460">
        <v>112281</v>
      </c>
      <c r="H25" s="460">
        <v>109021</v>
      </c>
      <c r="I25" s="460">
        <v>110405.47100000001</v>
      </c>
      <c r="J25" s="460">
        <v>112975.815</v>
      </c>
      <c r="K25" s="460">
        <v>120162</v>
      </c>
      <c r="L25" s="460">
        <v>113628</v>
      </c>
      <c r="M25" s="460">
        <v>116236.399</v>
      </c>
      <c r="N25" s="460">
        <v>111633.86900000001</v>
      </c>
      <c r="T25" s="328"/>
      <c r="U25" s="328"/>
      <c r="V25" s="328"/>
    </row>
    <row r="26" spans="1:22" ht="14.25">
      <c r="A26" s="401" t="str">
        <f>Codierung!$I$61</f>
        <v>übrige Öle</v>
      </c>
      <c r="B26" s="460">
        <v>49437.154999999999</v>
      </c>
      <c r="C26" s="460">
        <f t="shared" ref="C26:J26" si="0">+C25-C27-C28</f>
        <v>49902.936000000002</v>
      </c>
      <c r="D26" s="460">
        <f t="shared" si="0"/>
        <v>52775.565999999999</v>
      </c>
      <c r="E26" s="460">
        <f t="shared" si="0"/>
        <v>56787.084999999999</v>
      </c>
      <c r="F26" s="460">
        <f t="shared" si="0"/>
        <v>58545.466</v>
      </c>
      <c r="G26" s="460">
        <f t="shared" si="0"/>
        <v>56851.179000000004</v>
      </c>
      <c r="H26" s="460">
        <f t="shared" si="0"/>
        <v>58165.682999999997</v>
      </c>
      <c r="I26" s="460">
        <f t="shared" si="0"/>
        <v>62588.135000000002</v>
      </c>
      <c r="J26" s="460">
        <f t="shared" si="0"/>
        <v>56184.034</v>
      </c>
      <c r="K26" s="460">
        <f>K25-K27-K28</f>
        <v>65483</v>
      </c>
      <c r="L26" s="460">
        <f>L25-L27-L28</f>
        <v>62160.676999999996</v>
      </c>
      <c r="M26" s="460">
        <f>M25-M27-M28</f>
        <v>61168.399000000005</v>
      </c>
      <c r="N26" s="460">
        <f>N25-N27-N28</f>
        <v>58610.869000000006</v>
      </c>
      <c r="Q26" s="461"/>
      <c r="T26" s="328"/>
      <c r="U26" s="328"/>
    </row>
    <row r="27" spans="1:22" ht="14.25">
      <c r="A27" s="401" t="str">
        <f>Codierung!$I$62</f>
        <v>Sonnenblumenöl</v>
      </c>
      <c r="B27" s="400">
        <v>46886</v>
      </c>
      <c r="C27" s="400">
        <v>45223</v>
      </c>
      <c r="D27" s="400">
        <v>47582</v>
      </c>
      <c r="E27" s="400">
        <v>43760</v>
      </c>
      <c r="F27" s="400">
        <v>41874</v>
      </c>
      <c r="G27" s="400">
        <v>46344</v>
      </c>
      <c r="H27" s="400">
        <v>44033</v>
      </c>
      <c r="I27" s="400">
        <v>40558</v>
      </c>
      <c r="J27" s="400">
        <v>50740</v>
      </c>
      <c r="K27" s="400">
        <v>49547</v>
      </c>
      <c r="L27" s="400">
        <v>45305</v>
      </c>
      <c r="M27" s="461">
        <v>46988</v>
      </c>
      <c r="N27" s="461">
        <v>41663</v>
      </c>
      <c r="O27" s="461"/>
      <c r="P27" s="461"/>
      <c r="Q27" s="461"/>
      <c r="T27" s="328"/>
      <c r="U27" s="328"/>
    </row>
    <row r="28" spans="1:22" ht="14.25">
      <c r="A28" s="401" t="str">
        <f>Codierung!$I$63</f>
        <v>Rapsöl</v>
      </c>
      <c r="B28" s="460">
        <v>4877.7629999999999</v>
      </c>
      <c r="C28" s="460">
        <v>4393.0640000000003</v>
      </c>
      <c r="D28" s="460">
        <v>8919.4339999999993</v>
      </c>
      <c r="E28" s="460">
        <v>9087.9150000000009</v>
      </c>
      <c r="F28" s="460">
        <v>6754.5339999999997</v>
      </c>
      <c r="G28" s="460">
        <v>9085.8209999999999</v>
      </c>
      <c r="H28" s="460">
        <v>6822.317</v>
      </c>
      <c r="I28" s="460">
        <v>7259.3360000000002</v>
      </c>
      <c r="J28" s="460">
        <v>6051.7809999999999</v>
      </c>
      <c r="K28" s="460">
        <v>5132</v>
      </c>
      <c r="L28" s="460">
        <v>6162.3230000000003</v>
      </c>
      <c r="M28" s="461">
        <v>8080</v>
      </c>
      <c r="N28" s="461">
        <v>11360</v>
      </c>
      <c r="T28" s="328"/>
      <c r="U28" s="328"/>
    </row>
    <row r="29" spans="1:22" ht="14.25">
      <c r="A29" s="401"/>
      <c r="B29" s="460"/>
      <c r="C29" s="460"/>
      <c r="D29" s="460"/>
      <c r="E29" s="460"/>
      <c r="F29" s="460"/>
      <c r="G29" s="460"/>
      <c r="H29" s="460"/>
      <c r="I29" s="460"/>
      <c r="J29" s="401"/>
      <c r="K29" s="401"/>
      <c r="L29" s="401"/>
    </row>
    <row r="30" spans="1:22">
      <c r="A30" s="423" t="str">
        <f>Codierung!$I$66</f>
        <v>Anteil Sonnenblumen</v>
      </c>
      <c r="B30" s="328">
        <f>B27/B25</f>
        <v>0.46329123930357108</v>
      </c>
      <c r="C30" s="328">
        <f t="shared" ref="C30:M30" si="1">C27/C25</f>
        <v>0.45441573970799548</v>
      </c>
      <c r="D30" s="328">
        <f t="shared" si="1"/>
        <v>0.4354255698820429</v>
      </c>
      <c r="E30" s="328">
        <f t="shared" si="1"/>
        <v>0.39914260956811237</v>
      </c>
      <c r="F30" s="328">
        <f t="shared" si="1"/>
        <v>0.39071043350066248</v>
      </c>
      <c r="G30" s="328">
        <f t="shared" si="1"/>
        <v>0.41275015363240442</v>
      </c>
      <c r="H30" s="328">
        <f t="shared" si="1"/>
        <v>0.40389466249621631</v>
      </c>
      <c r="I30" s="328">
        <f t="shared" si="1"/>
        <v>0.36735498370366082</v>
      </c>
      <c r="J30" s="328">
        <f t="shared" si="1"/>
        <v>0.44912267284816665</v>
      </c>
      <c r="K30" s="328">
        <f t="shared" si="1"/>
        <v>0.41233501439723041</v>
      </c>
      <c r="L30" s="328">
        <f t="shared" si="1"/>
        <v>0.39871334530221425</v>
      </c>
      <c r="M30" s="328">
        <f t="shared" si="1"/>
        <v>0.40424514527501837</v>
      </c>
      <c r="N30" s="328">
        <f t="shared" ref="N30" si="2">N27/N25</f>
        <v>0.37321110853911188</v>
      </c>
    </row>
    <row r="31" spans="1:22" s="462" customFormat="1" ht="14.25">
      <c r="A31" s="423" t="str">
        <f>Codierung!$I$67</f>
        <v>Anteil Raps</v>
      </c>
      <c r="B31" s="328">
        <f>B28/B25</f>
        <v>4.819828659512658E-2</v>
      </c>
      <c r="C31" s="328">
        <f t="shared" ref="C31:M31" si="3">C28/C25</f>
        <v>4.4142967674514415E-2</v>
      </c>
      <c r="D31" s="328">
        <f t="shared" si="3"/>
        <v>8.1622244388114606E-2</v>
      </c>
      <c r="E31" s="328">
        <f t="shared" si="3"/>
        <v>8.2892461349021757E-2</v>
      </c>
      <c r="F31" s="328">
        <f t="shared" si="3"/>
        <v>6.3023998357810654E-2</v>
      </c>
      <c r="G31" s="328">
        <f t="shared" si="3"/>
        <v>8.0920378336495041E-2</v>
      </c>
      <c r="H31" s="328">
        <f t="shared" si="3"/>
        <v>6.2578007906733568E-2</v>
      </c>
      <c r="I31" s="328">
        <f t="shared" si="3"/>
        <v>6.5751596675856755E-2</v>
      </c>
      <c r="J31" s="328">
        <f t="shared" si="3"/>
        <v>5.3567048841382553E-2</v>
      </c>
      <c r="K31" s="328">
        <f t="shared" si="3"/>
        <v>4.2709009503836486E-2</v>
      </c>
      <c r="L31" s="328">
        <f t="shared" si="3"/>
        <v>5.4232433907135565E-2</v>
      </c>
      <c r="M31" s="328">
        <f t="shared" si="3"/>
        <v>6.9513509275179797E-2</v>
      </c>
      <c r="N31" s="328">
        <f t="shared" ref="N31" si="4">N28/N25</f>
        <v>0.10176123162048607</v>
      </c>
    </row>
    <row r="33" spans="1:26" ht="12.75" customHeight="1">
      <c r="D33" s="157"/>
      <c r="E33" s="157"/>
      <c r="F33" s="157"/>
      <c r="G33" s="157"/>
      <c r="H33" s="157"/>
      <c r="I33" s="157"/>
      <c r="J33" s="157"/>
      <c r="K33" s="157"/>
      <c r="L33" s="157"/>
      <c r="M33" s="157"/>
      <c r="N33" s="157"/>
      <c r="O33" s="157"/>
      <c r="P33" s="157"/>
      <c r="Q33" s="157"/>
      <c r="R33" s="157"/>
    </row>
    <row r="36" spans="1:26">
      <c r="D36" s="16"/>
    </row>
    <row r="37" spans="1:26">
      <c r="D37" s="16"/>
      <c r="E37" s="16"/>
      <c r="F37" s="16"/>
      <c r="G37" s="16"/>
      <c r="H37" s="16"/>
      <c r="I37" s="16"/>
      <c r="J37" s="16"/>
      <c r="K37" s="16"/>
      <c r="L37" s="16"/>
      <c r="M37" s="16"/>
      <c r="N37" s="16"/>
      <c r="O37" s="16"/>
      <c r="P37" s="16"/>
      <c r="Q37" s="16"/>
      <c r="R37" s="16"/>
      <c r="S37" s="16"/>
      <c r="T37" s="16"/>
      <c r="U37" s="16"/>
      <c r="V37" s="16"/>
      <c r="W37" s="16"/>
      <c r="X37" s="16"/>
      <c r="Y37" s="16"/>
      <c r="Z37" s="16"/>
    </row>
    <row r="41" spans="1:26">
      <c r="A41" s="4" t="s">
        <v>438</v>
      </c>
      <c r="B41" s="326" t="s">
        <v>485</v>
      </c>
    </row>
    <row r="42" spans="1:26">
      <c r="B42" s="4">
        <v>1514.1991</v>
      </c>
    </row>
    <row r="43" spans="1:26">
      <c r="B43" s="4">
        <v>1514.1999000000001</v>
      </c>
    </row>
    <row r="44" spans="1:26">
      <c r="B44" s="326" t="s">
        <v>486</v>
      </c>
    </row>
    <row r="45" spans="1:26">
      <c r="B45" s="4">
        <v>1514.9991</v>
      </c>
    </row>
    <row r="46" spans="1:26">
      <c r="B46" s="4">
        <v>1514.9999</v>
      </c>
    </row>
    <row r="48" spans="1:26">
      <c r="A48" s="4" t="s">
        <v>437</v>
      </c>
      <c r="B48" s="326" t="s">
        <v>487</v>
      </c>
    </row>
    <row r="49" spans="1:3">
      <c r="B49" s="4">
        <v>1512.1918000000001</v>
      </c>
    </row>
    <row r="50" spans="1:3">
      <c r="B50" s="4">
        <v>1512.1919</v>
      </c>
    </row>
    <row r="51" spans="1:3">
      <c r="B51" s="4">
        <v>1512.1998000000001</v>
      </c>
    </row>
    <row r="52" spans="1:3">
      <c r="B52" s="4">
        <v>1512.1999000000001</v>
      </c>
    </row>
    <row r="55" spans="1:3" ht="25.5">
      <c r="A55" s="327" t="s">
        <v>488</v>
      </c>
      <c r="B55" s="4">
        <v>1507</v>
      </c>
      <c r="C55" s="4" t="s">
        <v>480</v>
      </c>
    </row>
    <row r="56" spans="1:3">
      <c r="B56" s="4">
        <v>1508</v>
      </c>
      <c r="C56" s="4" t="s">
        <v>481</v>
      </c>
    </row>
    <row r="57" spans="1:3">
      <c r="B57" s="4">
        <v>1509</v>
      </c>
      <c r="C57" s="4" t="s">
        <v>482</v>
      </c>
    </row>
    <row r="58" spans="1:3">
      <c r="B58" s="4">
        <v>1510</v>
      </c>
      <c r="C58" s="4" t="s">
        <v>483</v>
      </c>
    </row>
    <row r="59" spans="1:3">
      <c r="B59" s="4">
        <v>1511</v>
      </c>
      <c r="C59" s="4" t="s">
        <v>631</v>
      </c>
    </row>
    <row r="60" spans="1:3">
      <c r="B60" s="4">
        <v>1512</v>
      </c>
      <c r="C60" s="4" t="s">
        <v>437</v>
      </c>
    </row>
    <row r="61" spans="1:3">
      <c r="B61" s="4">
        <v>1513</v>
      </c>
      <c r="C61" s="4" t="s">
        <v>633</v>
      </c>
    </row>
    <row r="62" spans="1:3">
      <c r="B62" s="4">
        <v>1514</v>
      </c>
      <c r="C62" s="4" t="s">
        <v>632</v>
      </c>
    </row>
    <row r="63" spans="1:3">
      <c r="B63" s="4">
        <v>1515</v>
      </c>
      <c r="C63" s="4" t="s">
        <v>634</v>
      </c>
    </row>
  </sheetData>
  <hyperlinks>
    <hyperlink ref="A1" location="Inhaltsverzeichnis!A1" display="Inhaltsverzeichnis!A1"/>
  </hyperlinks>
  <pageMargins left="0.7" right="0.7" top="0.78740157499999996" bottom="0.78740157499999996" header="0.3" footer="0.3"/>
  <pageSetup paperSize="9" orientation="landscape" r:id="rId1"/>
  <ignoredErrors>
    <ignoredError sqref="B41:B5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Drop Down 1">
              <controlPr defaultSize="0" autoLine="0" autoPict="0">
                <anchor moveWithCells="1">
                  <from>
                    <xdr:col>6</xdr:col>
                    <xdr:colOff>180975</xdr:colOff>
                    <xdr:row>1</xdr:row>
                    <xdr:rowOff>38100</xdr:rowOff>
                  </from>
                  <to>
                    <xdr:col>10</xdr:col>
                    <xdr:colOff>476250</xdr:colOff>
                    <xdr:row>2</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2015 d Abbildungen und Tabellen für den Marktbericht"/>
    <f:field ref="objsubject" par="" edit="true" text=""/>
    <f:field ref="objcreatedby" par="" text="Ryser, Beat, BLW"/>
    <f:field ref="objcreatedat" par="" text="10.06.2015 10:58:51"/>
    <f:field ref="objchangedby" par="" text="Rediger, Matthias, BLW"/>
    <f:field ref="objmodifiedat" par="" text="27.11.2015 11:10:22"/>
    <f:field ref="doc_FSCFOLIO_1_1001_FieldDocumentNumber" par="" text=""/>
    <f:field ref="doc_FSCFOLIO_1_1001_FieldSubject" par="" edit="true" text=""/>
    <f:field ref="FSCFOLIO_1_1001_FieldCurrentUser" par="" text="BLW  Andrea Scherer"/>
    <f:field ref="CCAPRECONFIG_15_1001_Objektname" par="" edit="true" text="2015 d Abbildungen und Tabellen für den Marktbericht"/>
    <f:field ref="CHPRECONFIG_1_1001_Objektname" par="" edit="true" text="2015 d Abbildungen und Tabellen für den Marktberich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vt:i4>
      </vt:variant>
    </vt:vector>
  </HeadingPairs>
  <TitlesOfParts>
    <vt:vector size="20" baseType="lpstr">
      <vt:lpstr>Bruttoproduzentenpreise alt</vt:lpstr>
      <vt:lpstr>Weizen Menge Umsatz alt</vt:lpstr>
      <vt:lpstr>Inhaltsverzeichnis</vt:lpstr>
      <vt:lpstr>Produktion</vt:lpstr>
      <vt:lpstr>Fläche</vt:lpstr>
      <vt:lpstr>Produktion nach Getreideart_alt</vt:lpstr>
      <vt:lpstr>Bruttoproduzentenpreise</vt:lpstr>
      <vt:lpstr>Raps_SoBlu_Menge Umsatz</vt:lpstr>
      <vt:lpstr>Import Speiseöl</vt:lpstr>
      <vt:lpstr>26 ImpExp 1901 02 04 05</vt:lpstr>
      <vt:lpstr>27 ImpExp 1901.1019 2096 Tab</vt:lpstr>
      <vt:lpstr>28 ImpExp1901 1019 2096 Abb</vt:lpstr>
      <vt:lpstr>CH_Verbrauch_Speiseöl</vt:lpstr>
      <vt:lpstr>52 Abb 11 Börse Matif Weizen</vt:lpstr>
      <vt:lpstr>Tabelle1</vt:lpstr>
      <vt:lpstr>Börsennotierungen</vt:lpstr>
      <vt:lpstr>Codierung</vt:lpstr>
      <vt:lpstr>'27 ImpExp 1901.1019 2096 Tab'!Druckbereich</vt:lpstr>
      <vt:lpstr>'28 ImpExp1901 1019 2096 Abb'!Druckbereich</vt:lpstr>
      <vt:lpstr>Produktion!Druckbereich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Scherer Andrea BLW</cp:lastModifiedBy>
  <cp:lastPrinted>2017-01-12T14:16:58Z</cp:lastPrinted>
  <dcterms:created xsi:type="dcterms:W3CDTF">2014-08-13T16:01:15Z</dcterms:created>
  <dcterms:modified xsi:type="dcterms:W3CDTF">2019-03-14T13:42:28Z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2015-11-23T14:35:02</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331.04</vt:lpwstr>
  </property>
  <property fmtid="{D5CDD505-2E9C-101B-9397-08002B2CF9AE}" pid="20" name="FSC#EVDCFG@15.1400:Dossierref">
    <vt:lpwstr>331.04/2004/01340</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Beat Ryser</vt:lpwstr>
  </property>
  <property fmtid="{D5CDD505-2E9C-101B-9397-08002B2CF9AE}" pid="25" name="FSC#EVDCFG@15.1400:UserInCharge">
    <vt:lpwstr/>
  </property>
  <property fmtid="{D5CDD505-2E9C-101B-9397-08002B2CF9AE}" pid="26" name="FSC#EVDCFG@15.1400:FileRespOrg">
    <vt:lpwstr>Marktbeobachtung</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ryb</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2015 d Abbildungen und Tabellen für den Marktbericht</vt:lpwstr>
  </property>
  <property fmtid="{D5CDD505-2E9C-101B-9397-08002B2CF9AE}" pid="47" name="FSC#EVDCFG@15.1400:UserFunction">
    <vt:lpwstr/>
  </property>
  <property fmtid="{D5CDD505-2E9C-101B-9397-08002B2CF9AE}" pid="48" name="FSC#EVDCFG@15.1400:SalutationEnglish">
    <vt:lpwstr>Market Monitoring Unit</vt:lpwstr>
  </property>
  <property fmtid="{D5CDD505-2E9C-101B-9397-08002B2CF9AE}" pid="49" name="FSC#EVDCFG@15.1400:SalutationFrench">
    <vt:lpwstr>Secteur Observation du marché</vt:lpwstr>
  </property>
  <property fmtid="{D5CDD505-2E9C-101B-9397-08002B2CF9AE}" pid="50" name="FSC#EVDCFG@15.1400:SalutationGerman">
    <vt:lpwstr>Fachbereich Marktbeobachtung</vt:lpwstr>
  </property>
  <property fmtid="{D5CDD505-2E9C-101B-9397-08002B2CF9AE}" pid="51" name="FSC#EVDCFG@15.1400:SalutationItalian">
    <vt:lpwstr>Settore Osservazione del mercato</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FBMB / BLW</vt:lpwstr>
  </property>
  <property fmtid="{D5CDD505-2E9C-101B-9397-08002B2CF9AE}" pid="57" name="FSC#EVDCFG@15.1400:ResponsibleEditorFirstname">
    <vt:lpwstr>Beat</vt:lpwstr>
  </property>
  <property fmtid="{D5CDD505-2E9C-101B-9397-08002B2CF9AE}" pid="58" name="FSC#EVDCFG@15.1400:ResponsibleEditorSurname">
    <vt:lpwstr>Ryser</vt:lpwstr>
  </property>
  <property fmtid="{D5CDD505-2E9C-101B-9397-08002B2CF9AE}" pid="59" name="FSC#EVDCFG@15.1400:GroupTitle">
    <vt:lpwstr>Marktbeobachtung</vt:lpwstr>
  </property>
  <property fmtid="{D5CDD505-2E9C-101B-9397-08002B2CF9AE}" pid="60" name="FSC#COOELAK@1.1001:Subject">
    <vt:lpwstr/>
  </property>
  <property fmtid="{D5CDD505-2E9C-101B-9397-08002B2CF9AE}" pid="61" name="FSC#COOELAK@1.1001:FileReference">
    <vt:lpwstr>331.04/2004/01340</vt:lpwstr>
  </property>
  <property fmtid="{D5CDD505-2E9C-101B-9397-08002B2CF9AE}" pid="62" name="FSC#COOELAK@1.1001:FileRefYear">
    <vt:lpwstr>2004</vt:lpwstr>
  </property>
  <property fmtid="{D5CDD505-2E9C-101B-9397-08002B2CF9AE}" pid="63" name="FSC#COOELAK@1.1001:FileRefOrdinal">
    <vt:lpwstr>1340</vt:lpwstr>
  </property>
  <property fmtid="{D5CDD505-2E9C-101B-9397-08002B2CF9AE}" pid="64" name="FSC#COOELAK@1.1001:FileRefOU">
    <vt:lpwstr>FBMB / BLW</vt:lpwstr>
  </property>
  <property fmtid="{D5CDD505-2E9C-101B-9397-08002B2CF9AE}" pid="65" name="FSC#COOELAK@1.1001:Organization">
    <vt:lpwstr/>
  </property>
  <property fmtid="{D5CDD505-2E9C-101B-9397-08002B2CF9AE}" pid="66" name="FSC#COOELAK@1.1001:Owner">
    <vt:lpwstr/>
  </property>
  <property fmtid="{D5CDD505-2E9C-101B-9397-08002B2CF9AE}" pid="67" name="FSC#COOELAK@1.1001:OwnerExtension">
    <vt:lpwstr/>
  </property>
  <property fmtid="{D5CDD505-2E9C-101B-9397-08002B2CF9AE}" pid="68" name="FSC#COOELAK@1.1001:OwnerFaxExtension">
    <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
  </property>
  <property fmtid="{D5CDD505-2E9C-101B-9397-08002B2CF9AE}" pid="74" name="FSC#COOELAK@1.1001:CreatedAt">
    <vt:lpwstr>10.06.2015</vt:lpwstr>
  </property>
  <property fmtid="{D5CDD505-2E9C-101B-9397-08002B2CF9AE}" pid="75" name="FSC#COOELAK@1.1001:OU">
    <vt:lpwstr>Marktbeobachtung (FBMB / BLW)</vt:lpwstr>
  </property>
  <property fmtid="{D5CDD505-2E9C-101B-9397-08002B2CF9AE}" pid="76" name="FSC#COOELAK@1.1001:Priority">
    <vt:lpwstr> ()</vt:lpwstr>
  </property>
  <property fmtid="{D5CDD505-2E9C-101B-9397-08002B2CF9AE}" pid="77" name="FSC#COOELAK@1.1001:ObjBarCode">
    <vt:lpwstr>*COO.2101.101.7.361628*</vt:lpwstr>
  </property>
  <property fmtid="{D5CDD505-2E9C-101B-9397-08002B2CF9AE}" pid="78" name="FSC#COOELAK@1.1001:RefBarCode">
    <vt:lpwstr>*COO.2101.101.7.325159*</vt:lpwstr>
  </property>
  <property fmtid="{D5CDD505-2E9C-101B-9397-08002B2CF9AE}" pid="79" name="FSC#COOELAK@1.1001:FileRefBarCode">
    <vt:lpwstr>*331.04/2004/01340*</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331.04</vt:lpwstr>
  </property>
  <property fmtid="{D5CDD505-2E9C-101B-9397-08002B2CF9AE}" pid="93" name="FSC#COOELAK@1.1001:CurrentUserRolePos">
    <vt:lpwstr>Sachbearbeiter/in</vt:lpwstr>
  </property>
  <property fmtid="{D5CDD505-2E9C-101B-9397-08002B2CF9AE}" pid="94" name="FSC#COOELAK@1.1001:CurrentUserEmail">
    <vt:lpwstr>andrea.scherer@blw.admin.ch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'3003</vt:lpwstr>
  </property>
  <property fmtid="{D5CDD505-2E9C-101B-9397-08002B2CF9AE}" pid="108" name="FSC#ATSTATECFG@1.1001:DepartmentCountry">
    <vt:lpwstr/>
  </property>
  <property fmtid="{D5CDD505-2E9C-101B-9397-08002B2CF9AE}" pid="109" name="FSC#ATSTATECFG@1.1001:DepartmentCity">
    <vt:lpwstr>Bern</vt:lpwstr>
  </property>
  <property fmtid="{D5CDD505-2E9C-101B-9397-08002B2CF9AE}" pid="110" name="FSC#ATSTATECFG@1.1001:DepartmentStreet">
    <vt:lpwstr>Mattenhofstrasse 5</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331.04/2004/01340</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COO.2101.101.7.361628</vt:lpwstr>
  </property>
  <property fmtid="{D5CDD505-2E9C-101B-9397-08002B2CF9AE}" pid="148" name="FSC#FSCFOLIO@1.1001:docpropproject">
    <vt:lpwstr/>
  </property>
</Properties>
</file>