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All\config\Desktop\Dokumente\"/>
    </mc:Choice>
  </mc:AlternateContent>
  <bookViews>
    <workbookView xWindow="0" yWindow="0" windowWidth="19200" windowHeight="6495"/>
  </bookViews>
  <sheets>
    <sheet name="berechnung_standard" sheetId="3" r:id="rId1"/>
    <sheet name="admi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C8" i="2"/>
  <c r="C7" i="2"/>
  <c r="C6" i="2"/>
  <c r="I17" i="3"/>
  <c r="H17" i="3"/>
  <c r="C5" i="2" l="1"/>
  <c r="C4" i="2"/>
  <c r="C11" i="2"/>
  <c r="C12" i="2" l="1"/>
  <c r="C13" i="2"/>
  <c r="C14" i="2"/>
  <c r="C15" i="2"/>
  <c r="C16" i="2"/>
  <c r="C17" i="2"/>
  <c r="C3" i="2"/>
  <c r="C10" i="2"/>
  <c r="I99" i="3" l="1"/>
  <c r="D99" i="3"/>
  <c r="E99" i="3"/>
  <c r="C99" i="3"/>
  <c r="F99" i="3"/>
  <c r="G99" i="3"/>
  <c r="H99" i="3"/>
  <c r="E6" i="3"/>
  <c r="I6" i="3"/>
  <c r="G11" i="3"/>
  <c r="F6" i="3"/>
  <c r="D6" i="3"/>
  <c r="G6" i="3"/>
  <c r="H6" i="3"/>
  <c r="F11" i="3"/>
  <c r="E11" i="3"/>
  <c r="C11" i="3"/>
  <c r="I11" i="3"/>
  <c r="D11" i="3"/>
  <c r="H11" i="3"/>
  <c r="C2" i="2"/>
  <c r="A99" i="3" l="1"/>
  <c r="I14" i="3"/>
  <c r="I15" i="3" s="1"/>
  <c r="I18" i="3" s="1"/>
  <c r="H14" i="3"/>
  <c r="H15" i="3" s="1"/>
  <c r="H18" i="3" s="1"/>
  <c r="D14" i="3"/>
  <c r="D15" i="3" s="1"/>
  <c r="F14" i="3"/>
  <c r="F15" i="3" s="1"/>
  <c r="G14" i="3"/>
  <c r="G15" i="3" s="1"/>
  <c r="C14" i="3"/>
  <c r="C15" i="3" s="1"/>
  <c r="E14" i="3"/>
  <c r="E15" i="3" s="1"/>
  <c r="G17" i="3" l="1"/>
  <c r="G18" i="3" s="1"/>
  <c r="F17" i="3"/>
  <c r="F18" i="3" s="1"/>
  <c r="E17" i="3"/>
  <c r="E18" i="3" s="1"/>
  <c r="D17" i="3"/>
  <c r="D18" i="3" s="1"/>
  <c r="C17" i="3"/>
  <c r="C18" i="3" s="1"/>
  <c r="B18" i="3"/>
  <c r="B17" i="3"/>
</calcChain>
</file>

<file path=xl/sharedStrings.xml><?xml version="1.0" encoding="utf-8"?>
<sst xmlns="http://schemas.openxmlformats.org/spreadsheetml/2006/main" count="66" uniqueCount="58">
  <si>
    <t>A1</t>
  </si>
  <si>
    <t>A2</t>
  </si>
  <si>
    <t>A3</t>
  </si>
  <si>
    <t>A4</t>
  </si>
  <si>
    <t>A5</t>
  </si>
  <si>
    <t>A6</t>
  </si>
  <si>
    <t>A7</t>
  </si>
  <si>
    <t>A8</t>
  </si>
  <si>
    <t>A9</t>
  </si>
  <si>
    <t>1)</t>
  </si>
  <si>
    <t>2)</t>
  </si>
  <si>
    <t>3)</t>
  </si>
  <si>
    <t>4)</t>
  </si>
  <si>
    <t>Text</t>
  </si>
  <si>
    <t>Categoria di animali</t>
  </si>
  <si>
    <t>Programma di contributo</t>
  </si>
  <si>
    <t>Effettivo (numero di animali)</t>
  </si>
  <si>
    <t>Giorni con uscita al pascolo (numero da maggio a ottobre)</t>
  </si>
  <si>
    <t>Consumo di foraggio di base (q SS/animale/anno)</t>
  </si>
  <si>
    <t>Consumo di foraggio di base vacca da latte (q SS/animale/anno)</t>
  </si>
  <si>
    <t>Consumo di foraggio concentrato (kg SF/animale/anno)</t>
  </si>
  <si>
    <t>Consumo totale (kg SS/animale/giorno)</t>
  </si>
  <si>
    <t>Consumo min. di foraggio ottenuto dai pascoli (kg SS/animale/giorno)</t>
  </si>
  <si>
    <t>Resa delle superfici di pascolo (q SS/ha)</t>
  </si>
  <si>
    <t>Superficie di pascolo necessaria (a/animale)</t>
  </si>
  <si>
    <t>Superficie di pascolo necessaria (a/categoria)</t>
  </si>
  <si>
    <t>Altre vacche, vacca madre peso elevato</t>
  </si>
  <si>
    <t>Altre vacche, vacca madre peso medio</t>
  </si>
  <si>
    <t>Altre vacche, vacca madre peso leggero</t>
  </si>
  <si>
    <t>Coefficiente UBG</t>
  </si>
  <si>
    <t>URA - 4 a per UBG</t>
  </si>
  <si>
    <t>Contributo per il pascolo - 70 % foraggio ottenuto dai pascoli</t>
  </si>
  <si>
    <t>Registrazione manuale cons. vacche</t>
  </si>
  <si>
    <t>Vacche da latte</t>
  </si>
  <si>
    <t>Animali femm., di oltre 730 giorni</t>
  </si>
  <si>
    <t>Animali masch., di oltre 730 giorni</t>
  </si>
  <si>
    <t>Vitello vacca madre fino a 160 giorni</t>
  </si>
  <si>
    <t>Registrazione vitelli vacce madri</t>
  </si>
  <si>
    <t>A5/A9</t>
  </si>
  <si>
    <t>A4/A8</t>
  </si>
  <si>
    <t>Vitello vacca madre, &gt;160-365 giorni, leggero, &lt;200 kg PM</t>
  </si>
  <si>
    <t>Vitello vacca madre, &gt;160-365 giorni, medio, 200-250 kg PM</t>
  </si>
  <si>
    <t>Vitello vacca madre, &gt;160-365 giorni, pesante, &gt;250 kg PM</t>
  </si>
  <si>
    <t>Animali femm., fino a 160 giorni</t>
  </si>
  <si>
    <t>Animali masch., fino a 160 giorni</t>
  </si>
  <si>
    <t>Animali  femm., &gt;365-730 giorni</t>
  </si>
  <si>
    <t>Animali femm., &gt;160-365 giorni</t>
  </si>
  <si>
    <t>Animali masch., &gt;365-730 giorni</t>
  </si>
  <si>
    <t>Animali  masch., &gt;160-365 giorni</t>
  </si>
  <si>
    <r>
      <t xml:space="preserve">Calcolo della superficie minima necessaria per il pascolo delle categorie di bovini - Variante Standard
</t>
    </r>
    <r>
      <rPr>
        <sz val="11"/>
        <color theme="1"/>
        <rFont val="Arial"/>
        <family val="2"/>
      </rPr>
      <t>Versione 1.1, 18.10.2022</t>
    </r>
  </si>
  <si>
    <r>
      <rPr>
        <vertAlign val="superscript"/>
        <sz val="10"/>
        <color theme="1"/>
        <rFont val="Arial"/>
        <family val="2"/>
      </rPr>
      <t xml:space="preserve">1) </t>
    </r>
    <r>
      <rPr>
        <sz val="10"/>
        <color theme="1"/>
        <rFont val="Arial"/>
        <family val="2"/>
      </rPr>
      <t>Deve essere raggiunto un minimo di 26 giorni al mese.</t>
    </r>
  </si>
  <si>
    <r>
      <rPr>
        <vertAlign val="superscript"/>
        <sz val="10"/>
        <color theme="1"/>
        <rFont val="Arial"/>
        <family val="2"/>
      </rPr>
      <t xml:space="preserve">2) </t>
    </r>
    <r>
      <rPr>
        <sz val="10"/>
        <color theme="1"/>
        <rFont val="Arial"/>
        <family val="2"/>
      </rPr>
      <t>Dati secondo il bilancio delle sostanze nutritive/PLCSI.</t>
    </r>
  </si>
  <si>
    <r>
      <rPr>
        <vertAlign val="superscript"/>
        <sz val="10"/>
        <color theme="1"/>
        <rFont val="Arial"/>
        <family val="2"/>
      </rPr>
      <t xml:space="preserve">3) </t>
    </r>
    <r>
      <rPr>
        <sz val="10"/>
        <color theme="1"/>
        <rFont val="Arial"/>
        <family val="2"/>
      </rPr>
      <t>Dati secondo il bilancio delle sostanze nutritive/PLCSI; Attenzione: indicazione in chilogrammi di sostanza fresca.</t>
    </r>
  </si>
  <si>
    <r>
      <rPr>
        <vertAlign val="superscript"/>
        <sz val="10"/>
        <rFont val="Arial"/>
        <family val="2"/>
      </rPr>
      <t xml:space="preserve">4) </t>
    </r>
    <r>
      <rPr>
        <sz val="10"/>
        <rFont val="Arial"/>
        <family val="2"/>
      </rPr>
      <t>Dati secondo il bilancio delle sostanze nutritive/PLCSI; Dedurre i pascoli di altre categorie di animali e gli sfalci.</t>
    </r>
  </si>
  <si>
    <r>
      <rPr>
        <vertAlign val="superscript"/>
        <sz val="10"/>
        <color theme="0"/>
        <rFont val="Arial"/>
        <family val="2"/>
      </rPr>
      <t xml:space="preserve">5) </t>
    </r>
    <r>
      <rPr>
        <sz val="10"/>
        <color theme="0"/>
        <rFont val="Arial"/>
        <family val="2"/>
      </rPr>
      <t>I vitelli di età inferiore a 160 giorni sono esclusi dalla regola del 70 per cento di SS. Tuttavia nel calcolo della superficie di pascolo necessaria per il bestiame bovino va tenuto conto del foraggio ottenuto dai pascoli che consumano questi animali.</t>
    </r>
  </si>
  <si>
    <r>
      <rPr>
        <sz val="11"/>
        <color theme="1"/>
        <rFont val="Wingdings"/>
        <charset val="2"/>
      </rPr>
      <t xml:space="preserve"> </t>
    </r>
    <r>
      <rPr>
        <sz val="11"/>
        <color theme="1"/>
        <rFont val="Arial"/>
        <family val="2"/>
      </rPr>
      <t>Ai fini del calcolo compilare le celle in giallo.</t>
    </r>
  </si>
  <si>
    <r>
      <rPr>
        <sz val="11"/>
        <color theme="1"/>
        <rFont val="Wingdings"/>
        <charset val="2"/>
      </rPr>
      <t xml:space="preserve"> </t>
    </r>
    <r>
      <rPr>
        <sz val="11"/>
        <color theme="1"/>
        <rFont val="Arial"/>
        <family val="2"/>
      </rPr>
      <t>Questo strumento di calcolo serve esclusivamente come ausilio per valutare se è adempiuta l'esigenza minima per il contributo per il pascolo, ma non ne fornisce la prova. La valutazione definitiva spetta al servizio cantonale preposto all'esecuzione.</t>
    </r>
  </si>
  <si>
    <r>
      <rPr>
        <sz val="11"/>
        <color theme="1"/>
        <rFont val="Wingdings"/>
        <charset val="2"/>
      </rPr>
      <t xml:space="preserve"> </t>
    </r>
    <r>
      <rPr>
        <sz val="11"/>
        <color theme="1"/>
        <rFont val="Arial"/>
        <family val="2"/>
      </rPr>
      <t>Per le mandrie miste (categorie di animali con URA e categorie di animali con contributo per il pascolo sulla stessa superficie), selezionando «URA - 4 a per UBG» per il programma di contributo si può calcolare la superficie di pascolo necessaria. complessivamente per le rispettive categorie di animali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</si>
</sst>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
  </numFmts>
  <fonts count="18" x14ac:knownFonts="1">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sz val="11"/>
      <color rgb="FFFF0000"/>
      <name val="Calibri"/>
      <family val="2"/>
      <scheme val="minor"/>
    </font>
    <font>
      <sz val="11"/>
      <color theme="1"/>
      <name val="Wingdings"/>
      <charset val="2"/>
    </font>
    <font>
      <b/>
      <sz val="11"/>
      <color theme="1"/>
      <name val="Arial"/>
      <family val="2"/>
    </font>
    <font>
      <sz val="11"/>
      <color theme="1"/>
      <name val="Calibri"/>
      <family val="2"/>
    </font>
    <font>
      <vertAlign val="superscript"/>
      <sz val="11"/>
      <name val="Arial"/>
      <family val="2"/>
    </font>
    <font>
      <sz val="11"/>
      <color theme="0" tint="-4.9989318521683403E-2"/>
      <name val="Arial"/>
      <family val="2"/>
    </font>
    <font>
      <b/>
      <vertAlign val="superscript"/>
      <sz val="11"/>
      <name val="Arial"/>
      <family val="2"/>
    </font>
    <font>
      <sz val="10"/>
      <color theme="1"/>
      <name val="Arial"/>
      <family val="2"/>
    </font>
    <font>
      <vertAlign val="superscript"/>
      <sz val="10"/>
      <color theme="1"/>
      <name val="Arial"/>
      <family val="2"/>
    </font>
    <font>
      <sz val="10"/>
      <name val="Arial"/>
      <family val="2"/>
    </font>
    <font>
      <vertAlign val="superscript"/>
      <sz val="10"/>
      <name val="Arial"/>
      <family val="2"/>
    </font>
    <font>
      <sz val="10"/>
      <color theme="0"/>
      <name val="Arial"/>
      <family val="2"/>
    </font>
    <font>
      <vertAlign val="superscript"/>
      <sz val="10"/>
      <color theme="0"/>
      <name val="Arial"/>
      <family val="2"/>
    </font>
    <font>
      <sz val="9"/>
      <color theme="1"/>
      <name val="Arial"/>
      <family val="2"/>
    </font>
  </fonts>
  <fills count="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s>
  <borders count="15">
    <border>
      <left/>
      <right/>
      <top/>
      <bottom/>
      <diagonal/>
    </border>
    <border>
      <left style="thick">
        <color theme="0" tint="-0.34998626667073579"/>
      </left>
      <right style="thick">
        <color theme="0" tint="-0.34998626667073579"/>
      </right>
      <top style="thick">
        <color theme="0" tint="-0.34998626667073579"/>
      </top>
      <bottom style="thick">
        <color theme="0" tint="-4.9989318521683403E-2"/>
      </bottom>
      <diagonal/>
    </border>
    <border>
      <left style="thick">
        <color theme="0" tint="-0.34998626667073579"/>
      </left>
      <right style="thick">
        <color theme="0" tint="-0.34998626667073579"/>
      </right>
      <top style="thick">
        <color theme="0" tint="-4.9989318521683403E-2"/>
      </top>
      <bottom style="thick">
        <color theme="0" tint="-4.9989318521683403E-2"/>
      </bottom>
      <diagonal/>
    </border>
    <border>
      <left style="thick">
        <color theme="0" tint="-0.34998626667073579"/>
      </left>
      <right style="thick">
        <color theme="0" tint="-0.34998626667073579"/>
      </right>
      <top style="thick">
        <color theme="0" tint="-4.9989318521683403E-2"/>
      </top>
      <bottom style="thick">
        <color theme="0" tint="-0.34998626667073579"/>
      </bottom>
      <diagonal/>
    </border>
    <border>
      <left style="thick">
        <color theme="0" tint="-0.34998626667073579"/>
      </left>
      <right style="thick">
        <color theme="0" tint="-0.34998626667073579"/>
      </right>
      <top/>
      <bottom style="thick">
        <color theme="0" tint="-4.9989318521683403E-2"/>
      </bottom>
      <diagonal/>
    </border>
    <border>
      <left/>
      <right style="thick">
        <color theme="0" tint="-0.34998626667073579"/>
      </right>
      <top style="thick">
        <color theme="0" tint="-0.34998626667073579"/>
      </top>
      <bottom style="thick">
        <color theme="0" tint="-4.9989318521683403E-2"/>
      </bottom>
      <diagonal/>
    </border>
    <border>
      <left/>
      <right style="thick">
        <color theme="0" tint="-0.34998626667073579"/>
      </right>
      <top style="thick">
        <color theme="0" tint="-4.9989318521683403E-2"/>
      </top>
      <bottom style="thick">
        <color theme="0" tint="-0.34998626667073579"/>
      </bottom>
      <diagonal/>
    </border>
    <border>
      <left/>
      <right style="thick">
        <color theme="0" tint="-0.34998626667073579"/>
      </right>
      <top/>
      <bottom style="thick">
        <color theme="0" tint="-4.9989318521683403E-2"/>
      </bottom>
      <diagonal/>
    </border>
    <border>
      <left/>
      <right style="thick">
        <color theme="0" tint="-0.34998626667073579"/>
      </right>
      <top style="thick">
        <color theme="0" tint="-4.9989318521683403E-2"/>
      </top>
      <bottom style="thick">
        <color theme="0" tint="-4.9989318521683403E-2"/>
      </bottom>
      <diagonal/>
    </border>
    <border>
      <left style="thick">
        <color theme="0" tint="-0.34998626667073579"/>
      </left>
      <right/>
      <top style="thick">
        <color theme="0" tint="-0.34998626667073579"/>
      </top>
      <bottom style="thick">
        <color theme="0" tint="-4.9989318521683403E-2"/>
      </bottom>
      <diagonal/>
    </border>
    <border>
      <left style="thick">
        <color theme="0" tint="-0.34998626667073579"/>
      </left>
      <right/>
      <top style="thick">
        <color theme="0" tint="-4.9989318521683403E-2"/>
      </top>
      <bottom style="thick">
        <color theme="0" tint="-0.34998626667073579"/>
      </bottom>
      <diagonal/>
    </border>
    <border>
      <left style="thick">
        <color theme="0" tint="-0.34998626667073579"/>
      </left>
      <right/>
      <top/>
      <bottom style="thick">
        <color theme="0" tint="-4.9989318521683403E-2"/>
      </bottom>
      <diagonal/>
    </border>
    <border>
      <left style="thick">
        <color theme="0" tint="-0.34998626667073579"/>
      </left>
      <right/>
      <top style="thick">
        <color theme="0" tint="-4.9989318521683403E-2"/>
      </top>
      <bottom style="thick">
        <color theme="0" tint="-4.9989318521683403E-2"/>
      </bottom>
      <diagonal/>
    </border>
    <border>
      <left/>
      <right/>
      <top style="thick">
        <color theme="0" tint="-0.34998626667073579"/>
      </top>
      <bottom/>
      <diagonal/>
    </border>
    <border>
      <left/>
      <right style="thick">
        <color theme="0" tint="-0.34998626667073579"/>
      </right>
      <top style="thick">
        <color theme="0" tint="-4.9989318521683403E-2"/>
      </top>
      <bottom/>
      <diagonal/>
    </border>
  </borders>
  <cellStyleXfs count="2">
    <xf numFmtId="0" fontId="0" fillId="0" borderId="0"/>
    <xf numFmtId="9" fontId="2" fillId="0" borderId="0" applyFont="0" applyFill="0" applyBorder="0" applyAlignment="0" applyProtection="0"/>
  </cellStyleXfs>
  <cellXfs count="44">
    <xf numFmtId="0" fontId="0" fillId="0" borderId="0" xfId="0"/>
    <xf numFmtId="0" fontId="0" fillId="0" borderId="0" xfId="0" applyBorder="1"/>
    <xf numFmtId="0" fontId="3" fillId="0" borderId="0" xfId="0" applyFont="1" applyBorder="1"/>
    <xf numFmtId="0" fontId="4" fillId="0" borderId="0" xfId="0" applyFont="1" applyBorder="1"/>
    <xf numFmtId="0" fontId="0" fillId="0" borderId="0" xfId="0" applyFont="1" applyBorder="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applyAlignment="1">
      <alignment vertical="top" wrapText="1"/>
    </xf>
    <xf numFmtId="0" fontId="0" fillId="0" borderId="0" xfId="0" applyFont="1" applyBorder="1" applyAlignment="1">
      <alignment horizontal="left"/>
    </xf>
    <xf numFmtId="0" fontId="1" fillId="0" borderId="0" xfId="0" applyFont="1" applyAlignment="1">
      <alignment vertical="top" wrapText="1"/>
    </xf>
    <xf numFmtId="164" fontId="1" fillId="0" borderId="0" xfId="0" applyNumberFormat="1" applyFont="1" applyAlignment="1">
      <alignment vertical="top" wrapText="1"/>
    </xf>
    <xf numFmtId="2" fontId="1" fillId="0" borderId="0" xfId="0" applyNumberFormat="1" applyFont="1" applyAlignment="1">
      <alignment vertical="top" wrapText="1"/>
    </xf>
    <xf numFmtId="0" fontId="1" fillId="0" borderId="0" xfId="0" applyFont="1" applyFill="1" applyAlignment="1">
      <alignment vertical="top" wrapText="1"/>
    </xf>
    <xf numFmtId="0" fontId="6" fillId="0" borderId="0" xfId="0" applyFont="1" applyAlignment="1">
      <alignment vertical="top" wrapText="1"/>
    </xf>
    <xf numFmtId="0" fontId="1" fillId="0" borderId="0" xfId="0" applyFont="1" applyAlignment="1">
      <alignment vertical="top" wrapText="1"/>
    </xf>
    <xf numFmtId="0" fontId="1" fillId="3" borderId="9" xfId="0" applyFont="1" applyFill="1" applyBorder="1" applyAlignment="1">
      <alignment horizontal="right" vertical="top" wrapText="1"/>
    </xf>
    <xf numFmtId="0" fontId="8" fillId="3" borderId="5" xfId="0" applyFont="1" applyFill="1" applyBorder="1" applyAlignment="1">
      <alignment horizontal="center" vertical="top" wrapText="1"/>
    </xf>
    <xf numFmtId="0" fontId="1" fillId="2" borderId="1" xfId="0" applyFont="1" applyFill="1" applyBorder="1" applyAlignment="1" applyProtection="1">
      <alignment horizontal="center" vertical="top" wrapText="1"/>
      <protection locked="0"/>
    </xf>
    <xf numFmtId="0" fontId="1" fillId="3" borderId="10" xfId="0" applyFont="1" applyFill="1" applyBorder="1" applyAlignment="1">
      <alignment horizontal="right" vertical="top" wrapText="1"/>
    </xf>
    <xf numFmtId="0" fontId="8" fillId="3" borderId="6" xfId="0" applyFont="1" applyFill="1" applyBorder="1" applyAlignment="1">
      <alignment horizontal="center" vertical="top" wrapText="1"/>
    </xf>
    <xf numFmtId="165" fontId="1" fillId="2" borderId="3" xfId="1" applyNumberFormat="1" applyFont="1" applyFill="1" applyBorder="1" applyAlignment="1" applyProtection="1">
      <alignment horizontal="center" vertical="top" wrapText="1"/>
      <protection locked="0"/>
    </xf>
    <xf numFmtId="0" fontId="1" fillId="3" borderId="11" xfId="0" applyFont="1" applyFill="1" applyBorder="1" applyAlignment="1">
      <alignment horizontal="right" vertical="top" wrapText="1"/>
    </xf>
    <xf numFmtId="0" fontId="8" fillId="3" borderId="7" xfId="0" applyFont="1" applyFill="1" applyBorder="1" applyAlignment="1">
      <alignment horizontal="center" vertical="top" wrapText="1"/>
    </xf>
    <xf numFmtId="0" fontId="1" fillId="2" borderId="4" xfId="0" applyFont="1" applyFill="1" applyBorder="1" applyAlignment="1" applyProtection="1">
      <alignment horizontal="center" vertical="top" wrapText="1"/>
      <protection locked="0"/>
    </xf>
    <xf numFmtId="0" fontId="1" fillId="3" borderId="12" xfId="0" applyFont="1" applyFill="1" applyBorder="1" applyAlignment="1">
      <alignment horizontal="right" vertical="top" wrapText="1"/>
    </xf>
    <xf numFmtId="0" fontId="8" fillId="3" borderId="8" xfId="0" applyFont="1" applyFill="1" applyBorder="1" applyAlignment="1">
      <alignment horizontal="center" vertical="top" wrapText="1"/>
    </xf>
    <xf numFmtId="1" fontId="1" fillId="3" borderId="2" xfId="0" applyNumberFormat="1" applyFont="1" applyFill="1" applyBorder="1" applyAlignment="1" applyProtection="1">
      <alignment horizontal="center" vertical="top" wrapText="1"/>
      <protection locked="0"/>
    </xf>
    <xf numFmtId="164" fontId="9" fillId="3" borderId="2" xfId="0" quotePrefix="1" applyNumberFormat="1" applyFont="1" applyFill="1" applyBorder="1" applyAlignment="1">
      <alignment horizontal="center" vertical="top" wrapText="1"/>
    </xf>
    <xf numFmtId="164" fontId="1" fillId="3" borderId="2" xfId="0" applyNumberFormat="1" applyFont="1" applyFill="1" applyBorder="1" applyAlignment="1" applyProtection="1">
      <alignment horizontal="center" vertical="top" wrapText="1"/>
      <protection locked="0"/>
    </xf>
    <xf numFmtId="3" fontId="1" fillId="3" borderId="2" xfId="0" applyNumberFormat="1" applyFont="1" applyFill="1" applyBorder="1" applyAlignment="1" applyProtection="1">
      <alignment horizontal="center" vertical="top" wrapText="1"/>
      <protection locked="0"/>
    </xf>
    <xf numFmtId="164" fontId="9" fillId="3" borderId="2" xfId="0" applyNumberFormat="1" applyFont="1" applyFill="1" applyBorder="1" applyAlignment="1">
      <alignment horizontal="center" vertical="top" wrapText="1"/>
    </xf>
    <xf numFmtId="0" fontId="6" fillId="3" borderId="12" xfId="0" applyFont="1" applyFill="1" applyBorder="1" applyAlignment="1">
      <alignment horizontal="right" vertical="top" wrapText="1"/>
    </xf>
    <xf numFmtId="0" fontId="10" fillId="3" borderId="14" xfId="0" applyFont="1" applyFill="1" applyBorder="1" applyAlignment="1">
      <alignment horizontal="center"/>
    </xf>
    <xf numFmtId="2" fontId="6" fillId="3" borderId="2" xfId="0" applyNumberFormat="1" applyFont="1" applyFill="1" applyBorder="1" applyAlignment="1">
      <alignment horizontal="center" vertical="top" wrapText="1"/>
    </xf>
    <xf numFmtId="3" fontId="6" fillId="3" borderId="10" xfId="0" applyNumberFormat="1" applyFont="1" applyFill="1" applyBorder="1" applyAlignment="1">
      <alignment horizontal="center"/>
    </xf>
    <xf numFmtId="3" fontId="6" fillId="3" borderId="6" xfId="0" applyNumberFormat="1" applyFont="1" applyFill="1" applyBorder="1" applyAlignment="1">
      <alignment horizontal="center"/>
    </xf>
    <xf numFmtId="3" fontId="6" fillId="3" borderId="3" xfId="0" applyNumberFormat="1" applyFont="1" applyFill="1" applyBorder="1" applyAlignment="1">
      <alignment horizontal="center"/>
    </xf>
    <xf numFmtId="0" fontId="11" fillId="0" borderId="13" xfId="0" applyFont="1" applyBorder="1" applyAlignment="1">
      <alignment horizontal="left"/>
    </xf>
    <xf numFmtId="0" fontId="11" fillId="0" borderId="0" xfId="0" applyFont="1" applyBorder="1" applyAlignment="1">
      <alignment horizontal="left"/>
    </xf>
    <xf numFmtId="0" fontId="13" fillId="0" borderId="0" xfId="0" applyFont="1" applyBorder="1" applyAlignment="1">
      <alignment horizontal="left"/>
    </xf>
    <xf numFmtId="0" fontId="15" fillId="0" borderId="0" xfId="0" applyFont="1" applyBorder="1" applyAlignment="1">
      <alignment horizontal="left"/>
    </xf>
    <xf numFmtId="0" fontId="17" fillId="0" borderId="0" xfId="0" applyFont="1" applyBorder="1"/>
    <xf numFmtId="0" fontId="1" fillId="0" borderId="0" xfId="0" applyFont="1" applyBorder="1"/>
    <xf numFmtId="0" fontId="7" fillId="0" borderId="0" xfId="0" applyFont="1" applyBorder="1" applyAlignment="1">
      <alignment horizontal="left"/>
    </xf>
  </cellXfs>
  <cellStyles count="2">
    <cellStyle name="Prozent" xfId="1" builtinId="5"/>
    <cellStyle name="Standard" xfId="0" builtinId="0"/>
  </cellStyles>
  <dxfs count="49">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theme="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137583</xdr:rowOff>
    </xdr:from>
    <xdr:to>
      <xdr:col>0</xdr:col>
      <xdr:colOff>2646296</xdr:colOff>
      <xdr:row>0</xdr:row>
      <xdr:rowOff>1397583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37583"/>
          <a:ext cx="2360546" cy="1260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abSelected="1" zoomScale="90" zoomScaleNormal="90" workbookViewId="0">
      <selection activeCell="C7" sqref="C7"/>
    </sheetView>
  </sheetViews>
  <sheetFormatPr baseColWidth="10" defaultColWidth="11.42578125" defaultRowHeight="15" x14ac:dyDescent="0.25"/>
  <cols>
    <col min="1" max="1" width="52.42578125" style="1" customWidth="1"/>
    <col min="2" max="2" width="2.7109375" style="1" customWidth="1"/>
    <col min="3" max="3" width="34.5703125" style="1" customWidth="1"/>
    <col min="4" max="9" width="35.7109375" style="1" customWidth="1"/>
    <col min="10" max="16384" width="11.42578125" style="1"/>
  </cols>
  <sheetData>
    <row r="1" spans="1:9" ht="122.25" customHeight="1" x14ac:dyDescent="0.25">
      <c r="C1" s="13" t="s">
        <v>49</v>
      </c>
      <c r="D1" s="14"/>
      <c r="E1" s="14"/>
      <c r="F1" s="14"/>
      <c r="G1" s="14"/>
      <c r="H1" s="14"/>
      <c r="I1" s="14"/>
    </row>
    <row r="2" spans="1:9" x14ac:dyDescent="0.25">
      <c r="A2" s="4"/>
      <c r="B2" s="4"/>
    </row>
    <row r="3" spans="1:9" x14ac:dyDescent="0.25">
      <c r="A3" s="43" t="s">
        <v>55</v>
      </c>
      <c r="B3" s="8"/>
      <c r="C3" s="8"/>
      <c r="D3" s="8"/>
      <c r="E3" s="8"/>
      <c r="F3" s="8"/>
      <c r="G3" s="8"/>
      <c r="H3" s="8"/>
      <c r="I3" s="8"/>
    </row>
    <row r="4" spans="1:9" x14ac:dyDescent="0.25">
      <c r="A4" s="43" t="s">
        <v>56</v>
      </c>
      <c r="B4" s="8"/>
      <c r="C4" s="8"/>
      <c r="D4" s="8"/>
      <c r="E4" s="8"/>
      <c r="F4" s="8"/>
      <c r="G4" s="8"/>
      <c r="H4" s="8"/>
      <c r="I4" s="8"/>
    </row>
    <row r="5" spans="1:9" x14ac:dyDescent="0.25">
      <c r="A5" s="43" t="s">
        <v>57</v>
      </c>
      <c r="B5" s="8"/>
      <c r="C5" s="8"/>
      <c r="D5" s="8"/>
      <c r="E5" s="8"/>
      <c r="F5" s="8"/>
      <c r="G5" s="8"/>
      <c r="H5" s="8"/>
      <c r="I5" s="8"/>
    </row>
    <row r="6" spans="1:9" ht="15.75" thickBot="1" x14ac:dyDescent="0.3">
      <c r="A6" s="2"/>
      <c r="B6" s="2"/>
      <c r="D6" s="3" t="str">
        <f>IF(OR(C7=admin!$C$3,admin!$C$4=berechnung_standard!C7,berechnung_standard!C7=admin!$C$5),IF(D7="",admin!$J$3,""),"")</f>
        <v/>
      </c>
      <c r="E6" s="3" t="str">
        <f>IF(OR(D7=admin!$C$3,admin!$C$4=berechnung_standard!D7,berechnung_standard!D7=admin!$C$5),IF(E7="",admin!$J$3,""),"")</f>
        <v/>
      </c>
      <c r="F6" s="3" t="str">
        <f>IF(OR(E7=admin!$C$3,admin!$C$4=berechnung_standard!E7,berechnung_standard!E7=admin!$C$5),IF(F7="",admin!$J$3,""),"")</f>
        <v/>
      </c>
      <c r="G6" s="3" t="str">
        <f>IF(OR(F7=admin!$C$3,admin!$C$4=berechnung_standard!F7,berechnung_standard!F7=admin!$C$5),IF(G7="",admin!$J$3,""),"")</f>
        <v/>
      </c>
      <c r="H6" s="3" t="str">
        <f>IF(OR(G7=admin!$C$3,admin!$C$4=berechnung_standard!G7,berechnung_standard!G7=admin!$C$5),IF(H7="",admin!$J$3,""),"")</f>
        <v/>
      </c>
      <c r="I6" s="3" t="str">
        <f>IF(OR(H7=admin!$C$3,admin!$C$4=berechnung_standard!H7,berechnung_standard!H7=admin!$C$5),IF(I7="",admin!$J$3,""),"")</f>
        <v/>
      </c>
    </row>
    <row r="7" spans="1:9" s="7" customFormat="1" ht="18" thickTop="1" thickBot="1" x14ac:dyDescent="0.3">
      <c r="A7" s="15" t="s">
        <v>14</v>
      </c>
      <c r="B7" s="16"/>
      <c r="C7" s="17"/>
      <c r="D7" s="17"/>
      <c r="E7" s="17"/>
      <c r="F7" s="17"/>
      <c r="G7" s="17"/>
      <c r="H7" s="17"/>
      <c r="I7" s="17"/>
    </row>
    <row r="8" spans="1:9" s="7" customFormat="1" ht="18" thickTop="1" thickBot="1" x14ac:dyDescent="0.3">
      <c r="A8" s="18" t="s">
        <v>15</v>
      </c>
      <c r="B8" s="19"/>
      <c r="C8" s="20"/>
      <c r="D8" s="20"/>
      <c r="E8" s="20"/>
      <c r="F8" s="20"/>
      <c r="G8" s="20"/>
      <c r="H8" s="20"/>
      <c r="I8" s="20"/>
    </row>
    <row r="9" spans="1:9" s="7" customFormat="1" ht="18" thickTop="1" thickBot="1" x14ac:dyDescent="0.3">
      <c r="A9" s="21" t="s">
        <v>16</v>
      </c>
      <c r="B9" s="22"/>
      <c r="C9" s="23"/>
      <c r="D9" s="23"/>
      <c r="E9" s="23"/>
      <c r="F9" s="23"/>
      <c r="G9" s="23"/>
      <c r="H9" s="23"/>
      <c r="I9" s="23"/>
    </row>
    <row r="10" spans="1:9" s="7" customFormat="1" ht="30" thickTop="1" thickBot="1" x14ac:dyDescent="0.3">
      <c r="A10" s="24" t="s">
        <v>17</v>
      </c>
      <c r="B10" s="25" t="s">
        <v>9</v>
      </c>
      <c r="C10" s="26"/>
      <c r="D10" s="26"/>
      <c r="E10" s="26"/>
      <c r="F10" s="26"/>
      <c r="G10" s="26"/>
      <c r="H10" s="26"/>
      <c r="I10" s="26"/>
    </row>
    <row r="11" spans="1:9" s="7" customFormat="1" ht="18" thickTop="1" thickBot="1" x14ac:dyDescent="0.3">
      <c r="A11" s="24" t="s">
        <v>18</v>
      </c>
      <c r="B11" s="25"/>
      <c r="C11" s="27" t="str">
        <f>IFERROR(IF(C8=admin!G2,"",IF(AND(C7=admin!C2,C8=admin!G3),admin!J2,IF(VLOOKUP(C7,admin!$C$2:$D$17,2,FALSE)&lt;&gt;0,VLOOKUP(C7,admin!$C$2:$D$17,2,FALSE),""))),"")</f>
        <v/>
      </c>
      <c r="D11" s="27" t="str">
        <f>IFERROR(IF(D8=admin!G2,"",IF(AND(D7=admin!C2,D8=admin!G3),admin!J2,IF(VLOOKUP(D7,admin!$C$2:$D$17,2,FALSE)&lt;&gt;0,VLOOKUP(D7,admin!$C$2:$D$17,2,FALSE),""))),"")</f>
        <v/>
      </c>
      <c r="E11" s="27" t="str">
        <f>IFERROR(IF(E8=admin!G2,"",IF(AND(E7=admin!C2,E8=admin!G3),admin!J2,IF(VLOOKUP(E7,admin!$C$2:$D$17,2,FALSE)&lt;&gt;0,VLOOKUP(E7,admin!$C$2:$D$17,2,FALSE),""))),"")</f>
        <v/>
      </c>
      <c r="F11" s="27" t="str">
        <f>IFERROR(IF(F8=admin!G2,"",IF(AND(F7=admin!C2,F8=admin!G3),admin!J2,IF(VLOOKUP(F7,admin!$C$2:$D$17,2,FALSE)&lt;&gt;0,VLOOKUP(F7,admin!$C$2:$D$17,2,FALSE),""))),"")</f>
        <v/>
      </c>
      <c r="G11" s="27" t="str">
        <f>IFERROR(IF(G8=admin!G2,"",IF(AND(G7=admin!C2,G8=admin!G3),admin!J2,IF(VLOOKUP(G7,admin!$C$2:$D$17,2,FALSE)&lt;&gt;0,VLOOKUP(G7,admin!$C$2:$D$17,2,FALSE),""))),"")</f>
        <v/>
      </c>
      <c r="H11" s="27" t="str">
        <f>IFERROR(IF(H8=admin!G2,"",IF(AND(H7=admin!C2,H8=admin!G3),admin!J2,IF(VLOOKUP(H7,admin!$C$2:$D$17,2,FALSE)&lt;&gt;0,VLOOKUP(H7,admin!$C$2:$D$17,2,FALSE),""))),"")</f>
        <v/>
      </c>
      <c r="I11" s="27" t="str">
        <f>IFERROR(IF(I8=admin!G2,"",IF(AND(I7=admin!C2,I8=admin!G3),admin!J2,IF(VLOOKUP(I7,admin!$C$2:$D$17,2,FALSE)&lt;&gt;0,VLOOKUP(I7,admin!$C$2:$D$17,2,FALSE),""))),"")</f>
        <v/>
      </c>
    </row>
    <row r="12" spans="1:9" s="7" customFormat="1" ht="30" thickTop="1" thickBot="1" x14ac:dyDescent="0.3">
      <c r="A12" s="24" t="s">
        <v>19</v>
      </c>
      <c r="B12" s="25" t="s">
        <v>10</v>
      </c>
      <c r="C12" s="28"/>
      <c r="D12" s="28"/>
      <c r="E12" s="28"/>
      <c r="F12" s="28"/>
      <c r="G12" s="28"/>
      <c r="H12" s="28"/>
      <c r="I12" s="28"/>
    </row>
    <row r="13" spans="1:9" s="7" customFormat="1" ht="30" thickTop="1" thickBot="1" x14ac:dyDescent="0.3">
      <c r="A13" s="24" t="s">
        <v>20</v>
      </c>
      <c r="B13" s="25" t="s">
        <v>11</v>
      </c>
      <c r="C13" s="29"/>
      <c r="D13" s="29"/>
      <c r="E13" s="29"/>
      <c r="F13" s="29"/>
      <c r="G13" s="29"/>
      <c r="H13" s="29"/>
      <c r="I13" s="29"/>
    </row>
    <row r="14" spans="1:9" s="7" customFormat="1" ht="18" thickTop="1" thickBot="1" x14ac:dyDescent="0.3">
      <c r="A14" s="24" t="s">
        <v>21</v>
      </c>
      <c r="B14" s="25"/>
      <c r="C14" s="30" t="str">
        <f>IFERROR(IF(C7=admin!C2,IF((C12/365*100)+(C13/365*0.88)=0,"",(C12/365*100)+(C13/365*0.88)),IF((C11/365*100)+(C13/365*0.88)=0,"",(C11/365*100)+(C13/365*0.88))),"")</f>
        <v/>
      </c>
      <c r="D14" s="30" t="str">
        <f>IFERROR(IF(D7=admin!C2,IF((D12/365*100)+(D13/365*0.88)=0,"",(D12/365*100)+(D13/365*0.88)),IF((D11/365*100)+(D13/365*0.88)=0,"",(D11/365*100)+(D13/365*0.88))),"")</f>
        <v/>
      </c>
      <c r="E14" s="30" t="str">
        <f>IFERROR(IF(E7=admin!C2,IF((E12/365*100)+(E13/365*0.88)=0,"",(E12/365*100)+(E13/365*0.88)),IF((E11/365*100)+(E13/365*0.88)=0,"",(E11/365*100)+(E13/365*0.88))),"")</f>
        <v/>
      </c>
      <c r="F14" s="30" t="str">
        <f>IFERROR(IF(F7=admin!C2,IF((F12/365*100)+(F13/365*0.88)=0,"",(F12/365*100)+(F13/365*0.88)),IF((F11/365*100)+(F13/365*0.88)=0,"",(F11/365*100)+(F13/365*0.88))),"")</f>
        <v/>
      </c>
      <c r="G14" s="30" t="str">
        <f>IFERROR(IF(G7=admin!C2,IF((G12/365*100)+(G13/365*0.88)=0,"",(G12/365*100)+(G13/365*0.88)),IF((G11/365*100)+(G13/365*0.88)=0,"",(G11/365*100)+(G13/365*0.88))),"")</f>
        <v/>
      </c>
      <c r="H14" s="30" t="str">
        <f>IFERROR(IF(H7=admin!C2,IF((H12/365*100)+(H13/365*0.88)=0,"",(H12/365*100)+(H13/365*0.88)),IF((H11/365*100)+(H13/365*0.88)=0,"",(H11/365*100)+(H13/365*0.88))),"")</f>
        <v/>
      </c>
      <c r="I14" s="30" t="str">
        <f>IFERROR(IF(I7=admin!C2,IF((I12/365*100)+(I13/365*0.88)=0,"",(I12/365*100)+(I13/365*0.88)),IF((I11/365*100)+(I13/365*0.88)=0,"",(I11/365*100)+(I13/365*0.88))),"")</f>
        <v/>
      </c>
    </row>
    <row r="15" spans="1:9" s="7" customFormat="1" ht="30" thickTop="1" thickBot="1" x14ac:dyDescent="0.3">
      <c r="A15" s="24" t="s">
        <v>22</v>
      </c>
      <c r="B15" s="25"/>
      <c r="C15" s="30" t="str">
        <f t="shared" ref="C15:I15" si="0">IFERROR(0.7*C14,"")</f>
        <v/>
      </c>
      <c r="D15" s="30" t="str">
        <f t="shared" si="0"/>
        <v/>
      </c>
      <c r="E15" s="30" t="str">
        <f t="shared" si="0"/>
        <v/>
      </c>
      <c r="F15" s="30" t="str">
        <f t="shared" si="0"/>
        <v/>
      </c>
      <c r="G15" s="30" t="str">
        <f t="shared" si="0"/>
        <v/>
      </c>
      <c r="H15" s="30" t="str">
        <f t="shared" si="0"/>
        <v/>
      </c>
      <c r="I15" s="30" t="str">
        <f t="shared" si="0"/>
        <v/>
      </c>
    </row>
    <row r="16" spans="1:9" s="7" customFormat="1" ht="18" thickTop="1" thickBot="1" x14ac:dyDescent="0.3">
      <c r="A16" s="24" t="s">
        <v>23</v>
      </c>
      <c r="B16" s="25" t="s">
        <v>12</v>
      </c>
      <c r="C16" s="29"/>
      <c r="D16" s="29"/>
      <c r="E16" s="29"/>
      <c r="F16" s="29"/>
      <c r="G16" s="29"/>
      <c r="H16" s="29"/>
      <c r="I16" s="29"/>
    </row>
    <row r="17" spans="1:9" s="7" customFormat="1" ht="18.75" thickTop="1" thickBot="1" x14ac:dyDescent="0.3">
      <c r="A17" s="31" t="s">
        <v>24</v>
      </c>
      <c r="B17" s="32" t="str">
        <f>IF(A99="x","5)","")</f>
        <v/>
      </c>
      <c r="C17" s="33" t="str">
        <f>IFERROR(IF(C8=admin!G3,(C15/100*C10)/C16*100,IF(C8=admin!G2,4*VLOOKUP(C7,admin!$C2:$E17,3,FALSE),"")),"")</f>
        <v/>
      </c>
      <c r="D17" s="33" t="str">
        <f>IFERROR(IF(D8=admin!G3,(D15/100*D10)/D16*100,IF(D8=admin!G2,4*VLOOKUP(D7,admin!$C2:$E17,3,FALSE),"")),"")</f>
        <v/>
      </c>
      <c r="E17" s="33" t="str">
        <f>IFERROR(IF(E8=admin!G3,(E15/100*E10)/E16*100,IF(E8=admin!G2,4*VLOOKUP(E7,admin!$C2:$E17,3,FALSE),"")),"")</f>
        <v/>
      </c>
      <c r="F17" s="33" t="str">
        <f>IFERROR(IF(F8=admin!G3,(F15/100*F10)/F16*100,IF(F8=admin!G2,4*VLOOKUP(F7,admin!$C2:$E17,3,FALSE),"")),"")</f>
        <v/>
      </c>
      <c r="G17" s="33" t="str">
        <f>IFERROR(IF(G8=admin!G3,(G15/100*G10)/G16*100,IF(G8=admin!G2,4*VLOOKUP(G7,admin!$C2:$E17,3,FALSE),"")),"")</f>
        <v/>
      </c>
      <c r="H17" s="33" t="str">
        <f>IFERROR(IF(H8=admin!G3,(H15/100*H10)/H16*100,IF(H8=admin!G2,4*VLOOKUP(H7,admin!$C2:$E17,3,FALSE),"")),"")</f>
        <v/>
      </c>
      <c r="I17" s="33" t="str">
        <f>IFERROR(IF(I8=admin!G3,(I15/100*I10)/I16*100,IF(I8=admin!G2,4*VLOOKUP(I7,admin!$C2:$E17,3,FALSE),"")),"")</f>
        <v/>
      </c>
    </row>
    <row r="18" spans="1:9" ht="16.5" thickTop="1" thickBot="1" x14ac:dyDescent="0.3">
      <c r="A18" s="34" t="s">
        <v>25</v>
      </c>
      <c r="B18" s="35" t="str">
        <f>IF(A99="x","5)","")</f>
        <v/>
      </c>
      <c r="C18" s="36" t="str">
        <f t="shared" ref="C18:I18" si="1">IFERROR(C17*C9,"")</f>
        <v/>
      </c>
      <c r="D18" s="36" t="str">
        <f t="shared" si="1"/>
        <v/>
      </c>
      <c r="E18" s="36" t="str">
        <f t="shared" si="1"/>
        <v/>
      </c>
      <c r="F18" s="36" t="str">
        <f t="shared" si="1"/>
        <v/>
      </c>
      <c r="G18" s="36" t="str">
        <f t="shared" si="1"/>
        <v/>
      </c>
      <c r="H18" s="36" t="str">
        <f t="shared" si="1"/>
        <v/>
      </c>
      <c r="I18" s="36" t="str">
        <f t="shared" si="1"/>
        <v/>
      </c>
    </row>
    <row r="19" spans="1:9" ht="15.75" thickTop="1" x14ac:dyDescent="0.25">
      <c r="A19" s="37" t="s">
        <v>50</v>
      </c>
      <c r="B19" s="38"/>
      <c r="C19" s="37"/>
      <c r="D19" s="37"/>
      <c r="E19" s="37"/>
      <c r="F19" s="37"/>
      <c r="G19" s="37"/>
      <c r="H19" s="37"/>
      <c r="I19" s="37"/>
    </row>
    <row r="20" spans="1:9" x14ac:dyDescent="0.25">
      <c r="A20" s="38" t="s">
        <v>51</v>
      </c>
      <c r="B20" s="38"/>
      <c r="C20" s="38"/>
      <c r="D20" s="38"/>
      <c r="E20" s="38"/>
      <c r="F20" s="38"/>
      <c r="G20" s="38"/>
      <c r="H20" s="38"/>
      <c r="I20" s="38"/>
    </row>
    <row r="21" spans="1:9" x14ac:dyDescent="0.25">
      <c r="A21" s="38" t="s">
        <v>52</v>
      </c>
      <c r="B21" s="38"/>
      <c r="C21" s="38"/>
      <c r="D21" s="38"/>
      <c r="E21" s="38"/>
      <c r="F21" s="38"/>
      <c r="G21" s="38"/>
      <c r="H21" s="38"/>
      <c r="I21" s="38"/>
    </row>
    <row r="22" spans="1:9" x14ac:dyDescent="0.25">
      <c r="A22" s="39" t="s">
        <v>53</v>
      </c>
      <c r="B22" s="39"/>
      <c r="C22" s="39"/>
      <c r="D22" s="39"/>
      <c r="E22" s="39"/>
      <c r="F22" s="39"/>
      <c r="G22" s="39"/>
      <c r="H22" s="39"/>
      <c r="I22" s="39"/>
    </row>
    <row r="23" spans="1:9" x14ac:dyDescent="0.25">
      <c r="A23" s="40" t="s">
        <v>54</v>
      </c>
      <c r="B23" s="40"/>
      <c r="C23" s="40"/>
      <c r="D23" s="40"/>
      <c r="E23" s="40"/>
      <c r="F23" s="40"/>
      <c r="G23" s="40"/>
      <c r="H23" s="40"/>
      <c r="I23" s="40"/>
    </row>
    <row r="24" spans="1:9" x14ac:dyDescent="0.25">
      <c r="A24" s="41"/>
      <c r="B24" s="41"/>
      <c r="C24" s="42"/>
      <c r="D24" s="42"/>
      <c r="E24" s="42"/>
      <c r="F24" s="42"/>
      <c r="G24" s="42"/>
      <c r="H24" s="42"/>
      <c r="I24" s="42"/>
    </row>
    <row r="25" spans="1:9" x14ac:dyDescent="0.25">
      <c r="A25" s="41"/>
      <c r="B25" s="41"/>
      <c r="C25" s="42"/>
      <c r="D25" s="42"/>
      <c r="E25" s="42"/>
      <c r="F25" s="42"/>
      <c r="G25" s="42"/>
      <c r="H25" s="42"/>
      <c r="I25" s="42"/>
    </row>
    <row r="27" spans="1:9" x14ac:dyDescent="0.25">
      <c r="A27" s="4"/>
      <c r="B27" s="3"/>
    </row>
    <row r="99" spans="1:9" s="6" customFormat="1" ht="24" customHeight="1" x14ac:dyDescent="0.25">
      <c r="A99" s="6" t="str">
        <f>IF(COUNTIF(C99:I99,"x")&gt;0,"x","")</f>
        <v/>
      </c>
      <c r="C99" s="5" t="str">
        <f>IF(AND(OR(C7=admin!C13,C7=admin!C17,C7=admin!C6),C8=admin!G3),"x","")</f>
        <v/>
      </c>
      <c r="D99" s="5" t="str">
        <f>IF(AND(OR(D7=admin!C13,D7=admin!C17,D7=admin!C6),D8=admin!G3),"x","")</f>
        <v/>
      </c>
      <c r="E99" s="5" t="str">
        <f>IF(AND(OR(E7=admin!C13,E7=admin!C17,E7=admin!C6),E8=admin!G3),"x","")</f>
        <v/>
      </c>
      <c r="F99" s="5" t="str">
        <f>IF(AND(OR(F7=admin!C13,F7=admin!C17,F7=admin!C6),F8=admin!G3),"x","")</f>
        <v/>
      </c>
      <c r="G99" s="5" t="str">
        <f>IF(AND(OR(G7=admin!C13,G7=admin!C17,G7=admin!C6),G8=admin!G3),"x","")</f>
        <v/>
      </c>
      <c r="H99" s="5" t="str">
        <f>IF(AND(OR(H7=admin!C13,H7=admin!C17,H7=admin!C6),H8=admin!G3),"x","")</f>
        <v/>
      </c>
      <c r="I99" s="5" t="str">
        <f>IF(AND(OR(I7=admin!C13,I7=admin!C17,I7=admin!C6),I8=admin!G3),"x","")</f>
        <v/>
      </c>
    </row>
  </sheetData>
  <sheetProtection password="DC82" sheet="1" selectLockedCells="1"/>
  <mergeCells count="9">
    <mergeCell ref="C1:I1"/>
    <mergeCell ref="A4:I4"/>
    <mergeCell ref="A3:I3"/>
    <mergeCell ref="A23:I23"/>
    <mergeCell ref="A22:I22"/>
    <mergeCell ref="A21:I21"/>
    <mergeCell ref="A20:I20"/>
    <mergeCell ref="A19:I19"/>
    <mergeCell ref="A5:I5"/>
  </mergeCells>
  <conditionalFormatting sqref="A23">
    <cfRule type="expression" dxfId="48" priority="1">
      <formula>A99="x"</formula>
    </cfRule>
  </conditionalFormatting>
  <dataValidations count="1">
    <dataValidation type="whole" allowBlank="1" showInputMessage="1" showErrorMessage="1" errorTitle="Giorni di pascolo" error="I giorni di pascolo devono essere almeno 156 e non devono superare i 184" sqref="C10:I10">
      <formula1>156</formula1>
      <formula2>184</formula2>
    </dataValidation>
  </dataValidations>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4" id="{B0C92659-DFB1-4194-B505-B1EED20C9FA6}">
            <xm:f>AND(C7=admin!$C$2,C8=admin!$G$3)</xm:f>
            <x14:dxf>
              <fill>
                <patternFill>
                  <bgColor rgb="FFFFFF99"/>
                </patternFill>
              </fill>
            </x14:dxf>
          </x14:cfRule>
          <xm:sqref>C12</xm:sqref>
        </x14:conditionalFormatting>
        <x14:conditionalFormatting xmlns:xm="http://schemas.microsoft.com/office/excel/2006/main">
          <x14:cfRule type="expression" priority="62" id="{EF48B797-AAF9-4D7A-85A6-C3D0E73D18A9}">
            <xm:f>C8=admin!$G$3</xm:f>
            <x14:dxf>
              <fill>
                <patternFill>
                  <bgColor rgb="FFFFFF99"/>
                </patternFill>
              </fill>
            </x14:dxf>
          </x14:cfRule>
          <xm:sqref>C13</xm:sqref>
        </x14:conditionalFormatting>
        <x14:conditionalFormatting xmlns:xm="http://schemas.microsoft.com/office/excel/2006/main">
          <x14:cfRule type="expression" priority="61" id="{EA1E1AFA-A880-4739-B465-6BBB34967079}">
            <xm:f>C8=admin!$G$3</xm:f>
            <x14:dxf>
              <fill>
                <patternFill>
                  <bgColor rgb="FFFFFF99"/>
                </patternFill>
              </fill>
            </x14:dxf>
          </x14:cfRule>
          <xm:sqref>C16</xm:sqref>
        </x14:conditionalFormatting>
        <x14:conditionalFormatting xmlns:xm="http://schemas.microsoft.com/office/excel/2006/main">
          <x14:cfRule type="expression" priority="60" id="{1C0ED03E-9A30-4A11-A424-CE4D2E0E138F}">
            <xm:f>C8=admin!$G$3</xm:f>
            <x14:dxf>
              <fill>
                <patternFill>
                  <bgColor rgb="FFFFFF99"/>
                </patternFill>
              </fill>
            </x14:dxf>
          </x14:cfRule>
          <xm:sqref>C10:D10</xm:sqref>
        </x14:conditionalFormatting>
        <x14:conditionalFormatting xmlns:xm="http://schemas.microsoft.com/office/excel/2006/main">
          <x14:cfRule type="expression" priority="55" id="{B0809E71-9D34-4668-9DA4-173ABC03A91A}">
            <xm:f>C8=admin!$G$3</xm:f>
            <x14:dxf>
              <font>
                <color auto="1"/>
              </font>
            </x14:dxf>
          </x14:cfRule>
          <xm:sqref>C11</xm:sqref>
        </x14:conditionalFormatting>
        <x14:conditionalFormatting xmlns:xm="http://schemas.microsoft.com/office/excel/2006/main">
          <x14:cfRule type="expression" priority="54" id="{EA98F4F4-FDA2-42A5-8884-314E4D34DCE8}">
            <xm:f>C8=admin!$G$3</xm:f>
            <x14:dxf>
              <font>
                <color auto="1"/>
              </font>
            </x14:dxf>
          </x14:cfRule>
          <xm:sqref>C14</xm:sqref>
        </x14:conditionalFormatting>
        <x14:conditionalFormatting xmlns:xm="http://schemas.microsoft.com/office/excel/2006/main">
          <x14:cfRule type="expression" priority="53" id="{2E2FA093-A017-4D4E-B2EF-B0A2D3B82391}">
            <xm:f>C8=admin!$G$3</xm:f>
            <x14:dxf>
              <font>
                <color auto="1"/>
              </font>
            </x14:dxf>
          </x14:cfRule>
          <xm:sqref>C15</xm:sqref>
        </x14:conditionalFormatting>
        <x14:conditionalFormatting xmlns:xm="http://schemas.microsoft.com/office/excel/2006/main">
          <x14:cfRule type="expression" priority="45" id="{F638BF08-A57D-4B09-8A13-AA4371588317}">
            <xm:f>AND(D7=admin!$C$2,D8=admin!$G$3)</xm:f>
            <x14:dxf>
              <fill>
                <patternFill>
                  <bgColor rgb="FFFFFF99"/>
                </patternFill>
              </fill>
            </x14:dxf>
          </x14:cfRule>
          <xm:sqref>D12</xm:sqref>
        </x14:conditionalFormatting>
        <x14:conditionalFormatting xmlns:xm="http://schemas.microsoft.com/office/excel/2006/main">
          <x14:cfRule type="expression" priority="44" id="{86542FCA-37D6-4BD6-AAC0-FCB8996AFD4B}">
            <xm:f>D8=admin!$G$3</xm:f>
            <x14:dxf>
              <fill>
                <patternFill>
                  <bgColor rgb="FFFFFF99"/>
                </patternFill>
              </fill>
            </x14:dxf>
          </x14:cfRule>
          <xm:sqref>D13</xm:sqref>
        </x14:conditionalFormatting>
        <x14:conditionalFormatting xmlns:xm="http://schemas.microsoft.com/office/excel/2006/main">
          <x14:cfRule type="expression" priority="43" id="{CD693C70-861A-41B2-92B6-04B5456EC8E0}">
            <xm:f>D8=admin!$G$3</xm:f>
            <x14:dxf>
              <fill>
                <patternFill>
                  <bgColor rgb="FFFFFF99"/>
                </patternFill>
              </fill>
            </x14:dxf>
          </x14:cfRule>
          <xm:sqref>D16</xm:sqref>
        </x14:conditionalFormatting>
        <x14:conditionalFormatting xmlns:xm="http://schemas.microsoft.com/office/excel/2006/main">
          <x14:cfRule type="expression" priority="41" id="{0077214A-4499-4F24-BA2F-007A1380AA87}">
            <xm:f>D8=admin!$G$3</xm:f>
            <x14:dxf>
              <font>
                <color auto="1"/>
              </font>
            </x14:dxf>
          </x14:cfRule>
          <xm:sqref>D11</xm:sqref>
        </x14:conditionalFormatting>
        <x14:conditionalFormatting xmlns:xm="http://schemas.microsoft.com/office/excel/2006/main">
          <x14:cfRule type="expression" priority="40" id="{BB9E8770-A3E8-4E79-A0AC-3E001B06EEAB}">
            <xm:f>D8=admin!$G$3</xm:f>
            <x14:dxf>
              <font>
                <color auto="1"/>
              </font>
            </x14:dxf>
          </x14:cfRule>
          <xm:sqref>D14</xm:sqref>
        </x14:conditionalFormatting>
        <x14:conditionalFormatting xmlns:xm="http://schemas.microsoft.com/office/excel/2006/main">
          <x14:cfRule type="expression" priority="39" id="{1D8D518B-4474-4B36-842E-7BB5BA801457}">
            <xm:f>D8=admin!$G$3</xm:f>
            <x14:dxf>
              <font>
                <color auto="1"/>
              </font>
            </x14:dxf>
          </x14:cfRule>
          <xm:sqref>D15</xm:sqref>
        </x14:conditionalFormatting>
        <x14:conditionalFormatting xmlns:xm="http://schemas.microsoft.com/office/excel/2006/main">
          <x14:cfRule type="expression" priority="38" id="{B7F18103-FE6B-48E8-9115-9A951B8C259A}">
            <xm:f>AND(I7=admin!$C$2,I8=admin!$G$3)</xm:f>
            <x14:dxf>
              <fill>
                <patternFill>
                  <bgColor rgb="FFFFFF99"/>
                </patternFill>
              </fill>
            </x14:dxf>
          </x14:cfRule>
          <xm:sqref>I12</xm:sqref>
        </x14:conditionalFormatting>
        <x14:conditionalFormatting xmlns:xm="http://schemas.microsoft.com/office/excel/2006/main">
          <x14:cfRule type="expression" priority="37" id="{C1D65AFB-9864-45C7-836C-346BC74C3C34}">
            <xm:f>I8=admin!$G$3</xm:f>
            <x14:dxf>
              <fill>
                <patternFill>
                  <bgColor rgb="FFFFFF99"/>
                </patternFill>
              </fill>
            </x14:dxf>
          </x14:cfRule>
          <xm:sqref>I13</xm:sqref>
        </x14:conditionalFormatting>
        <x14:conditionalFormatting xmlns:xm="http://schemas.microsoft.com/office/excel/2006/main">
          <x14:cfRule type="expression" priority="36" id="{2452E8C5-4266-4697-BC8B-4EE3B30B08F8}">
            <xm:f>I8=admin!$G$3</xm:f>
            <x14:dxf>
              <fill>
                <patternFill>
                  <bgColor rgb="FFFFFF99"/>
                </patternFill>
              </fill>
            </x14:dxf>
          </x14:cfRule>
          <xm:sqref>I16</xm:sqref>
        </x14:conditionalFormatting>
        <x14:conditionalFormatting xmlns:xm="http://schemas.microsoft.com/office/excel/2006/main">
          <x14:cfRule type="expression" priority="35" id="{5485E5E4-2C0D-4262-ACD9-15C1BFFDCBE4}">
            <xm:f>I8=admin!$G$3</xm:f>
            <x14:dxf>
              <fill>
                <patternFill>
                  <bgColor rgb="FFFFFF99"/>
                </patternFill>
              </fill>
            </x14:dxf>
          </x14:cfRule>
          <xm:sqref>I10</xm:sqref>
        </x14:conditionalFormatting>
        <x14:conditionalFormatting xmlns:xm="http://schemas.microsoft.com/office/excel/2006/main">
          <x14:cfRule type="expression" priority="34" id="{8CF44959-52E6-4617-A0E2-83E65AC78EC9}">
            <xm:f>I8=admin!$G$3</xm:f>
            <x14:dxf>
              <font>
                <color auto="1"/>
              </font>
            </x14:dxf>
          </x14:cfRule>
          <xm:sqref>I11</xm:sqref>
        </x14:conditionalFormatting>
        <x14:conditionalFormatting xmlns:xm="http://schemas.microsoft.com/office/excel/2006/main">
          <x14:cfRule type="expression" priority="33" id="{8CB56335-58F9-4C36-B2FC-C3C7ACC2D228}">
            <xm:f>I8=admin!$G$3</xm:f>
            <x14:dxf>
              <font>
                <color auto="1"/>
              </font>
            </x14:dxf>
          </x14:cfRule>
          <xm:sqref>I14</xm:sqref>
        </x14:conditionalFormatting>
        <x14:conditionalFormatting xmlns:xm="http://schemas.microsoft.com/office/excel/2006/main">
          <x14:cfRule type="expression" priority="32" id="{0BAAB6ED-CE99-45BB-8EA2-0008EFDF0564}">
            <xm:f>I8=admin!$G$3</xm:f>
            <x14:dxf>
              <font>
                <color auto="1"/>
              </font>
            </x14:dxf>
          </x14:cfRule>
          <xm:sqref>I15</xm:sqref>
        </x14:conditionalFormatting>
        <x14:conditionalFormatting xmlns:xm="http://schemas.microsoft.com/office/excel/2006/main">
          <x14:cfRule type="expression" priority="31" id="{6521F0D2-EB84-4A05-A5F9-B627D24F8D44}">
            <xm:f>AND(H7=admin!$C$2,H8=admin!$G$3)</xm:f>
            <x14:dxf>
              <fill>
                <patternFill>
                  <bgColor rgb="FFFFFF99"/>
                </patternFill>
              </fill>
            </x14:dxf>
          </x14:cfRule>
          <xm:sqref>H12</xm:sqref>
        </x14:conditionalFormatting>
        <x14:conditionalFormatting xmlns:xm="http://schemas.microsoft.com/office/excel/2006/main">
          <x14:cfRule type="expression" priority="30" id="{F069C232-0D6E-447E-B059-2C323133050F}">
            <xm:f>H8=admin!$G$3</xm:f>
            <x14:dxf>
              <fill>
                <patternFill>
                  <bgColor rgb="FFFFFF99"/>
                </patternFill>
              </fill>
            </x14:dxf>
          </x14:cfRule>
          <xm:sqref>H13</xm:sqref>
        </x14:conditionalFormatting>
        <x14:conditionalFormatting xmlns:xm="http://schemas.microsoft.com/office/excel/2006/main">
          <x14:cfRule type="expression" priority="29" id="{20E6C50D-7060-408B-94E2-55A768E802D0}">
            <xm:f>H8=admin!$G$3</xm:f>
            <x14:dxf>
              <fill>
                <patternFill>
                  <bgColor rgb="FFFFFF99"/>
                </patternFill>
              </fill>
            </x14:dxf>
          </x14:cfRule>
          <xm:sqref>H16</xm:sqref>
        </x14:conditionalFormatting>
        <x14:conditionalFormatting xmlns:xm="http://schemas.microsoft.com/office/excel/2006/main">
          <x14:cfRule type="expression" priority="28" id="{81431FB6-7441-42BD-92A7-3DA40E4C0F65}">
            <xm:f>H8=admin!$G$3</xm:f>
            <x14:dxf>
              <fill>
                <patternFill>
                  <bgColor rgb="FFFFFF99"/>
                </patternFill>
              </fill>
            </x14:dxf>
          </x14:cfRule>
          <xm:sqref>H10</xm:sqref>
        </x14:conditionalFormatting>
        <x14:conditionalFormatting xmlns:xm="http://schemas.microsoft.com/office/excel/2006/main">
          <x14:cfRule type="expression" priority="27" id="{13C17950-1798-4249-908D-9F5489D34DCE}">
            <xm:f>H8=admin!$G$3</xm:f>
            <x14:dxf>
              <font>
                <color auto="1"/>
              </font>
            </x14:dxf>
          </x14:cfRule>
          <xm:sqref>H11</xm:sqref>
        </x14:conditionalFormatting>
        <x14:conditionalFormatting xmlns:xm="http://schemas.microsoft.com/office/excel/2006/main">
          <x14:cfRule type="expression" priority="26" id="{F986B2B6-A3C2-4E83-9626-E9A71B966F2D}">
            <xm:f>H8=admin!$G$3</xm:f>
            <x14:dxf>
              <font>
                <color auto="1"/>
              </font>
            </x14:dxf>
          </x14:cfRule>
          <xm:sqref>H14</xm:sqref>
        </x14:conditionalFormatting>
        <x14:conditionalFormatting xmlns:xm="http://schemas.microsoft.com/office/excel/2006/main">
          <x14:cfRule type="expression" priority="25" id="{CAA55286-B4C7-4890-9237-FA4814774807}">
            <xm:f>H8=admin!$G$3</xm:f>
            <x14:dxf>
              <font>
                <color auto="1"/>
              </font>
            </x14:dxf>
          </x14:cfRule>
          <xm:sqref>H15</xm:sqref>
        </x14:conditionalFormatting>
        <x14:conditionalFormatting xmlns:xm="http://schemas.microsoft.com/office/excel/2006/main">
          <x14:cfRule type="expression" priority="24" id="{D205EA01-4725-4EE4-BC04-82BE7B0C759B}">
            <xm:f>AND(E7=admin!$C$2,E8=admin!$G$3)</xm:f>
            <x14:dxf>
              <fill>
                <patternFill>
                  <bgColor rgb="FFFFFF99"/>
                </patternFill>
              </fill>
            </x14:dxf>
          </x14:cfRule>
          <xm:sqref>E12</xm:sqref>
        </x14:conditionalFormatting>
        <x14:conditionalFormatting xmlns:xm="http://schemas.microsoft.com/office/excel/2006/main">
          <x14:cfRule type="expression" priority="23" id="{070AF8F6-7317-4464-A0C8-836A4AEC0C5F}">
            <xm:f>E8=admin!$G$3</xm:f>
            <x14:dxf>
              <fill>
                <patternFill>
                  <bgColor rgb="FFFFFF99"/>
                </patternFill>
              </fill>
            </x14:dxf>
          </x14:cfRule>
          <xm:sqref>E13</xm:sqref>
        </x14:conditionalFormatting>
        <x14:conditionalFormatting xmlns:xm="http://schemas.microsoft.com/office/excel/2006/main">
          <x14:cfRule type="expression" priority="22" id="{008FA0E9-2A18-4D05-8D73-201D80429636}">
            <xm:f>E8=admin!$G$3</xm:f>
            <x14:dxf>
              <fill>
                <patternFill>
                  <bgColor rgb="FFFFFF99"/>
                </patternFill>
              </fill>
            </x14:dxf>
          </x14:cfRule>
          <xm:sqref>E16</xm:sqref>
        </x14:conditionalFormatting>
        <x14:conditionalFormatting xmlns:xm="http://schemas.microsoft.com/office/excel/2006/main">
          <x14:cfRule type="expression" priority="21" id="{8A7D03EE-9125-4DCF-954C-E1B50613557A}">
            <xm:f>E8=admin!$G$3</xm:f>
            <x14:dxf>
              <fill>
                <patternFill>
                  <bgColor rgb="FFFFFF99"/>
                </patternFill>
              </fill>
            </x14:dxf>
          </x14:cfRule>
          <xm:sqref>E10</xm:sqref>
        </x14:conditionalFormatting>
        <x14:conditionalFormatting xmlns:xm="http://schemas.microsoft.com/office/excel/2006/main">
          <x14:cfRule type="expression" priority="20" id="{CAF64B97-677C-41F3-B9A7-9B84B573235C}">
            <xm:f>E8=admin!$G$3</xm:f>
            <x14:dxf>
              <font>
                <color auto="1"/>
              </font>
            </x14:dxf>
          </x14:cfRule>
          <xm:sqref>E11</xm:sqref>
        </x14:conditionalFormatting>
        <x14:conditionalFormatting xmlns:xm="http://schemas.microsoft.com/office/excel/2006/main">
          <x14:cfRule type="expression" priority="19" id="{BFB54D41-A6D0-463F-AE67-3CD469C835EB}">
            <xm:f>E8=admin!$G$3</xm:f>
            <x14:dxf>
              <font>
                <color auto="1"/>
              </font>
            </x14:dxf>
          </x14:cfRule>
          <xm:sqref>E14</xm:sqref>
        </x14:conditionalFormatting>
        <x14:conditionalFormatting xmlns:xm="http://schemas.microsoft.com/office/excel/2006/main">
          <x14:cfRule type="expression" priority="18" id="{0EC0763E-334A-4431-B793-7AE3592EA292}">
            <xm:f>E8=admin!$G$3</xm:f>
            <x14:dxf>
              <font>
                <color auto="1"/>
              </font>
            </x14:dxf>
          </x14:cfRule>
          <xm:sqref>E15</xm:sqref>
        </x14:conditionalFormatting>
        <x14:conditionalFormatting xmlns:xm="http://schemas.microsoft.com/office/excel/2006/main">
          <x14:cfRule type="expression" priority="17" id="{DE0878F6-79BA-4E6D-B2DF-37756A4928EC}">
            <xm:f>AND(G7=admin!$C$2,G8=admin!$G$3)</xm:f>
            <x14:dxf>
              <fill>
                <patternFill>
                  <bgColor rgb="FFFFFF99"/>
                </patternFill>
              </fill>
            </x14:dxf>
          </x14:cfRule>
          <xm:sqref>G12</xm:sqref>
        </x14:conditionalFormatting>
        <x14:conditionalFormatting xmlns:xm="http://schemas.microsoft.com/office/excel/2006/main">
          <x14:cfRule type="expression" priority="16" id="{3C0357B7-C2CB-41E9-B9B9-810FDDB8612A}">
            <xm:f>G8=admin!$G$3</xm:f>
            <x14:dxf>
              <fill>
                <patternFill>
                  <bgColor rgb="FFFFFF99"/>
                </patternFill>
              </fill>
            </x14:dxf>
          </x14:cfRule>
          <xm:sqref>G13</xm:sqref>
        </x14:conditionalFormatting>
        <x14:conditionalFormatting xmlns:xm="http://schemas.microsoft.com/office/excel/2006/main">
          <x14:cfRule type="expression" priority="15" id="{7DF9D1D2-6D3B-4F0E-9653-C52A9E71B3CD}">
            <xm:f>G8=admin!$G$3</xm:f>
            <x14:dxf>
              <fill>
                <patternFill>
                  <bgColor rgb="FFFFFF99"/>
                </patternFill>
              </fill>
            </x14:dxf>
          </x14:cfRule>
          <xm:sqref>G16</xm:sqref>
        </x14:conditionalFormatting>
        <x14:conditionalFormatting xmlns:xm="http://schemas.microsoft.com/office/excel/2006/main">
          <x14:cfRule type="expression" priority="14" id="{B3112A4C-DAC1-4ADA-A24F-13D8A53C5AC2}">
            <xm:f>G8=admin!$G$3</xm:f>
            <x14:dxf>
              <fill>
                <patternFill>
                  <bgColor rgb="FFFFFF99"/>
                </patternFill>
              </fill>
            </x14:dxf>
          </x14:cfRule>
          <xm:sqref>G10</xm:sqref>
        </x14:conditionalFormatting>
        <x14:conditionalFormatting xmlns:xm="http://schemas.microsoft.com/office/excel/2006/main">
          <x14:cfRule type="expression" priority="13" id="{2323B028-52AE-4E25-90C7-58A0C6352622}">
            <xm:f>G8=admin!$G$3</xm:f>
            <x14:dxf>
              <font>
                <color auto="1"/>
              </font>
            </x14:dxf>
          </x14:cfRule>
          <xm:sqref>G11</xm:sqref>
        </x14:conditionalFormatting>
        <x14:conditionalFormatting xmlns:xm="http://schemas.microsoft.com/office/excel/2006/main">
          <x14:cfRule type="expression" priority="12" id="{419F97F2-BBB1-4671-A395-AA64C3CFADE5}">
            <xm:f>G8=admin!$G$3</xm:f>
            <x14:dxf>
              <font>
                <color auto="1"/>
              </font>
            </x14:dxf>
          </x14:cfRule>
          <xm:sqref>G14</xm:sqref>
        </x14:conditionalFormatting>
        <x14:conditionalFormatting xmlns:xm="http://schemas.microsoft.com/office/excel/2006/main">
          <x14:cfRule type="expression" priority="11" id="{F6F85F8F-83E5-44E5-81D8-F82717440259}">
            <xm:f>G8=admin!$G$3</xm:f>
            <x14:dxf>
              <font>
                <color auto="1"/>
              </font>
            </x14:dxf>
          </x14:cfRule>
          <xm:sqref>G15</xm:sqref>
        </x14:conditionalFormatting>
        <x14:conditionalFormatting xmlns:xm="http://schemas.microsoft.com/office/excel/2006/main">
          <x14:cfRule type="expression" priority="10" id="{9E6F55C2-65D5-4089-BD63-EBD83DB627A9}">
            <xm:f>AND(F7=admin!$C$2,F8=admin!$G$3)</xm:f>
            <x14:dxf>
              <fill>
                <patternFill>
                  <bgColor rgb="FFFFFF99"/>
                </patternFill>
              </fill>
            </x14:dxf>
          </x14:cfRule>
          <xm:sqref>F12</xm:sqref>
        </x14:conditionalFormatting>
        <x14:conditionalFormatting xmlns:xm="http://schemas.microsoft.com/office/excel/2006/main">
          <x14:cfRule type="expression" priority="9" id="{D7AE31A2-02D4-4796-81F3-3F41D88BFE29}">
            <xm:f>F8=admin!$G$3</xm:f>
            <x14:dxf>
              <fill>
                <patternFill>
                  <bgColor rgb="FFFFFF99"/>
                </patternFill>
              </fill>
            </x14:dxf>
          </x14:cfRule>
          <xm:sqref>F13</xm:sqref>
        </x14:conditionalFormatting>
        <x14:conditionalFormatting xmlns:xm="http://schemas.microsoft.com/office/excel/2006/main">
          <x14:cfRule type="expression" priority="8" id="{75F04D0E-E702-44D8-82DB-E68CE376157A}">
            <xm:f>F8=admin!$G$3</xm:f>
            <x14:dxf>
              <fill>
                <patternFill>
                  <bgColor rgb="FFFFFF99"/>
                </patternFill>
              </fill>
            </x14:dxf>
          </x14:cfRule>
          <xm:sqref>F16</xm:sqref>
        </x14:conditionalFormatting>
        <x14:conditionalFormatting xmlns:xm="http://schemas.microsoft.com/office/excel/2006/main">
          <x14:cfRule type="expression" priority="7" id="{05D6850F-A4B5-498E-8844-EC09C21A83CC}">
            <xm:f>F8=admin!$G$3</xm:f>
            <x14:dxf>
              <fill>
                <patternFill>
                  <bgColor rgb="FFFFFF99"/>
                </patternFill>
              </fill>
            </x14:dxf>
          </x14:cfRule>
          <xm:sqref>F10</xm:sqref>
        </x14:conditionalFormatting>
        <x14:conditionalFormatting xmlns:xm="http://schemas.microsoft.com/office/excel/2006/main">
          <x14:cfRule type="expression" priority="6" id="{E4B02ED5-005D-44B8-923A-5E2EF6942480}">
            <xm:f>F8=admin!$G$3</xm:f>
            <x14:dxf>
              <font>
                <color auto="1"/>
              </font>
            </x14:dxf>
          </x14:cfRule>
          <xm:sqref>F11</xm:sqref>
        </x14:conditionalFormatting>
        <x14:conditionalFormatting xmlns:xm="http://schemas.microsoft.com/office/excel/2006/main">
          <x14:cfRule type="expression" priority="5" id="{E4D4B3FE-403E-46DD-A949-B90B1D9EB55A}">
            <xm:f>F8=admin!$G$3</xm:f>
            <x14:dxf>
              <font>
                <color auto="1"/>
              </font>
            </x14:dxf>
          </x14:cfRule>
          <xm:sqref>F14</xm:sqref>
        </x14:conditionalFormatting>
        <x14:conditionalFormatting xmlns:xm="http://schemas.microsoft.com/office/excel/2006/main">
          <x14:cfRule type="expression" priority="4" id="{89F18146-E45D-41C1-98DB-7591187A8C67}">
            <xm:f>F8=admin!$G$3</xm:f>
            <x14:dxf>
              <font>
                <color auto="1"/>
              </font>
            </x14:dxf>
          </x14:cfRule>
          <xm:sqref>F15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admin!$G$2:$G$3</xm:f>
          </x14:formula1>
          <xm:sqref>C8:I8</xm:sqref>
        </x14:dataValidation>
        <x14:dataValidation type="list" allowBlank="1" showInputMessage="1" showErrorMessage="1">
          <x14:formula1>
            <xm:f>admin!$C$2:$C$17</xm:f>
          </x14:formula1>
          <xm:sqref>I7</xm:sqref>
        </x14:dataValidation>
        <x14:dataValidation type="list" allowBlank="1" showInputMessage="1" showErrorMessage="1">
          <x14:formula1>
            <xm:f>admin!$C$2:$C$17</xm:f>
          </x14:formula1>
          <xm:sqref>C7:H7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120" zoomScaleNormal="120" workbookViewId="0">
      <selection activeCell="B17" sqref="B17"/>
    </sheetView>
  </sheetViews>
  <sheetFormatPr baseColWidth="10" defaultRowHeight="14.25" x14ac:dyDescent="0.25"/>
  <cols>
    <col min="1" max="1" width="11.7109375" style="9" bestFit="1" customWidth="1"/>
    <col min="2" max="2" width="36.140625" style="9" bestFit="1" customWidth="1"/>
    <col min="3" max="3" width="45.28515625" style="9" bestFit="1" customWidth="1"/>
    <col min="4" max="4" width="24.42578125" style="9" customWidth="1"/>
    <col min="5" max="6" width="11.42578125" style="9"/>
    <col min="7" max="7" width="20" style="9" customWidth="1"/>
    <col min="8" max="8" width="5.5703125" style="9" customWidth="1"/>
    <col min="9" max="9" width="3.7109375" style="9" customWidth="1"/>
    <col min="10" max="10" width="36.85546875" style="9" bestFit="1" customWidth="1"/>
    <col min="11" max="16384" width="11.42578125" style="9"/>
  </cols>
  <sheetData>
    <row r="1" spans="1:10" ht="42.75" x14ac:dyDescent="0.25">
      <c r="A1" s="9" t="s">
        <v>14</v>
      </c>
      <c r="D1" s="9" t="s">
        <v>18</v>
      </c>
      <c r="E1" s="9" t="s">
        <v>29</v>
      </c>
      <c r="G1" s="9" t="s">
        <v>15</v>
      </c>
      <c r="J1" s="9" t="s">
        <v>13</v>
      </c>
    </row>
    <row r="2" spans="1:10" x14ac:dyDescent="0.25">
      <c r="A2" s="9" t="s">
        <v>0</v>
      </c>
      <c r="B2" s="9" t="s">
        <v>33</v>
      </c>
      <c r="C2" s="9" t="str">
        <f>CONCATENATE(A2," - ",B2)</f>
        <v>A1 - Vacche da latte</v>
      </c>
      <c r="D2" s="10"/>
      <c r="E2" s="11">
        <v>1</v>
      </c>
      <c r="G2" s="9" t="s">
        <v>30</v>
      </c>
      <c r="J2" s="9" t="s">
        <v>32</v>
      </c>
    </row>
    <row r="3" spans="1:10" ht="57" x14ac:dyDescent="0.25">
      <c r="A3" s="9" t="s">
        <v>1</v>
      </c>
      <c r="B3" s="9" t="s">
        <v>26</v>
      </c>
      <c r="C3" s="9" t="str">
        <f t="shared" ref="C3:C17" si="0">CONCATENATE(A3," - ",B3)</f>
        <v>A2 - Altre vacche, vacca madre peso elevato</v>
      </c>
      <c r="D3" s="10">
        <v>50</v>
      </c>
      <c r="E3" s="11">
        <v>1</v>
      </c>
      <c r="G3" s="9" t="s">
        <v>31</v>
      </c>
      <c r="J3" s="9" t="s">
        <v>37</v>
      </c>
    </row>
    <row r="4" spans="1:10" ht="28.5" x14ac:dyDescent="0.25">
      <c r="A4" s="9" t="s">
        <v>1</v>
      </c>
      <c r="B4" s="9" t="s">
        <v>27</v>
      </c>
      <c r="C4" s="9" t="str">
        <f t="shared" ref="C4:C5" si="1">CONCATENATE(A4," - ",B4)</f>
        <v>A2 - Altre vacche, vacca madre peso medio</v>
      </c>
      <c r="D4" s="10">
        <v>45</v>
      </c>
      <c r="E4" s="11">
        <v>1</v>
      </c>
    </row>
    <row r="5" spans="1:10" ht="28.5" x14ac:dyDescent="0.25">
      <c r="A5" s="9" t="s">
        <v>1</v>
      </c>
      <c r="B5" s="9" t="s">
        <v>28</v>
      </c>
      <c r="C5" s="9" t="str">
        <f t="shared" si="1"/>
        <v>A2 - Altre vacche, vacca madre peso leggero</v>
      </c>
      <c r="D5" s="10">
        <v>38</v>
      </c>
      <c r="E5" s="11">
        <v>1</v>
      </c>
    </row>
    <row r="6" spans="1:10" x14ac:dyDescent="0.25">
      <c r="A6" s="12" t="s">
        <v>38</v>
      </c>
      <c r="B6" s="9" t="s">
        <v>36</v>
      </c>
      <c r="C6" s="9" t="str">
        <f>CONCATENATE(A6," - ",B6)</f>
        <v>A5/A9 - Vitello vacca madre fino a 160 giorni</v>
      </c>
      <c r="D6" s="10">
        <v>2.8</v>
      </c>
      <c r="E6" s="11">
        <v>0.13</v>
      </c>
    </row>
    <row r="7" spans="1:10" ht="28.5" x14ac:dyDescent="0.25">
      <c r="A7" s="12" t="s">
        <v>39</v>
      </c>
      <c r="B7" s="9" t="s">
        <v>40</v>
      </c>
      <c r="C7" s="9" t="str">
        <f>CONCATENATE(A7," - ",B7)</f>
        <v>A4/A8 - Vitello vacca madre, &gt;160-365 giorni, leggero, &lt;200 kg PM</v>
      </c>
      <c r="D7" s="10">
        <v>17.8</v>
      </c>
      <c r="E7" s="11">
        <v>0.33</v>
      </c>
    </row>
    <row r="8" spans="1:10" ht="28.5" x14ac:dyDescent="0.25">
      <c r="A8" s="12" t="s">
        <v>39</v>
      </c>
      <c r="B8" s="9" t="s">
        <v>41</v>
      </c>
      <c r="C8" s="9" t="str">
        <f>CONCATENATE(A8," - ",B8)</f>
        <v>A4/A8 - Vitello vacca madre, &gt;160-365 giorni, medio, 200-250 kg PM</v>
      </c>
      <c r="D8" s="10">
        <v>18.8</v>
      </c>
      <c r="E8" s="11">
        <v>0.33</v>
      </c>
    </row>
    <row r="9" spans="1:10" ht="28.5" x14ac:dyDescent="0.25">
      <c r="A9" s="12" t="s">
        <v>39</v>
      </c>
      <c r="B9" s="9" t="s">
        <v>42</v>
      </c>
      <c r="C9" s="9" t="str">
        <f>CONCATENATE(A9," - ",B9)</f>
        <v>A4/A8 - Vitello vacca madre, &gt;160-365 giorni, pesante, &gt;250 kg PM</v>
      </c>
      <c r="D9" s="10">
        <v>19.7</v>
      </c>
      <c r="E9" s="11">
        <v>0.33</v>
      </c>
    </row>
    <row r="10" spans="1:10" x14ac:dyDescent="0.25">
      <c r="A10" s="9" t="s">
        <v>2</v>
      </c>
      <c r="B10" s="9" t="s">
        <v>34</v>
      </c>
      <c r="C10" s="9" t="str">
        <f t="shared" si="0"/>
        <v>A3 - Animali femm., di oltre 730 giorni</v>
      </c>
      <c r="D10" s="10">
        <v>33</v>
      </c>
      <c r="E10" s="11">
        <v>0.6</v>
      </c>
    </row>
    <row r="11" spans="1:10" x14ac:dyDescent="0.25">
      <c r="A11" s="9" t="s">
        <v>2</v>
      </c>
      <c r="B11" s="9" t="s">
        <v>45</v>
      </c>
      <c r="C11" s="9" t="str">
        <f t="shared" ref="C11" si="2">CONCATENATE(A11," - ",B11)</f>
        <v>A3 - Animali  femm., &gt;365-730 giorni</v>
      </c>
      <c r="D11" s="10">
        <v>26</v>
      </c>
      <c r="E11" s="11">
        <v>0.4</v>
      </c>
    </row>
    <row r="12" spans="1:10" x14ac:dyDescent="0.25">
      <c r="A12" s="9" t="s">
        <v>3</v>
      </c>
      <c r="B12" s="9" t="s">
        <v>46</v>
      </c>
      <c r="C12" s="9" t="str">
        <f t="shared" si="0"/>
        <v>A4 - Animali femm., &gt;160-365 giorni</v>
      </c>
      <c r="D12" s="10">
        <v>20.2</v>
      </c>
      <c r="E12" s="11">
        <v>0.33</v>
      </c>
    </row>
    <row r="13" spans="1:10" x14ac:dyDescent="0.25">
      <c r="A13" s="9" t="s">
        <v>4</v>
      </c>
      <c r="B13" s="9" t="s">
        <v>43</v>
      </c>
      <c r="C13" s="9" t="str">
        <f t="shared" si="0"/>
        <v>A5 - Animali femm., fino a 160 giorni</v>
      </c>
      <c r="D13" s="10">
        <v>6</v>
      </c>
      <c r="E13" s="11">
        <v>0.13</v>
      </c>
    </row>
    <row r="14" spans="1:10" x14ac:dyDescent="0.25">
      <c r="A14" s="9" t="s">
        <v>5</v>
      </c>
      <c r="B14" s="9" t="s">
        <v>35</v>
      </c>
      <c r="C14" s="9" t="str">
        <f t="shared" si="0"/>
        <v>A6 - Animali masch., di oltre 730 giorni</v>
      </c>
      <c r="D14" s="10">
        <v>33</v>
      </c>
      <c r="E14" s="11">
        <v>0.6</v>
      </c>
    </row>
    <row r="15" spans="1:10" x14ac:dyDescent="0.25">
      <c r="A15" s="9" t="s">
        <v>6</v>
      </c>
      <c r="B15" s="9" t="s">
        <v>47</v>
      </c>
      <c r="C15" s="9" t="str">
        <f t="shared" si="0"/>
        <v>A7 - Animali masch., &gt;365-730 giorni</v>
      </c>
      <c r="D15" s="10">
        <v>26</v>
      </c>
      <c r="E15" s="11">
        <v>0.4</v>
      </c>
    </row>
    <row r="16" spans="1:10" x14ac:dyDescent="0.25">
      <c r="A16" s="9" t="s">
        <v>7</v>
      </c>
      <c r="B16" s="9" t="s">
        <v>48</v>
      </c>
      <c r="C16" s="9" t="str">
        <f t="shared" si="0"/>
        <v>A8 - Animali  masch., &gt;160-365 giorni</v>
      </c>
      <c r="D16" s="10">
        <v>20.2</v>
      </c>
      <c r="E16" s="11">
        <v>0.33</v>
      </c>
    </row>
    <row r="17" spans="1:5" x14ac:dyDescent="0.25">
      <c r="A17" s="9" t="s">
        <v>8</v>
      </c>
      <c r="B17" s="9" t="s">
        <v>44</v>
      </c>
      <c r="C17" s="9" t="str">
        <f t="shared" si="0"/>
        <v>A9 - Animali masch., fino a 160 giorni</v>
      </c>
      <c r="D17" s="10">
        <v>6</v>
      </c>
      <c r="E17" s="11">
        <v>0.13</v>
      </c>
    </row>
  </sheetData>
  <sheetProtection password="DC82" sheet="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berechnung_standard</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Kneubühler</dc:creator>
  <cp:lastModifiedBy>Meyer Daniel BLW</cp:lastModifiedBy>
  <cp:lastPrinted>2022-08-05T06:24:43Z</cp:lastPrinted>
  <dcterms:created xsi:type="dcterms:W3CDTF">2022-07-11T13:23:13Z</dcterms:created>
  <dcterms:modified xsi:type="dcterms:W3CDTF">2022-10-27T10:00:36Z</dcterms:modified>
</cp:coreProperties>
</file>