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25" windowWidth="8400" windowHeight="5400" activeTab="0"/>
  </bookViews>
  <sheets>
    <sheet name="tableaux" sheetId="1" r:id="rId1"/>
    <sheet name="calcul des indemnités" sheetId="2" r:id="rId2"/>
  </sheets>
  <definedNames>
    <definedName name="_xlnm.Print_Area" localSheetId="1">'calcul des indemnités'!$A$1:$R$24</definedName>
  </definedNames>
  <calcPr fullCalcOnLoad="1"/>
</workbook>
</file>

<file path=xl/comments2.xml><?xml version="1.0" encoding="utf-8"?>
<comments xmlns="http://schemas.openxmlformats.org/spreadsheetml/2006/main">
  <authors>
    <author>Muralt Reto</author>
  </authors>
  <commentList>
    <comment ref="D3" authorId="0">
      <text>
        <r>
          <rPr>
            <b/>
            <sz val="8"/>
            <rFont val="Tahoma"/>
            <family val="0"/>
          </rPr>
          <t>Indiquer ici la surface agricole utile en Zu (ha).</t>
        </r>
      </text>
    </comment>
    <comment ref="D5" authorId="0">
      <text>
        <r>
          <rPr>
            <b/>
            <sz val="8"/>
            <rFont val="Tahoma"/>
            <family val="0"/>
          </rPr>
          <t xml:space="preserve">indemnité forfaitaire en l'absence d'analyses du sol.
</t>
        </r>
      </text>
    </comment>
    <comment ref="D7" authorId="0">
      <text>
        <r>
          <rPr>
            <b/>
            <sz val="8"/>
            <rFont val="Tahoma"/>
            <family val="0"/>
          </rPr>
          <t xml:space="preserve">indemnité forfaitaire dans le cas d'analyses du sol.
</t>
        </r>
      </text>
    </comment>
  </commentList>
</comments>
</file>

<file path=xl/sharedStrings.xml><?xml version="1.0" encoding="utf-8"?>
<sst xmlns="http://schemas.openxmlformats.org/spreadsheetml/2006/main" count="55" uniqueCount="33">
  <si>
    <t>&gt; 320</t>
  </si>
  <si>
    <r>
      <t>8</t>
    </r>
    <r>
      <rPr>
        <vertAlign val="superscript"/>
        <sz val="10"/>
        <rFont val="Arial"/>
        <family val="2"/>
      </rPr>
      <t>3)</t>
    </r>
  </si>
  <si>
    <t>Coûts imputables</t>
  </si>
  <si>
    <t>surface jusqu'à (ha)</t>
  </si>
  <si>
    <t>surface de (ha)</t>
  </si>
  <si>
    <t>par hectare suppl.</t>
  </si>
  <si>
    <t>pour la surface min.</t>
  </si>
  <si>
    <t>pour la surface max.</t>
  </si>
  <si>
    <r>
      <t>1)</t>
    </r>
    <r>
      <rPr>
        <sz val="10"/>
        <rFont val="Arial"/>
        <family val="0"/>
      </rPr>
      <t xml:space="preserve"> SAU = surface agricole utile</t>
    </r>
  </si>
  <si>
    <t>L'indemnisation s'élève à 30% des coûts imputables</t>
  </si>
  <si>
    <r>
      <t>surface agricole utile en Z</t>
    </r>
    <r>
      <rPr>
        <b/>
        <vertAlign val="subscript"/>
        <sz val="10"/>
        <rFont val="Arial"/>
        <family val="2"/>
      </rPr>
      <t xml:space="preserve">U </t>
    </r>
    <r>
      <rPr>
        <b/>
        <sz val="10"/>
        <rFont val="Arial"/>
        <family val="2"/>
      </rPr>
      <t>(ha)</t>
    </r>
  </si>
  <si>
    <t>surface min.</t>
  </si>
  <si>
    <t>surface max.</t>
  </si>
  <si>
    <r>
      <t>Indiquer ici la surface agricole utile en Z</t>
    </r>
    <r>
      <rPr>
        <vertAlign val="subscript"/>
        <sz val="10"/>
        <rFont val="Arial"/>
        <family val="2"/>
      </rPr>
      <t>u</t>
    </r>
    <r>
      <rPr>
        <sz val="10"/>
        <rFont val="Arial"/>
        <family val="0"/>
      </rPr>
      <t xml:space="preserve"> (ha).</t>
    </r>
  </si>
  <si>
    <t>Montants forfaitaires des coûts imputables dans les "cas-types"</t>
  </si>
  <si>
    <t>Calcul des indemnités forfaitaires</t>
  </si>
  <si>
    <t>coûts imputables sans analyses du sol</t>
  </si>
  <si>
    <r>
      <t xml:space="preserve">indemnité forfaitaire </t>
    </r>
    <r>
      <rPr>
        <b/>
        <u val="single"/>
        <sz val="10"/>
        <rFont val="Arial"/>
        <family val="2"/>
      </rPr>
      <t>sans</t>
    </r>
    <r>
      <rPr>
        <sz val="10"/>
        <rFont val="Arial"/>
        <family val="0"/>
      </rPr>
      <t xml:space="preserve"> analyses du sol</t>
    </r>
  </si>
  <si>
    <r>
      <t xml:space="preserve">coûts imputables </t>
    </r>
    <r>
      <rPr>
        <sz val="10"/>
        <rFont val="Arial"/>
        <family val="2"/>
      </rPr>
      <t>avec</t>
    </r>
    <r>
      <rPr>
        <sz val="10"/>
        <rFont val="Arial"/>
        <family val="0"/>
      </rPr>
      <t xml:space="preserve"> analyses du sol</t>
    </r>
  </si>
  <si>
    <r>
      <t xml:space="preserve">indemnité forfaitaire </t>
    </r>
    <r>
      <rPr>
        <b/>
        <u val="single"/>
        <sz val="10"/>
        <rFont val="Arial"/>
        <family val="2"/>
      </rPr>
      <t>avec</t>
    </r>
    <r>
      <rPr>
        <sz val="10"/>
        <rFont val="Arial"/>
        <family val="0"/>
      </rPr>
      <t xml:space="preserve"> analyses du sol</t>
    </r>
  </si>
  <si>
    <t>indemnité forfaitaire en l'absence d'analyses du sol.</t>
  </si>
  <si>
    <t>indemnité forfaitaire dans le cas d'analyses du sol.</t>
  </si>
  <si>
    <t>Indemnisations selon art. 64 LEaux pour des recherches portant sur les causes de la qualité insuffisante de captages d'eau contaminés par des nitrates en vue de leur assainissement : montants forfaitaires des coût imputables dans les "cas-types"</t>
  </si>
  <si>
    <r>
      <t>avec</t>
    </r>
    <r>
      <rPr>
        <b/>
        <sz val="12"/>
        <rFont val="Arial"/>
        <family val="2"/>
      </rPr>
      <t xml:space="preserve"> analyses du sol</t>
    </r>
  </si>
  <si>
    <r>
      <t>sans</t>
    </r>
    <r>
      <rPr>
        <b/>
        <sz val="12"/>
        <rFont val="Arial"/>
        <family val="2"/>
      </rPr>
      <t xml:space="preserve"> analyses du sol</t>
    </r>
  </si>
  <si>
    <r>
      <t xml:space="preserve">Coûts imputables lors de projets </t>
    </r>
    <r>
      <rPr>
        <b/>
        <u val="single"/>
        <sz val="12"/>
        <color indexed="10"/>
        <rFont val="Arial"/>
        <family val="2"/>
      </rPr>
      <t>avec</t>
    </r>
    <r>
      <rPr>
        <b/>
        <sz val="12"/>
        <rFont val="Arial"/>
        <family val="2"/>
      </rPr>
      <t xml:space="preserve"> reconnaissance du sol</t>
    </r>
  </si>
  <si>
    <r>
      <t xml:space="preserve">Coûts imputables lors de projets </t>
    </r>
    <r>
      <rPr>
        <b/>
        <u val="single"/>
        <sz val="12"/>
        <color indexed="10"/>
        <rFont val="Arial"/>
        <family val="2"/>
      </rPr>
      <t>sans</t>
    </r>
    <r>
      <rPr>
        <b/>
        <sz val="12"/>
        <rFont val="Arial"/>
        <family val="2"/>
      </rPr>
      <t xml:space="preserve"> reconnaissance du sol</t>
    </r>
  </si>
  <si>
    <r>
      <t>2)</t>
    </r>
    <r>
      <rPr>
        <sz val="10"/>
        <rFont val="Arial"/>
        <family val="0"/>
      </rPr>
      <t xml:space="preserve"> L'aire Z</t>
    </r>
    <r>
      <rPr>
        <vertAlign val="subscript"/>
        <sz val="10"/>
        <rFont val="Arial"/>
        <family val="2"/>
      </rPr>
      <t>U</t>
    </r>
    <r>
      <rPr>
        <sz val="10"/>
        <rFont val="Arial"/>
        <family val="2"/>
      </rPr>
      <t xml:space="preserve"> de référence est l'aire </t>
    </r>
    <r>
      <rPr>
        <sz val="10"/>
        <rFont val="Arial"/>
        <family val="0"/>
      </rPr>
      <t>Z</t>
    </r>
    <r>
      <rPr>
        <vertAlign val="subscript"/>
        <sz val="10"/>
        <rFont val="Arial"/>
        <family val="2"/>
      </rPr>
      <t xml:space="preserve">U </t>
    </r>
    <r>
      <rPr>
        <sz val="10"/>
        <rFont val="Arial"/>
        <family val="2"/>
      </rPr>
      <t>provenant du débit de prélèvement effectif (et non de celui de la concession)</t>
    </r>
  </si>
  <si>
    <r>
      <t>3)</t>
    </r>
    <r>
      <rPr>
        <sz val="10"/>
        <rFont val="Arial"/>
        <family val="0"/>
      </rPr>
      <t xml:space="preserve"> Surface minimale d'une "eau importante" (condition de l'art. 64 LEaux). Cela correspond à une aire Z</t>
    </r>
    <r>
      <rPr>
        <vertAlign val="subscript"/>
        <sz val="10"/>
        <rFont val="Arial"/>
        <family val="2"/>
      </rPr>
      <t>U</t>
    </r>
    <r>
      <rPr>
        <sz val="10"/>
        <rFont val="Arial"/>
        <family val="0"/>
      </rPr>
      <t xml:space="preserve"> moyenne d'environ 10 ha, à un débit de prélèvement d'environ 50 l/min ou à la consommation d'environ 350 personnes.</t>
    </r>
  </si>
  <si>
    <r>
      <t>La majeure partie des coûts est fonction de la surface. Des mesures ne sont prises que sur la surface agricole utile. Il ne faut donc tenir compte que de cette surface lors du calcul de l'indemnité forfaitaire. Toutefois, les surfaces non affectées à l'agriculture contribuent également aux coûts de la délimitation d'une aire Z</t>
    </r>
    <r>
      <rPr>
        <vertAlign val="subscript"/>
        <sz val="10"/>
        <rFont val="Arial"/>
        <family val="2"/>
      </rPr>
      <t>U</t>
    </r>
    <r>
      <rPr>
        <sz val="10"/>
        <rFont val="Arial"/>
        <family val="2"/>
      </rPr>
      <t>. Afin d'en tenir compte, on considère, en se référant aux projets existants, que 80% de la SAU fait partie de l'aire Z</t>
    </r>
    <r>
      <rPr>
        <vertAlign val="subscript"/>
        <sz val="10"/>
        <rFont val="Arial"/>
        <family val="2"/>
      </rPr>
      <t>U</t>
    </r>
    <r>
      <rPr>
        <sz val="10"/>
        <rFont val="Arial"/>
        <family val="2"/>
      </rPr>
      <t>.</t>
    </r>
  </si>
  <si>
    <r>
      <t>Surface LN</t>
    </r>
    <r>
      <rPr>
        <b/>
        <vertAlign val="superscript"/>
        <sz val="12"/>
        <rFont val="Arial"/>
        <family val="2"/>
      </rPr>
      <t>1)</t>
    </r>
    <r>
      <rPr>
        <b/>
        <sz val="12"/>
        <rFont val="Arial"/>
        <family val="2"/>
      </rPr>
      <t xml:space="preserve"> dans l'aire Z</t>
    </r>
    <r>
      <rPr>
        <b/>
        <vertAlign val="subscript"/>
        <sz val="12"/>
        <rFont val="Arial"/>
        <family val="2"/>
      </rPr>
      <t>u</t>
    </r>
    <r>
      <rPr>
        <b/>
        <vertAlign val="superscript"/>
        <sz val="12"/>
        <rFont val="Arial"/>
        <family val="2"/>
      </rPr>
      <t>2)</t>
    </r>
  </si>
  <si>
    <r>
      <t>Surface SAU</t>
    </r>
    <r>
      <rPr>
        <b/>
        <vertAlign val="superscript"/>
        <sz val="12"/>
        <rFont val="Arial"/>
        <family val="2"/>
      </rPr>
      <t>1)</t>
    </r>
    <r>
      <rPr>
        <b/>
        <sz val="12"/>
        <rFont val="Arial"/>
        <family val="2"/>
      </rPr>
      <t xml:space="preserve"> dans l'aire Z</t>
    </r>
    <r>
      <rPr>
        <b/>
        <vertAlign val="subscript"/>
        <sz val="12"/>
        <rFont val="Arial"/>
        <family val="2"/>
      </rPr>
      <t>u</t>
    </r>
    <r>
      <rPr>
        <b/>
        <vertAlign val="superscript"/>
        <sz val="12"/>
        <rFont val="Arial"/>
        <family val="2"/>
      </rPr>
      <t>2)</t>
    </r>
  </si>
  <si>
    <r>
      <t>Surface SAU dans l'aire Z</t>
    </r>
    <r>
      <rPr>
        <b/>
        <vertAlign val="subscript"/>
        <sz val="12"/>
        <rFont val="Arial"/>
        <family val="2"/>
      </rPr>
      <t>u</t>
    </r>
  </si>
</sst>
</file>

<file path=xl/styles.xml><?xml version="1.0" encoding="utf-8"?>
<styleSheet xmlns="http://schemas.openxmlformats.org/spreadsheetml/2006/main">
  <numFmts count="1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s>
  <fonts count="52">
    <font>
      <sz val="10"/>
      <name val="Arial"/>
      <family val="0"/>
    </font>
    <font>
      <b/>
      <u val="single"/>
      <sz val="14"/>
      <name val="Arial"/>
      <family val="2"/>
    </font>
    <font>
      <b/>
      <u val="single"/>
      <sz val="12"/>
      <name val="Arial"/>
      <family val="2"/>
    </font>
    <font>
      <b/>
      <sz val="12"/>
      <name val="Arial"/>
      <family val="2"/>
    </font>
    <font>
      <b/>
      <vertAlign val="superscript"/>
      <sz val="12"/>
      <name val="Arial"/>
      <family val="2"/>
    </font>
    <font>
      <b/>
      <vertAlign val="subscript"/>
      <sz val="12"/>
      <name val="Arial"/>
      <family val="2"/>
    </font>
    <font>
      <b/>
      <sz val="10"/>
      <name val="Arial"/>
      <family val="2"/>
    </font>
    <font>
      <vertAlign val="superscript"/>
      <sz val="10"/>
      <name val="Arial"/>
      <family val="2"/>
    </font>
    <font>
      <vertAlign val="subscript"/>
      <sz val="10"/>
      <name val="Arial"/>
      <family val="2"/>
    </font>
    <font>
      <sz val="12"/>
      <name val="Arial"/>
      <family val="2"/>
    </font>
    <font>
      <b/>
      <sz val="14"/>
      <name val="Arial"/>
      <family val="2"/>
    </font>
    <font>
      <b/>
      <sz val="12"/>
      <color indexed="10"/>
      <name val="Arial"/>
      <family val="2"/>
    </font>
    <font>
      <b/>
      <vertAlign val="subscript"/>
      <sz val="10"/>
      <name val="Arial"/>
      <family val="2"/>
    </font>
    <font>
      <b/>
      <sz val="10"/>
      <color indexed="10"/>
      <name val="Arial"/>
      <family val="2"/>
    </font>
    <font>
      <b/>
      <sz val="8"/>
      <name val="Tahoma"/>
      <family val="0"/>
    </font>
    <font>
      <b/>
      <u val="single"/>
      <sz val="10"/>
      <name val="Arial"/>
      <family val="2"/>
    </font>
    <font>
      <b/>
      <u val="single"/>
      <sz val="12"/>
      <color indexed="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sz val="18"/>
      <color theme="3"/>
      <name val="Calibri Light"/>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style="medium"/>
      <right style="medium"/>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74">
    <xf numFmtId="0" fontId="0" fillId="0" borderId="0" xfId="0" applyAlignment="1">
      <alignment/>
    </xf>
    <xf numFmtId="0" fontId="2" fillId="0" borderId="0" xfId="0" applyFont="1" applyAlignment="1">
      <alignment wrapText="1"/>
    </xf>
    <xf numFmtId="0" fontId="0" fillId="0" borderId="0" xfId="0" applyAlignment="1">
      <alignment wrapText="1"/>
    </xf>
    <xf numFmtId="0" fontId="3" fillId="0" borderId="0" xfId="0" applyFont="1" applyAlignment="1">
      <alignment/>
    </xf>
    <xf numFmtId="0" fontId="6" fillId="33" borderId="10" xfId="0" applyFont="1" applyFill="1" applyBorder="1" applyAlignment="1">
      <alignment vertical="top" wrapText="1"/>
    </xf>
    <xf numFmtId="0" fontId="6" fillId="34" borderId="10" xfId="0" applyFont="1" applyFill="1" applyBorder="1" applyAlignment="1">
      <alignment vertical="top" wrapText="1"/>
    </xf>
    <xf numFmtId="3" fontId="0" fillId="33" borderId="10" xfId="0" applyNumberFormat="1" applyFill="1" applyBorder="1" applyAlignment="1">
      <alignment horizontal="right"/>
    </xf>
    <xf numFmtId="3" fontId="0" fillId="33" borderId="10" xfId="0" applyNumberFormat="1" applyFill="1" applyBorder="1" applyAlignment="1">
      <alignment/>
    </xf>
    <xf numFmtId="3" fontId="0" fillId="34" borderId="10" xfId="0" applyNumberFormat="1" applyFill="1" applyBorder="1" applyAlignment="1">
      <alignment/>
    </xf>
    <xf numFmtId="3" fontId="0" fillId="0" borderId="0" xfId="0" applyNumberFormat="1" applyFill="1" applyBorder="1" applyAlignment="1">
      <alignment/>
    </xf>
    <xf numFmtId="4" fontId="0" fillId="33" borderId="10" xfId="0" applyNumberFormat="1" applyFill="1" applyBorder="1" applyAlignment="1">
      <alignment/>
    </xf>
    <xf numFmtId="0" fontId="0" fillId="34" borderId="10" xfId="0" applyFill="1" applyBorder="1" applyAlignment="1">
      <alignment/>
    </xf>
    <xf numFmtId="3" fontId="0" fillId="0" borderId="0" xfId="0" applyNumberFormat="1" applyFill="1" applyBorder="1" applyAlignment="1">
      <alignment horizontal="right"/>
    </xf>
    <xf numFmtId="0" fontId="0" fillId="0" borderId="0" xfId="0" applyFill="1" applyBorder="1" applyAlignment="1">
      <alignment/>
    </xf>
    <xf numFmtId="0" fontId="0" fillId="0" borderId="0" xfId="0" applyFill="1" applyAlignment="1">
      <alignment/>
    </xf>
    <xf numFmtId="0" fontId="7" fillId="0" borderId="0" xfId="0" applyFont="1" applyAlignment="1">
      <alignment/>
    </xf>
    <xf numFmtId="0" fontId="7" fillId="0" borderId="0" xfId="0" applyFont="1" applyBorder="1" applyAlignment="1">
      <alignment wrapText="1"/>
    </xf>
    <xf numFmtId="0" fontId="0" fillId="0" borderId="0" xfId="0" applyBorder="1" applyAlignment="1">
      <alignment wrapText="1"/>
    </xf>
    <xf numFmtId="0" fontId="2" fillId="0" borderId="0" xfId="0" applyFont="1" applyAlignment="1">
      <alignment/>
    </xf>
    <xf numFmtId="0" fontId="16" fillId="0" borderId="0" xfId="0" applyFont="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10" fillId="0" borderId="0" xfId="0" applyFont="1" applyAlignment="1">
      <alignment/>
    </xf>
    <xf numFmtId="4" fontId="0" fillId="0" borderId="0" xfId="0" applyNumberFormat="1" applyFill="1" applyBorder="1" applyAlignment="1" applyProtection="1">
      <alignment horizontal="right"/>
      <protection locked="0"/>
    </xf>
    <xf numFmtId="3" fontId="13" fillId="0" borderId="0" xfId="0" applyNumberFormat="1" applyFont="1" applyFill="1" applyBorder="1" applyAlignment="1">
      <alignment horizontal="center"/>
    </xf>
    <xf numFmtId="3" fontId="0" fillId="0" borderId="0" xfId="0" applyNumberFormat="1" applyFont="1" applyFill="1" applyBorder="1" applyAlignment="1">
      <alignment horizontal="left"/>
    </xf>
    <xf numFmtId="3" fontId="0" fillId="35" borderId="13" xfId="0" applyNumberFormat="1" applyFill="1" applyBorder="1" applyAlignment="1">
      <alignment/>
    </xf>
    <xf numFmtId="3" fontId="11" fillId="35" borderId="14" xfId="0" applyNumberFormat="1" applyFont="1" applyFill="1" applyBorder="1" applyAlignment="1">
      <alignment horizontal="center"/>
    </xf>
    <xf numFmtId="4" fontId="3" fillId="0" borderId="14" xfId="0" applyNumberFormat="1" applyFont="1" applyFill="1" applyBorder="1" applyAlignment="1" applyProtection="1">
      <alignment horizontal="right"/>
      <protection locked="0"/>
    </xf>
    <xf numFmtId="0" fontId="2" fillId="0" borderId="11" xfId="0" applyFont="1" applyBorder="1" applyAlignment="1">
      <alignment/>
    </xf>
    <xf numFmtId="0" fontId="6" fillId="33" borderId="15" xfId="0" applyFont="1" applyFill="1" applyBorder="1" applyAlignment="1">
      <alignment vertical="top" wrapText="1"/>
    </xf>
    <xf numFmtId="0" fontId="6" fillId="34" borderId="16" xfId="0" applyFont="1" applyFill="1" applyBorder="1" applyAlignment="1">
      <alignment vertical="top" wrapText="1"/>
    </xf>
    <xf numFmtId="3" fontId="0" fillId="33" borderId="15" xfId="0" applyNumberFormat="1" applyFill="1" applyBorder="1" applyAlignment="1">
      <alignment horizontal="right"/>
    </xf>
    <xf numFmtId="3" fontId="0" fillId="34" borderId="16" xfId="0" applyNumberFormat="1" applyFill="1" applyBorder="1" applyAlignment="1">
      <alignment/>
    </xf>
    <xf numFmtId="4" fontId="0" fillId="33" borderId="15" xfId="0" applyNumberFormat="1" applyFill="1" applyBorder="1" applyAlignment="1">
      <alignment/>
    </xf>
    <xf numFmtId="3" fontId="0" fillId="33" borderId="17" xfId="0" applyNumberFormat="1" applyFill="1" applyBorder="1" applyAlignment="1">
      <alignment horizontal="right"/>
    </xf>
    <xf numFmtId="3" fontId="0" fillId="33" borderId="18" xfId="0" applyNumberFormat="1" applyFill="1" applyBorder="1" applyAlignment="1">
      <alignment/>
    </xf>
    <xf numFmtId="0" fontId="0" fillId="34" borderId="18" xfId="0" applyFill="1" applyBorder="1" applyAlignment="1">
      <alignment/>
    </xf>
    <xf numFmtId="3" fontId="0" fillId="34" borderId="18" xfId="0" applyNumberFormat="1" applyFill="1" applyBorder="1" applyAlignment="1">
      <alignment/>
    </xf>
    <xf numFmtId="3" fontId="0" fillId="34" borderId="19" xfId="0" applyNumberFormat="1" applyFill="1" applyBorder="1" applyAlignment="1">
      <alignment/>
    </xf>
    <xf numFmtId="0" fontId="6" fillId="0" borderId="0" xfId="0" applyFont="1" applyBorder="1" applyAlignment="1">
      <alignment/>
    </xf>
    <xf numFmtId="4" fontId="0" fillId="0" borderId="0" xfId="0" applyNumberFormat="1" applyFill="1" applyBorder="1" applyAlignment="1" applyProtection="1">
      <alignment horizontal="left"/>
      <protection/>
    </xf>
    <xf numFmtId="0" fontId="6" fillId="34" borderId="10" xfId="0" applyFont="1" applyFill="1" applyBorder="1" applyAlignment="1" applyProtection="1">
      <alignment vertical="top" wrapText="1"/>
      <protection/>
    </xf>
    <xf numFmtId="3" fontId="0" fillId="34" borderId="10" xfId="0" applyNumberFormat="1" applyFill="1" applyBorder="1" applyAlignment="1" applyProtection="1">
      <alignment/>
      <protection/>
    </xf>
    <xf numFmtId="0" fontId="0" fillId="34" borderId="10" xfId="0" applyFill="1" applyBorder="1" applyAlignment="1" applyProtection="1">
      <alignment/>
      <protection/>
    </xf>
    <xf numFmtId="0" fontId="0" fillId="34" borderId="20" xfId="0" applyFill="1" applyBorder="1" applyAlignment="1">
      <alignment vertical="center" wrapText="1"/>
    </xf>
    <xf numFmtId="0" fontId="0" fillId="0" borderId="21" xfId="0"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3" fillId="0" borderId="23" xfId="0" applyFont="1" applyBorder="1" applyAlignment="1">
      <alignment wrapText="1"/>
    </xf>
    <xf numFmtId="0" fontId="0" fillId="0" borderId="24" xfId="0" applyBorder="1" applyAlignment="1">
      <alignment wrapText="1"/>
    </xf>
    <xf numFmtId="0" fontId="0" fillId="0" borderId="25" xfId="0" applyBorder="1" applyAlignment="1">
      <alignment wrapText="1"/>
    </xf>
    <xf numFmtId="0" fontId="3" fillId="36" borderId="20" xfId="0" applyFont="1" applyFill="1" applyBorder="1" applyAlignment="1">
      <alignment horizontal="center" vertical="center" wrapText="1"/>
    </xf>
    <xf numFmtId="0" fontId="9" fillId="36" borderId="21" xfId="0" applyFont="1" applyFill="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3" fillId="33" borderId="15" xfId="0" applyFont="1" applyFill="1" applyBorder="1" applyAlignment="1">
      <alignment horizontal="center" wrapText="1"/>
    </xf>
    <xf numFmtId="0" fontId="6" fillId="33" borderId="10" xfId="0" applyFont="1" applyFill="1" applyBorder="1" applyAlignment="1">
      <alignment horizontal="center" wrapText="1"/>
    </xf>
    <xf numFmtId="0" fontId="3" fillId="34" borderId="10" xfId="0" applyFont="1" applyFill="1" applyBorder="1" applyAlignment="1">
      <alignment horizontal="center" wrapText="1"/>
    </xf>
    <xf numFmtId="0" fontId="3" fillId="34" borderId="16" xfId="0" applyFont="1" applyFill="1" applyBorder="1" applyAlignment="1">
      <alignment horizontal="center" wrapText="1"/>
    </xf>
    <xf numFmtId="0" fontId="7" fillId="0" borderId="0" xfId="0" applyFont="1" applyAlignment="1">
      <alignment wrapText="1"/>
    </xf>
    <xf numFmtId="0" fontId="0" fillId="0" borderId="0" xfId="0" applyAlignment="1">
      <alignment wrapText="1"/>
    </xf>
    <xf numFmtId="0" fontId="0" fillId="0" borderId="0" xfId="0" applyAlignment="1">
      <alignment/>
    </xf>
    <xf numFmtId="0" fontId="1" fillId="0" borderId="0" xfId="0" applyFont="1" applyAlignment="1">
      <alignment horizontal="left" wrapText="1"/>
    </xf>
    <xf numFmtId="0" fontId="0" fillId="0" borderId="0" xfId="0" applyAlignment="1">
      <alignment horizontal="left" wrapText="1"/>
    </xf>
    <xf numFmtId="0" fontId="6" fillId="35" borderId="23" xfId="0" applyFont="1" applyFill="1" applyBorder="1" applyAlignment="1">
      <alignment/>
    </xf>
    <xf numFmtId="0" fontId="0" fillId="35" borderId="24" xfId="0" applyFill="1" applyBorder="1" applyAlignment="1">
      <alignment/>
    </xf>
    <xf numFmtId="0" fontId="0" fillId="35" borderId="11" xfId="0" applyFill="1" applyBorder="1" applyAlignment="1">
      <alignment/>
    </xf>
    <xf numFmtId="0" fontId="0" fillId="35" borderId="0" xfId="0" applyFill="1" applyBorder="1" applyAlignment="1">
      <alignment/>
    </xf>
    <xf numFmtId="0" fontId="0" fillId="35" borderId="26" xfId="0" applyFill="1" applyBorder="1" applyAlignment="1">
      <alignment/>
    </xf>
    <xf numFmtId="0" fontId="0" fillId="35" borderId="27" xfId="0" applyFill="1" applyBorder="1" applyAlignment="1">
      <alignment/>
    </xf>
    <xf numFmtId="0" fontId="3" fillId="33" borderId="10" xfId="0" applyFont="1" applyFill="1" applyBorder="1" applyAlignment="1">
      <alignment horizontal="center" wrapText="1"/>
    </xf>
    <xf numFmtId="0" fontId="3" fillId="34" borderId="10" xfId="0" applyFont="1" applyFill="1" applyBorder="1" applyAlignment="1" applyProtection="1">
      <alignment horizontal="center" wrapText="1"/>
      <protection/>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5"/>
  <sheetViews>
    <sheetView tabSelected="1" zoomScalePageLayoutView="0" workbookViewId="0" topLeftCell="A1">
      <selection activeCell="A1" sqref="A1:K1"/>
    </sheetView>
  </sheetViews>
  <sheetFormatPr defaultColWidth="11.421875" defaultRowHeight="12.75"/>
  <cols>
    <col min="1" max="1" width="11.140625" style="0" customWidth="1"/>
    <col min="2" max="2" width="16.00390625" style="0" customWidth="1"/>
    <col min="3" max="5" width="13.7109375" style="0" customWidth="1"/>
    <col min="6" max="6" width="4.57421875" style="0" customWidth="1"/>
    <col min="7" max="7" width="11.00390625" style="0" customWidth="1"/>
    <col min="8" max="8" width="15.00390625" style="0" customWidth="1"/>
    <col min="9" max="11" width="13.7109375" style="0" customWidth="1"/>
  </cols>
  <sheetData>
    <row r="1" spans="1:11" ht="54" customHeight="1">
      <c r="A1" s="64" t="s">
        <v>22</v>
      </c>
      <c r="B1" s="65"/>
      <c r="C1" s="65"/>
      <c r="D1" s="65"/>
      <c r="E1" s="65"/>
      <c r="F1" s="63"/>
      <c r="G1" s="63"/>
      <c r="H1" s="63"/>
      <c r="I1" s="63"/>
      <c r="J1" s="63"/>
      <c r="K1" s="63"/>
    </row>
    <row r="2" spans="1:5" ht="13.5" customHeight="1" thickBot="1">
      <c r="A2" s="1"/>
      <c r="B2" s="2"/>
      <c r="C2" s="2"/>
      <c r="D2" s="2"/>
      <c r="E2" s="2"/>
    </row>
    <row r="3" spans="1:11" ht="31.5" customHeight="1">
      <c r="A3" s="50" t="s">
        <v>25</v>
      </c>
      <c r="B3" s="51"/>
      <c r="C3" s="51"/>
      <c r="D3" s="51"/>
      <c r="E3" s="52"/>
      <c r="G3" s="50" t="s">
        <v>26</v>
      </c>
      <c r="H3" s="51"/>
      <c r="I3" s="51"/>
      <c r="J3" s="51"/>
      <c r="K3" s="52"/>
    </row>
    <row r="4" spans="1:11" ht="7.5" customHeight="1">
      <c r="A4" s="30"/>
      <c r="B4" s="21"/>
      <c r="C4" s="21"/>
      <c r="D4" s="21"/>
      <c r="E4" s="22"/>
      <c r="G4" s="20"/>
      <c r="H4" s="21"/>
      <c r="I4" s="21"/>
      <c r="J4" s="21"/>
      <c r="K4" s="22"/>
    </row>
    <row r="5" spans="1:11" ht="38.25" customHeight="1">
      <c r="A5" s="57" t="s">
        <v>31</v>
      </c>
      <c r="B5" s="58"/>
      <c r="C5" s="59" t="s">
        <v>2</v>
      </c>
      <c r="D5" s="59"/>
      <c r="E5" s="60"/>
      <c r="G5" s="57" t="s">
        <v>30</v>
      </c>
      <c r="H5" s="58"/>
      <c r="I5" s="59" t="s">
        <v>2</v>
      </c>
      <c r="J5" s="59"/>
      <c r="K5" s="60"/>
    </row>
    <row r="6" spans="1:11" ht="25.5">
      <c r="A6" s="31" t="s">
        <v>4</v>
      </c>
      <c r="B6" s="4" t="s">
        <v>3</v>
      </c>
      <c r="C6" s="5" t="s">
        <v>5</v>
      </c>
      <c r="D6" s="5" t="s">
        <v>6</v>
      </c>
      <c r="E6" s="32" t="s">
        <v>7</v>
      </c>
      <c r="G6" s="31" t="s">
        <v>4</v>
      </c>
      <c r="H6" s="4" t="s">
        <v>3</v>
      </c>
      <c r="I6" s="5" t="s">
        <v>5</v>
      </c>
      <c r="J6" s="5" t="s">
        <v>6</v>
      </c>
      <c r="K6" s="32" t="s">
        <v>7</v>
      </c>
    </row>
    <row r="7" spans="1:11" ht="14.25">
      <c r="A7" s="33" t="s">
        <v>1</v>
      </c>
      <c r="B7" s="7">
        <v>16</v>
      </c>
      <c r="C7" s="8">
        <v>0</v>
      </c>
      <c r="D7" s="8">
        <v>15000</v>
      </c>
      <c r="E7" s="34">
        <v>15000</v>
      </c>
      <c r="G7" s="33" t="s">
        <v>1</v>
      </c>
      <c r="H7" s="7">
        <v>16</v>
      </c>
      <c r="I7" s="8">
        <v>0</v>
      </c>
      <c r="J7" s="8">
        <v>12000</v>
      </c>
      <c r="K7" s="34">
        <v>12000</v>
      </c>
    </row>
    <row r="8" spans="1:11" ht="12.75">
      <c r="A8" s="35">
        <v>16.01</v>
      </c>
      <c r="B8" s="7">
        <f>50*0.8</f>
        <v>40</v>
      </c>
      <c r="C8" s="8">
        <v>600</v>
      </c>
      <c r="D8" s="8">
        <f>+$D$7+(A8-B7)*C8</f>
        <v>15006.000000000002</v>
      </c>
      <c r="E8" s="34">
        <f>+$D$7+(B8-B7)*C8</f>
        <v>29400</v>
      </c>
      <c r="G8" s="35">
        <v>16.01</v>
      </c>
      <c r="H8" s="7">
        <f>50*0.8</f>
        <v>40</v>
      </c>
      <c r="I8" s="8">
        <v>390</v>
      </c>
      <c r="J8" s="8">
        <f>+$J$7+(G8-H7)*I8</f>
        <v>12003.900000000001</v>
      </c>
      <c r="K8" s="34">
        <f>+$J$7+(H8-H7)*I8</f>
        <v>21360</v>
      </c>
    </row>
    <row r="9" spans="1:11" ht="12.75">
      <c r="A9" s="35">
        <v>40.01</v>
      </c>
      <c r="B9" s="7">
        <v>80</v>
      </c>
      <c r="C9" s="8">
        <v>360</v>
      </c>
      <c r="D9" s="8">
        <f>+E8+(A9-B8)*C9</f>
        <v>29403.6</v>
      </c>
      <c r="E9" s="34">
        <f>+E8+(B9-B8)*C9</f>
        <v>43800</v>
      </c>
      <c r="G9" s="35">
        <v>40.01</v>
      </c>
      <c r="H9" s="7">
        <v>80</v>
      </c>
      <c r="I9" s="8">
        <v>190</v>
      </c>
      <c r="J9" s="8">
        <f>+K8+(G9-H8)*I9</f>
        <v>21361.899999999998</v>
      </c>
      <c r="K9" s="34">
        <f>+K8+(H9-H8)*I9</f>
        <v>28960</v>
      </c>
    </row>
    <row r="10" spans="1:11" ht="12.75">
      <c r="A10" s="35">
        <v>80.01</v>
      </c>
      <c r="B10" s="7">
        <v>160</v>
      </c>
      <c r="C10" s="8">
        <v>150</v>
      </c>
      <c r="D10" s="8">
        <f>+E9+(A10-B9)*C10</f>
        <v>43801.5</v>
      </c>
      <c r="E10" s="34">
        <f>+E9+(B10-B9)*C10</f>
        <v>55800</v>
      </c>
      <c r="G10" s="35">
        <v>80.01</v>
      </c>
      <c r="H10" s="7">
        <v>160</v>
      </c>
      <c r="I10" s="8">
        <v>30</v>
      </c>
      <c r="J10" s="8">
        <f>+K9+(G10-H9)*I10</f>
        <v>28960.3</v>
      </c>
      <c r="K10" s="34">
        <f>+K9+(H10-H9)*I10</f>
        <v>31360</v>
      </c>
    </row>
    <row r="11" spans="1:11" ht="12.75">
      <c r="A11" s="35">
        <v>160.01</v>
      </c>
      <c r="B11" s="7">
        <f>400*0.8</f>
        <v>320</v>
      </c>
      <c r="C11" s="8">
        <v>80</v>
      </c>
      <c r="D11" s="8">
        <f>+E10+(A11-B10)*C11</f>
        <v>55800.8</v>
      </c>
      <c r="E11" s="34">
        <f>+E10+(B11-B10)*C11</f>
        <v>68600</v>
      </c>
      <c r="G11" s="35">
        <v>160.01</v>
      </c>
      <c r="H11" s="7">
        <f>400*0.8</f>
        <v>320</v>
      </c>
      <c r="I11" s="8">
        <v>10</v>
      </c>
      <c r="J11" s="8">
        <f>+K10+(G11-H10)*I11</f>
        <v>31360.1</v>
      </c>
      <c r="K11" s="34">
        <f>+K10+(H11-H10)*I11</f>
        <v>32960</v>
      </c>
    </row>
    <row r="12" spans="1:11" ht="13.5" thickBot="1">
      <c r="A12" s="36" t="s">
        <v>0</v>
      </c>
      <c r="B12" s="37"/>
      <c r="C12" s="38">
        <v>0</v>
      </c>
      <c r="D12" s="39">
        <f>+E11</f>
        <v>68600</v>
      </c>
      <c r="E12" s="40">
        <f>+E11</f>
        <v>68600</v>
      </c>
      <c r="G12" s="36" t="s">
        <v>0</v>
      </c>
      <c r="H12" s="37"/>
      <c r="I12" s="38">
        <v>0</v>
      </c>
      <c r="J12" s="39">
        <f>+K11</f>
        <v>32960</v>
      </c>
      <c r="K12" s="40">
        <f>+K11</f>
        <v>32960</v>
      </c>
    </row>
    <row r="13" spans="1:5" s="14" customFormat="1" ht="8.25" customHeight="1">
      <c r="A13" s="12"/>
      <c r="B13" s="9"/>
      <c r="C13" s="13"/>
      <c r="D13" s="9"/>
      <c r="E13" s="9"/>
    </row>
    <row r="14" ht="17.25" customHeight="1">
      <c r="A14" s="15" t="s">
        <v>8</v>
      </c>
    </row>
    <row r="15" spans="1:11" ht="18" customHeight="1">
      <c r="A15" s="61" t="s">
        <v>27</v>
      </c>
      <c r="B15" s="62"/>
      <c r="C15" s="62"/>
      <c r="D15" s="62"/>
      <c r="E15" s="62"/>
      <c r="F15" s="63"/>
      <c r="G15" s="63"/>
      <c r="H15" s="63"/>
      <c r="I15" s="63"/>
      <c r="J15" s="63"/>
      <c r="K15" s="63"/>
    </row>
    <row r="16" spans="1:11" ht="33" customHeight="1">
      <c r="A16" s="61" t="s">
        <v>28</v>
      </c>
      <c r="B16" s="62"/>
      <c r="C16" s="62"/>
      <c r="D16" s="62"/>
      <c r="E16" s="62"/>
      <c r="F16" s="63"/>
      <c r="G16" s="63"/>
      <c r="H16" s="63"/>
      <c r="I16" s="63"/>
      <c r="J16" s="63"/>
      <c r="K16" s="63"/>
    </row>
    <row r="17" spans="1:5" ht="6.75" customHeight="1">
      <c r="A17" s="16"/>
      <c r="B17" s="17"/>
      <c r="C17" s="17"/>
      <c r="D17" s="17"/>
      <c r="E17" s="17"/>
    </row>
    <row r="18" spans="1:11" ht="23.25" customHeight="1">
      <c r="A18" s="53" t="s">
        <v>9</v>
      </c>
      <c r="B18" s="54"/>
      <c r="C18" s="54"/>
      <c r="D18" s="54"/>
      <c r="E18" s="54"/>
      <c r="F18" s="55"/>
      <c r="G18" s="55"/>
      <c r="H18" s="55"/>
      <c r="I18" s="55"/>
      <c r="J18" s="55"/>
      <c r="K18" s="56"/>
    </row>
    <row r="19" spans="1:5" ht="8.25" customHeight="1">
      <c r="A19" s="41"/>
      <c r="B19" s="17"/>
      <c r="C19" s="17"/>
      <c r="D19" s="17"/>
      <c r="E19" s="17"/>
    </row>
    <row r="20" spans="1:11" ht="71.25" customHeight="1">
      <c r="A20" s="46" t="s">
        <v>29</v>
      </c>
      <c r="B20" s="47"/>
      <c r="C20" s="47"/>
      <c r="D20" s="47"/>
      <c r="E20" s="47"/>
      <c r="F20" s="48"/>
      <c r="G20" s="48"/>
      <c r="H20" s="48"/>
      <c r="I20" s="48"/>
      <c r="J20" s="48"/>
      <c r="K20" s="49"/>
    </row>
    <row r="23" spans="1:5" ht="15.75">
      <c r="A23" s="3"/>
      <c r="B23" s="2"/>
      <c r="C23" s="2"/>
      <c r="D23" s="2"/>
      <c r="E23" s="2"/>
    </row>
    <row r="24" ht="15.75">
      <c r="A24" s="19"/>
    </row>
    <row r="25" ht="15.75">
      <c r="A25" s="18"/>
    </row>
  </sheetData>
  <sheetProtection/>
  <mergeCells count="11">
    <mergeCell ref="A1:K1"/>
    <mergeCell ref="G5:H5"/>
    <mergeCell ref="I5:K5"/>
    <mergeCell ref="A20:K20"/>
    <mergeCell ref="G3:K3"/>
    <mergeCell ref="A3:E3"/>
    <mergeCell ref="A18:K18"/>
    <mergeCell ref="A5:B5"/>
    <mergeCell ref="C5:E5"/>
    <mergeCell ref="A15:K15"/>
    <mergeCell ref="A16:K16"/>
  </mergeCells>
  <printOptions/>
  <pageMargins left="0.7874015748031497" right="0.5905511811023623" top="0.7480314960629921" bottom="0.7874015748031497" header="0.5118110236220472" footer="0.5118110236220472"/>
  <pageSetup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dimension ref="A1:P23"/>
  <sheetViews>
    <sheetView zoomScalePageLayoutView="0" workbookViewId="0" topLeftCell="A1">
      <selection activeCell="K29" sqref="K29:K32"/>
    </sheetView>
  </sheetViews>
  <sheetFormatPr defaultColWidth="11.421875" defaultRowHeight="12.75"/>
  <cols>
    <col min="1" max="1" width="16.7109375" style="0" customWidth="1"/>
    <col min="2" max="2" width="16.00390625" style="0" customWidth="1"/>
    <col min="3" max="3" width="15.140625" style="0" customWidth="1"/>
    <col min="4" max="4" width="16.140625" style="0" customWidth="1"/>
    <col min="5" max="5" width="43.28125" style="0" customWidth="1"/>
    <col min="6" max="7" width="18.7109375" style="0" customWidth="1"/>
    <col min="8" max="10" width="22.00390625" style="0" customWidth="1"/>
    <col min="11" max="11" width="17.00390625" style="0" customWidth="1"/>
    <col min="12" max="12" width="7.8515625" style="0" hidden="1" customWidth="1"/>
    <col min="13" max="13" width="8.140625" style="0" hidden="1" customWidth="1"/>
    <col min="14" max="14" width="12.57421875" style="0" hidden="1" customWidth="1"/>
    <col min="15" max="15" width="18.140625" style="0" hidden="1" customWidth="1"/>
    <col min="16" max="16" width="19.140625" style="0" hidden="1" customWidth="1"/>
  </cols>
  <sheetData>
    <row r="1" spans="1:16" ht="18">
      <c r="A1" s="23" t="s">
        <v>15</v>
      </c>
      <c r="L1" s="3" t="s">
        <v>14</v>
      </c>
      <c r="M1" s="2"/>
      <c r="N1" s="2"/>
      <c r="O1" s="2"/>
      <c r="P1" s="2"/>
    </row>
    <row r="2" ht="16.5" thickBot="1">
      <c r="L2" s="18" t="s">
        <v>23</v>
      </c>
    </row>
    <row r="3" spans="1:12" ht="20.25" customHeight="1" thickBot="1">
      <c r="A3" s="66" t="s">
        <v>10</v>
      </c>
      <c r="B3" s="67"/>
      <c r="C3" s="67"/>
      <c r="D3" s="29">
        <v>32.8</v>
      </c>
      <c r="E3" s="42" t="s">
        <v>13</v>
      </c>
      <c r="F3" s="24"/>
      <c r="G3" s="24"/>
      <c r="H3" s="24"/>
      <c r="I3" s="24"/>
      <c r="J3" s="24"/>
      <c r="L3" s="18"/>
    </row>
    <row r="4" spans="1:16" ht="20.25" customHeight="1" thickBot="1">
      <c r="A4" s="68" t="s">
        <v>16</v>
      </c>
      <c r="B4" s="69"/>
      <c r="C4" s="69"/>
      <c r="D4" s="27">
        <f>+IF(D3&lt;8,0,IF(D3&lt;=M18,P18,IF(D3&lt;=M19,O18+(D3-M18)*N19,IF(D3&lt;=M20,P19+(D3-M19)*N20,IF(D3&lt;=M21,P20+(D3-M20)*N21,IF(D3&lt;=M22,P21+(D3-M21)*N22,P23))))))</f>
        <v>18552</v>
      </c>
      <c r="E4" s="9"/>
      <c r="F4" s="9"/>
      <c r="G4" s="9"/>
      <c r="H4" s="9"/>
      <c r="I4" s="9"/>
      <c r="J4" s="9"/>
      <c r="L4" s="72" t="s">
        <v>32</v>
      </c>
      <c r="M4" s="58"/>
      <c r="N4" s="59" t="s">
        <v>2</v>
      </c>
      <c r="O4" s="59"/>
      <c r="P4" s="59"/>
    </row>
    <row r="5" spans="1:16" ht="20.25" customHeight="1" thickBot="1">
      <c r="A5" s="68" t="s">
        <v>17</v>
      </c>
      <c r="B5" s="69"/>
      <c r="C5" s="69"/>
      <c r="D5" s="28">
        <f>+D4*0.3</f>
        <v>5565.599999999999</v>
      </c>
      <c r="E5" s="26" t="s">
        <v>20</v>
      </c>
      <c r="F5" s="25"/>
      <c r="G5" s="25"/>
      <c r="H5" s="25"/>
      <c r="I5" s="25"/>
      <c r="J5" s="25"/>
      <c r="L5" s="4" t="s">
        <v>4</v>
      </c>
      <c r="M5" s="4" t="s">
        <v>3</v>
      </c>
      <c r="N5" s="5" t="s">
        <v>5</v>
      </c>
      <c r="O5" s="5" t="s">
        <v>11</v>
      </c>
      <c r="P5" s="5" t="s">
        <v>12</v>
      </c>
    </row>
    <row r="6" spans="1:16" ht="20.25" customHeight="1" thickBot="1">
      <c r="A6" s="68" t="s">
        <v>18</v>
      </c>
      <c r="B6" s="69"/>
      <c r="C6" s="69"/>
      <c r="D6" s="27">
        <f>+IF(D3&lt;8,0,IF(D3&lt;=M6,P6,IF(D3&lt;=M7,O6+(D3-M6)*N7,IF(D3&lt;=M8,P7+(D3-M7)*N8,IF(D3&lt;=M9,P8+(D3-M8)*N9,IF(D3&lt;=M10,P9+(D3-M9)*N10,P11))))))</f>
        <v>25080</v>
      </c>
      <c r="E6" s="9"/>
      <c r="F6" s="9"/>
      <c r="G6" s="9"/>
      <c r="H6" s="9"/>
      <c r="I6" s="9"/>
      <c r="J6" s="9"/>
      <c r="L6" s="6">
        <v>8</v>
      </c>
      <c r="M6" s="7">
        <v>16</v>
      </c>
      <c r="N6" s="8">
        <v>0</v>
      </c>
      <c r="O6" s="8">
        <v>15000</v>
      </c>
      <c r="P6" s="8">
        <v>15000</v>
      </c>
    </row>
    <row r="7" spans="1:16" ht="20.25" customHeight="1" thickBot="1">
      <c r="A7" s="70" t="s">
        <v>19</v>
      </c>
      <c r="B7" s="71"/>
      <c r="C7" s="71"/>
      <c r="D7" s="28">
        <f>+D6*0.3</f>
        <v>7524</v>
      </c>
      <c r="E7" s="26" t="s">
        <v>21</v>
      </c>
      <c r="F7" s="25"/>
      <c r="G7" s="25"/>
      <c r="H7" s="25"/>
      <c r="I7" s="25"/>
      <c r="J7" s="25"/>
      <c r="L7" s="10">
        <v>16.01</v>
      </c>
      <c r="M7" s="7">
        <f>50*0.8</f>
        <v>40</v>
      </c>
      <c r="N7" s="8">
        <v>600</v>
      </c>
      <c r="O7" s="8">
        <f>+$O$6+(L7-M6)*N7</f>
        <v>15006.000000000002</v>
      </c>
      <c r="P7" s="8">
        <f>+$O$6+(M7-M6)*N7</f>
        <v>29400</v>
      </c>
    </row>
    <row r="8" spans="12:16" ht="12.75">
      <c r="L8" s="10">
        <v>40.01</v>
      </c>
      <c r="M8" s="7">
        <v>80</v>
      </c>
      <c r="N8" s="8">
        <v>360</v>
      </c>
      <c r="O8" s="8">
        <f>+P7+(L8-M7)*N8</f>
        <v>29403.6</v>
      </c>
      <c r="P8" s="8">
        <f>+P7+(M8-M7)*N8</f>
        <v>43800</v>
      </c>
    </row>
    <row r="9" spans="1:16" ht="15.75">
      <c r="A9" s="3"/>
      <c r="B9" s="2"/>
      <c r="C9" s="2"/>
      <c r="D9" s="2"/>
      <c r="E9" s="2"/>
      <c r="L9" s="10">
        <v>80.01</v>
      </c>
      <c r="M9" s="7">
        <v>160</v>
      </c>
      <c r="N9" s="8">
        <v>150</v>
      </c>
      <c r="O9" s="8">
        <f>+P8+(L9-M8)*N9</f>
        <v>43801.5</v>
      </c>
      <c r="P9" s="8">
        <f>+P8+(M9-M8)*N9</f>
        <v>55800</v>
      </c>
    </row>
    <row r="10" spans="12:16" ht="12.75">
      <c r="L10" s="10">
        <v>160.01</v>
      </c>
      <c r="M10" s="7">
        <f>400*0.8</f>
        <v>320</v>
      </c>
      <c r="N10" s="8">
        <v>80</v>
      </c>
      <c r="O10" s="8">
        <f>+P9+(L10-M9)*N10</f>
        <v>55800.8</v>
      </c>
      <c r="P10" s="8">
        <f>+P9+(M10-M9)*N10</f>
        <v>68600</v>
      </c>
    </row>
    <row r="11" spans="12:16" ht="12.75">
      <c r="L11" s="6" t="s">
        <v>0</v>
      </c>
      <c r="M11" s="7"/>
      <c r="N11" s="11">
        <v>0</v>
      </c>
      <c r="O11" s="8">
        <f>+P10</f>
        <v>68600</v>
      </c>
      <c r="P11" s="8">
        <f>+P10</f>
        <v>68600</v>
      </c>
    </row>
    <row r="12" ht="12.75">
      <c r="F12" s="14"/>
    </row>
    <row r="13" spans="12:16" ht="15.75">
      <c r="L13" s="3" t="s">
        <v>14</v>
      </c>
      <c r="M13" s="2"/>
      <c r="N13" s="2"/>
      <c r="O13" s="2"/>
      <c r="P13" s="2"/>
    </row>
    <row r="14" ht="15.75">
      <c r="L14" s="18" t="s">
        <v>24</v>
      </c>
    </row>
    <row r="16" spans="12:16" ht="20.25" customHeight="1">
      <c r="L16" s="72" t="s">
        <v>32</v>
      </c>
      <c r="M16" s="58"/>
      <c r="N16" s="73" t="s">
        <v>2</v>
      </c>
      <c r="O16" s="73"/>
      <c r="P16" s="73"/>
    </row>
    <row r="17" spans="12:16" ht="20.25" customHeight="1">
      <c r="L17" s="4" t="s">
        <v>4</v>
      </c>
      <c r="M17" s="4" t="s">
        <v>3</v>
      </c>
      <c r="N17" s="43" t="s">
        <v>5</v>
      </c>
      <c r="O17" s="43" t="s">
        <v>11</v>
      </c>
      <c r="P17" s="43" t="s">
        <v>12</v>
      </c>
    </row>
    <row r="18" spans="12:16" ht="12.75">
      <c r="L18" s="6">
        <v>8</v>
      </c>
      <c r="M18" s="7">
        <v>16</v>
      </c>
      <c r="N18" s="44">
        <v>0</v>
      </c>
      <c r="O18" s="44">
        <v>12000</v>
      </c>
      <c r="P18" s="44">
        <v>12000</v>
      </c>
    </row>
    <row r="19" spans="12:16" ht="12.75">
      <c r="L19" s="10">
        <v>16.01</v>
      </c>
      <c r="M19" s="7">
        <f>50*0.8</f>
        <v>40</v>
      </c>
      <c r="N19" s="44">
        <v>390</v>
      </c>
      <c r="O19" s="44">
        <f>+$O$18+(L19-M18)*N19</f>
        <v>12003.900000000001</v>
      </c>
      <c r="P19" s="44">
        <f>+$O$18+(M19-M18)*N19</f>
        <v>21360</v>
      </c>
    </row>
    <row r="20" spans="12:16" ht="12.75">
      <c r="L20" s="10">
        <v>40.01</v>
      </c>
      <c r="M20" s="7">
        <v>80</v>
      </c>
      <c r="N20" s="44">
        <v>190</v>
      </c>
      <c r="O20" s="44">
        <f>+P19+(L20-M19)*N20</f>
        <v>21361.899999999998</v>
      </c>
      <c r="P20" s="44">
        <f>+P19+(M20-M19)*N20</f>
        <v>28960</v>
      </c>
    </row>
    <row r="21" spans="12:16" ht="12.75">
      <c r="L21" s="10">
        <v>80.01</v>
      </c>
      <c r="M21" s="7">
        <v>160</v>
      </c>
      <c r="N21" s="44">
        <v>30</v>
      </c>
      <c r="O21" s="44">
        <f>+P20+(L21-M20)*N21</f>
        <v>28960.3</v>
      </c>
      <c r="P21" s="44">
        <f>+P20+(M21-M20)*N21</f>
        <v>31360</v>
      </c>
    </row>
    <row r="22" spans="12:16" ht="12.75">
      <c r="L22" s="10">
        <v>160.01</v>
      </c>
      <c r="M22" s="7">
        <f>400*0.8</f>
        <v>320</v>
      </c>
      <c r="N22" s="44">
        <v>10</v>
      </c>
      <c r="O22" s="44">
        <f>+P21+(L22-M21)*N22</f>
        <v>31360.1</v>
      </c>
      <c r="P22" s="44">
        <f>+P21+(M22-M21)*N22</f>
        <v>32960</v>
      </c>
    </row>
    <row r="23" spans="12:16" ht="12.75">
      <c r="L23" s="6" t="s">
        <v>0</v>
      </c>
      <c r="M23" s="7"/>
      <c r="N23" s="45">
        <v>0</v>
      </c>
      <c r="O23" s="44">
        <f>+P22</f>
        <v>32960</v>
      </c>
      <c r="P23" s="44">
        <f>+P22</f>
        <v>32960</v>
      </c>
    </row>
  </sheetData>
  <sheetProtection sheet="1" objects="1" scenarios="1"/>
  <mergeCells count="9">
    <mergeCell ref="N4:P4"/>
    <mergeCell ref="L16:M16"/>
    <mergeCell ref="N16:P16"/>
    <mergeCell ref="A3:C3"/>
    <mergeCell ref="A4:C4"/>
    <mergeCell ref="A5:C5"/>
    <mergeCell ref="A6:C6"/>
    <mergeCell ref="A7:C7"/>
    <mergeCell ref="L4:M4"/>
  </mergeCells>
  <printOptions/>
  <pageMargins left="0.787401575" right="0.787401575" top="0.984251969" bottom="0.984251969" header="0.4921259845" footer="0.4921259845"/>
  <pageSetup horizontalDpi="600" verticalDpi="600" orientation="landscape" paperSize="9" scale="83" r:id="rId3"/>
  <rowBreaks count="1" manualBreakCount="1">
    <brk id="24" max="1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BUWAL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Muralt Reto</dc:creator>
  <cp:keywords/>
  <dc:description/>
  <cp:lastModifiedBy>Bovigny Karin BLW</cp:lastModifiedBy>
  <cp:lastPrinted>2001-08-08T16:00:20Z</cp:lastPrinted>
  <dcterms:created xsi:type="dcterms:W3CDTF">2001-05-29T11:39:37Z</dcterms:created>
  <dcterms:modified xsi:type="dcterms:W3CDTF">2016-05-24T13:06:04Z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COO.2002.100.7.135883</vt:lpwstr>
  </property>
  <property fmtid="{D5CDD505-2E9C-101B-9397-08002B2CF9AE}" pid="3" name="FSC#ELAKGOV@1.1001:PersonalSubjGender">
    <vt:lpwstr/>
  </property>
  <property fmtid="{D5CDD505-2E9C-101B-9397-08002B2CF9AE}" pid="4" name="FSC#ELAKGOV@1.1001:PersonalSubjFirstName">
    <vt:lpwstr/>
  </property>
  <property fmtid="{D5CDD505-2E9C-101B-9397-08002B2CF9AE}" pid="5" name="FSC#ELAKGOV@1.1001:PersonalSubjSurName">
    <vt:lpwstr/>
  </property>
  <property fmtid="{D5CDD505-2E9C-101B-9397-08002B2CF9AE}" pid="6" name="FSC#ELAKGOV@1.1001:PersonalSubjSalutation">
    <vt:lpwstr/>
  </property>
  <property fmtid="{D5CDD505-2E9C-101B-9397-08002B2CF9AE}" pid="7" name="FSC#ELAKGOV@1.1001:PersonalSubjAddress">
    <vt:lpwstr/>
  </property>
</Properties>
</file>