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rg\BLW_1140_MARKTB\035_Ackerkulturen\035.1 Getreide_Backwaren\04 Publikation\Marktberichte\2020\Webdokumente\Excel Begleittabelle für Grafiken\"/>
    </mc:Choice>
  </mc:AlternateContent>
  <bookViews>
    <workbookView xWindow="0" yWindow="0" windowWidth="19200" windowHeight="6350"/>
  </bookViews>
  <sheets>
    <sheet name="i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" l="1"/>
  <c r="B22" i="6"/>
  <c r="N48" i="6" l="1"/>
  <c r="G48" i="6"/>
  <c r="D48" i="6"/>
  <c r="AA47" i="6"/>
  <c r="Z47" i="6"/>
  <c r="Y47" i="6"/>
  <c r="U47" i="6"/>
  <c r="Q47" i="6"/>
  <c r="N47" i="6"/>
  <c r="M47" i="6"/>
  <c r="L47" i="6"/>
  <c r="K47" i="6"/>
  <c r="J47" i="6"/>
  <c r="T47" i="6" s="1"/>
  <c r="I47" i="6"/>
  <c r="S47" i="6" s="1"/>
  <c r="H47" i="6"/>
  <c r="R47" i="6" s="1"/>
  <c r="AA46" i="6"/>
  <c r="Y46" i="6"/>
  <c r="Q46" i="6"/>
  <c r="L46" i="6"/>
  <c r="K46" i="6"/>
  <c r="I46" i="6"/>
  <c r="S46" i="6" s="1"/>
  <c r="G46" i="6"/>
  <c r="Z46" i="6" s="1"/>
  <c r="F46" i="6"/>
  <c r="E46" i="6"/>
  <c r="M46" i="6" s="1"/>
  <c r="Z45" i="6"/>
  <c r="Y45" i="6"/>
  <c r="AA45" i="6" s="1"/>
  <c r="Q45" i="6"/>
  <c r="N45" i="6"/>
  <c r="M45" i="6"/>
  <c r="L45" i="6"/>
  <c r="K45" i="6"/>
  <c r="J45" i="6"/>
  <c r="T45" i="6" s="1"/>
  <c r="I45" i="6"/>
  <c r="S45" i="6" s="1"/>
  <c r="H45" i="6"/>
  <c r="R45" i="6" s="1"/>
  <c r="AA44" i="6"/>
  <c r="Z44" i="6"/>
  <c r="Y44" i="6"/>
  <c r="Q44" i="6"/>
  <c r="N44" i="6"/>
  <c r="M44" i="6"/>
  <c r="L44" i="6"/>
  <c r="K44" i="6"/>
  <c r="J44" i="6"/>
  <c r="T44" i="6" s="1"/>
  <c r="I44" i="6"/>
  <c r="S44" i="6" s="1"/>
  <c r="H44" i="6"/>
  <c r="R44" i="6" s="1"/>
  <c r="AA43" i="6"/>
  <c r="Z43" i="6"/>
  <c r="Y43" i="6"/>
  <c r="Q43" i="6"/>
  <c r="N43" i="6"/>
  <c r="M43" i="6"/>
  <c r="L43" i="6"/>
  <c r="K43" i="6"/>
  <c r="J43" i="6"/>
  <c r="V43" i="6" s="1"/>
  <c r="I43" i="6"/>
  <c r="S43" i="6" s="1"/>
  <c r="H43" i="6"/>
  <c r="R43" i="6" s="1"/>
  <c r="AA42" i="6"/>
  <c r="Z42" i="6"/>
  <c r="Y42" i="6"/>
  <c r="Q42" i="6"/>
  <c r="N42" i="6"/>
  <c r="M42" i="6"/>
  <c r="L42" i="6"/>
  <c r="K42" i="6"/>
  <c r="J42" i="6"/>
  <c r="V42" i="6" s="1"/>
  <c r="I42" i="6"/>
  <c r="S42" i="6" s="1"/>
  <c r="H42" i="6"/>
  <c r="R42" i="6" s="1"/>
  <c r="AA41" i="6"/>
  <c r="Z41" i="6"/>
  <c r="Y41" i="6"/>
  <c r="T41" i="6"/>
  <c r="R41" i="6"/>
  <c r="N41" i="6"/>
  <c r="M41" i="6"/>
  <c r="L41" i="6"/>
  <c r="K41" i="6"/>
  <c r="J41" i="6"/>
  <c r="V41" i="6" s="1"/>
  <c r="I41" i="6"/>
  <c r="S41" i="6" s="1"/>
  <c r="H41" i="6"/>
  <c r="Z40" i="6"/>
  <c r="Y40" i="6"/>
  <c r="AA40" i="6" s="1"/>
  <c r="T40" i="6"/>
  <c r="S40" i="6"/>
  <c r="N40" i="6"/>
  <c r="M40" i="6"/>
  <c r="L40" i="6"/>
  <c r="K40" i="6"/>
  <c r="J40" i="6"/>
  <c r="V40" i="6" s="1"/>
  <c r="I40" i="6"/>
  <c r="U40" i="6" s="1"/>
  <c r="H40" i="6"/>
  <c r="R40" i="6" s="1"/>
  <c r="C30" i="6"/>
  <c r="C29" i="6"/>
  <c r="C28" i="6"/>
  <c r="C27" i="6"/>
  <c r="C26" i="6"/>
  <c r="T42" i="6" l="1"/>
  <c r="U41" i="6"/>
  <c r="U42" i="6"/>
  <c r="U43" i="6"/>
  <c r="U44" i="6"/>
  <c r="U45" i="6"/>
  <c r="H46" i="6"/>
  <c r="V47" i="6"/>
  <c r="T43" i="6"/>
  <c r="V44" i="6"/>
  <c r="V45" i="6"/>
  <c r="J46" i="6"/>
  <c r="N46" i="6"/>
  <c r="U46" i="6" l="1"/>
  <c r="R46" i="6"/>
  <c r="T46" i="6"/>
  <c r="V46" i="6"/>
</calcChain>
</file>

<file path=xl/sharedStrings.xml><?xml version="1.0" encoding="utf-8"?>
<sst xmlns="http://schemas.openxmlformats.org/spreadsheetml/2006/main" count="80" uniqueCount="55">
  <si>
    <t>∆19/18</t>
  </si>
  <si>
    <t>in %</t>
  </si>
  <si>
    <t>in CHF / kg</t>
  </si>
  <si>
    <t xml:space="preserve">  </t>
  </si>
  <si>
    <t>www.disclaimer.admin.ch</t>
  </si>
  <si>
    <t>∆20/19</t>
  </si>
  <si>
    <t>in CHF</t>
  </si>
  <si>
    <t xml:space="preserve">Dipartimento federale dell'economia,  </t>
  </si>
  <si>
    <t>della formazione e della ricerca DEFR</t>
  </si>
  <si>
    <t>Ufficio federale dell'agricoltura UFAG</t>
  </si>
  <si>
    <t>Settore Analisi del mercato</t>
  </si>
  <si>
    <t>Mercato della farina in Svizzera</t>
  </si>
  <si>
    <t>Bilancio delle vendite e della cifra d'affari: farina nel commercio al dettaglio svizzero</t>
  </si>
  <si>
    <t>Cifra d'affari in mio. CHF, vendite in t; quota di mercato in %; evoluzione del mercato in %; prezzi in CHF/kg</t>
  </si>
  <si>
    <t>2018..2020 settembre (anno di riferimento "Moving Annual Total" MAT)</t>
  </si>
  <si>
    <t>Fonte: UFAG, Settore Analisi del mercato; Nielsen Svizzera, panel dei consumatori/del commercio al dettaglio, paniere delle merci secondo def. UFAG</t>
  </si>
  <si>
    <t>Diritto di pubblicazione: rielaborazione e pubblicazione consentite citando la fonte</t>
  </si>
  <si>
    <t>Per responsabilità, protezione dei dati, copyright e altro vedasi:</t>
  </si>
  <si>
    <t xml:space="preserve">Produzione di farina in Svizzera </t>
  </si>
  <si>
    <t>Trasformazione per il consumo umano</t>
  </si>
  <si>
    <t>in t</t>
  </si>
  <si>
    <t>Cereali indigeni</t>
  </si>
  <si>
    <t>Cereali esteri</t>
  </si>
  <si>
    <t>Altri cereali</t>
  </si>
  <si>
    <t>Totale</t>
  </si>
  <si>
    <t xml:space="preserve">Prodotti della molitoria </t>
  </si>
  <si>
    <t xml:space="preserve">            in %</t>
  </si>
  <si>
    <t>Farina bianca</t>
  </si>
  <si>
    <t>Farina semibianca</t>
  </si>
  <si>
    <t>Farina bigia</t>
  </si>
  <si>
    <t>Farina speciale</t>
  </si>
  <si>
    <t xml:space="preserve">Fonte: Federazione mugnai svizzeri (DSM)
</t>
  </si>
  <si>
    <t>Farina nel commercio al dettaglio</t>
  </si>
  <si>
    <t>Cifra d'affari in mio. CHF, vendite in t; quota di mercato in %; evoluzione del mercato in %; prezzi in CHF / kg</t>
  </si>
  <si>
    <t>2018..2020 agosto (anno di riferimento "Moving Annual Total" MAT)</t>
  </si>
  <si>
    <t xml:space="preserve">Valore di vendita medio di diversi tipi di farina </t>
  </si>
  <si>
    <t>Vendite</t>
  </si>
  <si>
    <t>Cifra d'affari</t>
  </si>
  <si>
    <t>Valore di vendita medio</t>
  </si>
  <si>
    <t>Evoluzione delle vendite</t>
  </si>
  <si>
    <t>Evoluzione della cifra d'affari</t>
  </si>
  <si>
    <t>Quote di mercato</t>
  </si>
  <si>
    <t>Prezzi in CHF / kg</t>
  </si>
  <si>
    <t>Evoluzione in %</t>
  </si>
  <si>
    <t>Vendite 20</t>
  </si>
  <si>
    <t>Cifra d'affari 20</t>
  </si>
  <si>
    <t>2018..2020 giugno MAT</t>
  </si>
  <si>
    <t>in mio. CHF</t>
  </si>
  <si>
    <t>Farina per treccia</t>
  </si>
  <si>
    <t>Farina di spelta</t>
  </si>
  <si>
    <t>Spelta</t>
  </si>
  <si>
    <t>Farina per spätzli</t>
  </si>
  <si>
    <t>Resto</t>
  </si>
  <si>
    <t>TOTALE</t>
  </si>
  <si>
    <t>2019/20*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</si>
</sst>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\+\ 0.0\ %;\-\ 0.0\ %;\ \ 0.0\ %"/>
    <numFmt numFmtId="167" formatCode="###\ ###\ ##0"/>
    <numFmt numFmtId="168" formatCode="_ * #,##0.0_ ;_ * \-#,##0.0_ ;_ * &quot;-&quot;??_ ;_ @_ "/>
    <numFmt numFmtId="169" formatCode="\+\ 0.0;\-\ 0.0;\ \ 0.0"/>
    <numFmt numFmtId="170" formatCode="0.0%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1"/>
      <color rgb="FF00B0F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u/>
      <sz val="1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1" applyNumberFormat="1" applyFont="1"/>
    <xf numFmtId="2" fontId="0" fillId="0" borderId="0" xfId="0" applyNumberFormat="1" applyBorder="1"/>
    <xf numFmtId="0" fontId="0" fillId="0" borderId="0" xfId="0" applyBorder="1"/>
    <xf numFmtId="166" fontId="4" fillId="0" borderId="0" xfId="0" applyNumberFormat="1" applyFont="1" applyBorder="1"/>
    <xf numFmtId="165" fontId="5" fillId="0" borderId="0" xfId="0" applyNumberFormat="1" applyFont="1" applyBorder="1"/>
    <xf numFmtId="167" fontId="0" fillId="0" borderId="0" xfId="0" applyNumberFormat="1" applyBorder="1"/>
    <xf numFmtId="166" fontId="6" fillId="0" borderId="0" xfId="0" applyNumberFormat="1" applyFont="1" applyBorder="1"/>
    <xf numFmtId="0" fontId="0" fillId="0" borderId="0" xfId="0" quotePrefix="1" applyFill="1" applyBorder="1"/>
    <xf numFmtId="0" fontId="0" fillId="0" borderId="0" xfId="0" applyFill="1"/>
    <xf numFmtId="0" fontId="0" fillId="0" borderId="0" xfId="0" applyFill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0" fontId="2" fillId="0" borderId="0" xfId="0" applyFont="1" applyBorder="1"/>
    <xf numFmtId="0" fontId="0" fillId="2" borderId="0" xfId="0" quotePrefix="1" applyFill="1" applyBorder="1"/>
    <xf numFmtId="0" fontId="3" fillId="2" borderId="0" xfId="0" quotePrefix="1" applyFont="1" applyFill="1" applyBorder="1"/>
    <xf numFmtId="169" fontId="3" fillId="0" borderId="0" xfId="0" applyNumberFormat="1" applyFont="1" applyBorder="1"/>
    <xf numFmtId="165" fontId="0" fillId="0" borderId="0" xfId="0" applyNumberFormat="1"/>
    <xf numFmtId="43" fontId="0" fillId="0" borderId="0" xfId="0" applyNumberFormat="1"/>
    <xf numFmtId="168" fontId="0" fillId="0" borderId="0" xfId="1" applyNumberFormat="1" applyFont="1"/>
    <xf numFmtId="0" fontId="0" fillId="0" borderId="2" xfId="0" applyBorder="1"/>
    <xf numFmtId="0" fontId="6" fillId="0" borderId="2" xfId="0" applyFont="1" applyBorder="1"/>
    <xf numFmtId="0" fontId="0" fillId="2" borderId="3" xfId="0" applyFill="1" applyBorder="1"/>
    <xf numFmtId="0" fontId="3" fillId="0" borderId="0" xfId="0" applyFont="1"/>
    <xf numFmtId="164" fontId="3" fillId="0" borderId="0" xfId="1" applyNumberFormat="1" applyFont="1" applyBorder="1"/>
    <xf numFmtId="0" fontId="0" fillId="0" borderId="4" xfId="0" quotePrefix="1" applyBorder="1"/>
    <xf numFmtId="0" fontId="0" fillId="0" borderId="0" xfId="0" quotePrefix="1" applyBorder="1"/>
    <xf numFmtId="0" fontId="3" fillId="0" borderId="4" xfId="0" quotePrefix="1" applyFont="1" applyBorder="1"/>
    <xf numFmtId="0" fontId="3" fillId="0" borderId="0" xfId="0" quotePrefix="1" applyFont="1" applyBorder="1"/>
    <xf numFmtId="0" fontId="3" fillId="0" borderId="6" xfId="0" quotePrefix="1" applyFont="1" applyBorder="1"/>
    <xf numFmtId="164" fontId="3" fillId="0" borderId="4" xfId="1" applyNumberFormat="1" applyFont="1" applyBorder="1"/>
    <xf numFmtId="164" fontId="3" fillId="0" borderId="6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0" fontId="6" fillId="0" borderId="0" xfId="0" quotePrefix="1" applyFont="1" applyFill="1" applyBorder="1"/>
    <xf numFmtId="0" fontId="2" fillId="0" borderId="0" xfId="0" quotePrefix="1" applyFont="1" applyFill="1" applyBorder="1"/>
    <xf numFmtId="169" fontId="3" fillId="0" borderId="4" xfId="0" applyNumberFormat="1" applyFont="1" applyBorder="1"/>
    <xf numFmtId="0" fontId="2" fillId="0" borderId="4" xfId="0" quotePrefix="1" applyFont="1" applyBorder="1"/>
    <xf numFmtId="0" fontId="2" fillId="0" borderId="0" xfId="0" quotePrefix="1" applyFont="1" applyBorder="1"/>
    <xf numFmtId="0" fontId="2" fillId="0" borderId="6" xfId="0" quotePrefix="1" applyFont="1" applyBorder="1"/>
    <xf numFmtId="0" fontId="2" fillId="0" borderId="0" xfId="0" applyFont="1"/>
    <xf numFmtId="0" fontId="2" fillId="0" borderId="4" xfId="0" applyFont="1" applyBorder="1"/>
    <xf numFmtId="0" fontId="0" fillId="3" borderId="0" xfId="0" applyFill="1"/>
    <xf numFmtId="0" fontId="8" fillId="3" borderId="0" xfId="2" applyFont="1" applyFill="1"/>
    <xf numFmtId="0" fontId="9" fillId="3" borderId="0" xfId="3" applyFont="1" applyFill="1" applyAlignment="1">
      <alignment vertical="top"/>
    </xf>
    <xf numFmtId="0" fontId="10" fillId="3" borderId="0" xfId="3" applyFont="1" applyFill="1" applyAlignment="1"/>
    <xf numFmtId="0" fontId="9" fillId="3" borderId="0" xfId="2" applyFont="1" applyFill="1" applyBorder="1" applyAlignment="1"/>
    <xf numFmtId="0" fontId="11" fillId="3" borderId="0" xfId="2" applyFont="1" applyFill="1" applyAlignment="1">
      <alignment horizontal="left"/>
    </xf>
    <xf numFmtId="0" fontId="12" fillId="3" borderId="0" xfId="2" applyFont="1" applyFill="1"/>
    <xf numFmtId="0" fontId="0" fillId="3" borderId="0" xfId="2" applyFont="1" applyFill="1" applyAlignment="1">
      <alignment horizontal="left"/>
    </xf>
    <xf numFmtId="0" fontId="1" fillId="3" borderId="0" xfId="2" applyFont="1" applyFill="1"/>
    <xf numFmtId="0" fontId="1" fillId="3" borderId="0" xfId="2" applyFont="1" applyFill="1" applyAlignment="1">
      <alignment horizontal="left"/>
    </xf>
    <xf numFmtId="0" fontId="0" fillId="3" borderId="0" xfId="2" applyFont="1" applyFill="1" applyAlignment="1"/>
    <xf numFmtId="0" fontId="3" fillId="3" borderId="0" xfId="2" applyFont="1" applyFill="1" applyBorder="1"/>
    <xf numFmtId="0" fontId="14" fillId="3" borderId="0" xfId="4" applyFont="1" applyFill="1"/>
    <xf numFmtId="0" fontId="1" fillId="3" borderId="0" xfId="2" applyFont="1" applyFill="1" applyAlignment="1">
      <alignment wrapText="1"/>
    </xf>
    <xf numFmtId="0" fontId="2" fillId="0" borderId="1" xfId="0" quotePrefix="1" applyFont="1" applyFill="1" applyBorder="1"/>
    <xf numFmtId="2" fontId="3" fillId="0" borderId="0" xfId="0" applyNumberFormat="1" applyFont="1" applyBorder="1"/>
    <xf numFmtId="169" fontId="3" fillId="0" borderId="5" xfId="0" applyNumberFormat="1" applyFont="1" applyBorder="1"/>
    <xf numFmtId="169" fontId="3" fillId="0" borderId="1" xfId="0" applyNumberFormat="1" applyFont="1" applyBorder="1"/>
    <xf numFmtId="2" fontId="3" fillId="0" borderId="0" xfId="0" applyNumberFormat="1" applyFont="1"/>
    <xf numFmtId="2" fontId="3" fillId="0" borderId="3" xfId="0" applyNumberFormat="1" applyFont="1" applyBorder="1"/>
    <xf numFmtId="2" fontId="0" fillId="0" borderId="0" xfId="1" applyNumberFormat="1" applyFont="1"/>
    <xf numFmtId="169" fontId="3" fillId="0" borderId="7" xfId="0" applyNumberFormat="1" applyFont="1" applyBorder="1"/>
    <xf numFmtId="9" fontId="0" fillId="0" borderId="0" xfId="5" applyFont="1"/>
    <xf numFmtId="0" fontId="0" fillId="0" borderId="0" xfId="0" applyFont="1"/>
    <xf numFmtId="170" fontId="0" fillId="0" borderId="0" xfId="5" applyNumberFormat="1" applyFont="1"/>
    <xf numFmtId="43" fontId="0" fillId="0" borderId="0" xfId="1" applyNumberFormat="1" applyFont="1"/>
    <xf numFmtId="164" fontId="2" fillId="0" borderId="0" xfId="1" applyNumberFormat="1" applyFont="1"/>
    <xf numFmtId="170" fontId="2" fillId="0" borderId="0" xfId="5" applyNumberFormat="1" applyFont="1"/>
    <xf numFmtId="43" fontId="0" fillId="0" borderId="0" xfId="1" applyFont="1" applyBorder="1"/>
    <xf numFmtId="43" fontId="1" fillId="3" borderId="0" xfId="2" applyNumberFormat="1" applyFont="1" applyFill="1"/>
    <xf numFmtId="43" fontId="0" fillId="3" borderId="0" xfId="0" applyNumberFormat="1" applyFill="1"/>
    <xf numFmtId="43" fontId="0" fillId="0" borderId="5" xfId="1" applyNumberFormat="1" applyFont="1" applyBorder="1"/>
    <xf numFmtId="43" fontId="0" fillId="0" borderId="1" xfId="1" applyNumberFormat="1" applyFont="1" applyBorder="1"/>
    <xf numFmtId="43" fontId="0" fillId="0" borderId="7" xfId="1" applyNumberFormat="1" applyFont="1" applyBorder="1"/>
    <xf numFmtId="0" fontId="2" fillId="0" borderId="6" xfId="0" applyFont="1" applyBorder="1"/>
    <xf numFmtId="0" fontId="0" fillId="0" borderId="6" xfId="0" quotePrefix="1" applyBorder="1"/>
    <xf numFmtId="169" fontId="3" fillId="0" borderId="6" xfId="0" applyNumberFormat="1" applyFont="1" applyBorder="1"/>
    <xf numFmtId="2" fontId="3" fillId="0" borderId="8" xfId="0" applyNumberFormat="1" applyFont="1" applyBorder="1"/>
    <xf numFmtId="0" fontId="8" fillId="0" borderId="0" xfId="0" applyFont="1" applyAlignment="1">
      <alignment horizontal="left" vertical="top" wrapText="1"/>
    </xf>
    <xf numFmtId="43" fontId="3" fillId="0" borderId="4" xfId="1" applyNumberFormat="1" applyFont="1" applyBorder="1"/>
    <xf numFmtId="43" fontId="3" fillId="0" borderId="0" xfId="1" applyNumberFormat="1" applyFont="1" applyBorder="1"/>
    <xf numFmtId="43" fontId="3" fillId="0" borderId="6" xfId="1" applyNumberFormat="1" applyFont="1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9" xfId="0" quotePrefix="1" applyBorder="1"/>
    <xf numFmtId="0" fontId="0" fillId="0" borderId="2" xfId="0" quotePrefix="1" applyBorder="1"/>
    <xf numFmtId="0" fontId="7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</cellXfs>
  <cellStyles count="6">
    <cellStyle name="Komma" xfId="1" builtinId="3"/>
    <cellStyle name="Link 2" xfId="4"/>
    <cellStyle name="Prozent" xfId="5" builtinId="5"/>
    <cellStyle name="Standard" xfId="0" builtinId="0"/>
    <cellStyle name="Standard 2 3" xfId="3"/>
    <cellStyle name="Standard 3 2" xfId="2"/>
  </cellStyles>
  <dxfs count="0"/>
  <tableStyles count="0" defaultTableStyle="TableStyleMedium2" defaultPivotStyle="PivotStyleLight16"/>
  <colors>
    <mruColors>
      <color rgb="FFED8C7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0174396359024"/>
          <c:y val="0.2184286964129484"/>
          <c:w val="0.34664840807942487"/>
          <c:h val="0.688425257187679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i!$B$39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i!$B$40:$B$46</c:f>
              <c:numCache>
                <c:formatCode>_ * #,##0_ ;_ * \-#,##0_ ;_ * "-"??_ ;_ @_ </c:formatCode>
                <c:ptCount val="7"/>
                <c:pt idx="0">
                  <c:v>18820.264999999999</c:v>
                </c:pt>
                <c:pt idx="1">
                  <c:v>1035.8924</c:v>
                </c:pt>
                <c:pt idx="2">
                  <c:v>833.23579999999993</c:v>
                </c:pt>
                <c:pt idx="3">
                  <c:v>2853.7707</c:v>
                </c:pt>
                <c:pt idx="4">
                  <c:v>1266.0427</c:v>
                </c:pt>
                <c:pt idx="5">
                  <c:v>459.85480000000001</c:v>
                </c:pt>
                <c:pt idx="6">
                  <c:v>1650.4757000000029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C-4DD2-9202-91FE037C6759}"/>
            </c:ext>
          </c:extLst>
        </c:ser>
        <c:ser>
          <c:idx val="1"/>
          <c:order val="1"/>
          <c:tx>
            <c:strRef>
              <c:f>i!$C$39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i!$C$40:$C$46</c:f>
              <c:numCache>
                <c:formatCode>_ * #,##0_ ;_ * \-#,##0_ ;_ * "-"??_ ;_ @_ </c:formatCode>
                <c:ptCount val="7"/>
                <c:pt idx="0">
                  <c:v>18647.095300000001</c:v>
                </c:pt>
                <c:pt idx="1">
                  <c:v>1015.4666999999999</c:v>
                </c:pt>
                <c:pt idx="2">
                  <c:v>966.70780000000002</c:v>
                </c:pt>
                <c:pt idx="3">
                  <c:v>2819.7093999999997</c:v>
                </c:pt>
                <c:pt idx="4">
                  <c:v>1473.2718</c:v>
                </c:pt>
                <c:pt idx="5">
                  <c:v>492.42450000000002</c:v>
                </c:pt>
                <c:pt idx="6">
                  <c:v>1828.1478999999986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C-4DD2-9202-91FE037C6759}"/>
            </c:ext>
          </c:extLst>
        </c:ser>
        <c:ser>
          <c:idx val="2"/>
          <c:order val="2"/>
          <c:tx>
            <c:strRef>
              <c:f>i!$D$39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i!$D$40:$D$46</c:f>
              <c:numCache>
                <c:formatCode>_ * #,##0_ ;_ * \-#,##0_ ;_ * "-"??_ ;_ @_ </c:formatCode>
                <c:ptCount val="7"/>
                <c:pt idx="0">
                  <c:v>24186.679700000001</c:v>
                </c:pt>
                <c:pt idx="1">
                  <c:v>1567.1567</c:v>
                </c:pt>
                <c:pt idx="2">
                  <c:v>1491.6467</c:v>
                </c:pt>
                <c:pt idx="3">
                  <c:v>3858.3235</c:v>
                </c:pt>
                <c:pt idx="4">
                  <c:v>2218.3654999999999</c:v>
                </c:pt>
                <c:pt idx="5">
                  <c:v>563.69290000000001</c:v>
                </c:pt>
                <c:pt idx="6">
                  <c:v>2810.3353999999986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C-4DD2-9202-91FE037C6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11177320"/>
        <c:axId val="811184536"/>
      </c:barChart>
      <c:catAx>
        <c:axId val="811177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11184536"/>
        <c:crosses val="autoZero"/>
        <c:auto val="1"/>
        <c:lblAlgn val="ctr"/>
        <c:lblOffset val="100"/>
        <c:noMultiLvlLbl val="0"/>
      </c:catAx>
      <c:valAx>
        <c:axId val="811184536"/>
        <c:scaling>
          <c:orientation val="minMax"/>
        </c:scaling>
        <c:delete val="1"/>
        <c:axPos val="b"/>
        <c:numFmt formatCode="_ * #,##0_ ;_ * \-#,##0_ ;_ * &quot;-&quot;??_ ;_ @_ " sourceLinked="1"/>
        <c:majorTickMark val="none"/>
        <c:minorTickMark val="none"/>
        <c:tickLblPos val="nextTo"/>
        <c:crossAx val="81117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14329912209249707"/>
          <c:w val="0.23892678208479662"/>
          <c:h val="4.4749027061272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1631135415234E-4"/>
          <c:y val="5.0250509801586719E-2"/>
          <c:w val="0.85455689054804407"/>
          <c:h val="0.913366178944078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i!$B$39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i!$E$40:$E$46</c:f>
              <c:numCache>
                <c:formatCode>_ * #,##0_ ;_ * \-#,##0_ ;_ * "-"??_ ;_ @_ </c:formatCode>
                <c:ptCount val="7"/>
                <c:pt idx="0">
                  <c:v>25673056.899999999</c:v>
                </c:pt>
                <c:pt idx="1">
                  <c:v>2332973</c:v>
                </c:pt>
                <c:pt idx="2">
                  <c:v>1675927.1</c:v>
                </c:pt>
                <c:pt idx="3">
                  <c:v>6110060.4000000004</c:v>
                </c:pt>
                <c:pt idx="4">
                  <c:v>5089931.5</c:v>
                </c:pt>
                <c:pt idx="5">
                  <c:v>1415602.7</c:v>
                </c:pt>
                <c:pt idx="6">
                  <c:v>5712763.299999997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3-4B16-A3A1-F5CFF5388FC4}"/>
            </c:ext>
          </c:extLst>
        </c:ser>
        <c:ser>
          <c:idx val="1"/>
          <c:order val="1"/>
          <c:tx>
            <c:strRef>
              <c:f>i!$C$39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i!$F$40:$F$46</c:f>
              <c:numCache>
                <c:formatCode>_ * #,##0_ ;_ * \-#,##0_ ;_ * "-"??_ ;_ @_ </c:formatCode>
                <c:ptCount val="7"/>
                <c:pt idx="0">
                  <c:v>26125644.199999999</c:v>
                </c:pt>
                <c:pt idx="1">
                  <c:v>2385124</c:v>
                </c:pt>
                <c:pt idx="2">
                  <c:v>1955738</c:v>
                </c:pt>
                <c:pt idx="3">
                  <c:v>6068245</c:v>
                </c:pt>
                <c:pt idx="4">
                  <c:v>5627618.2999999998</c:v>
                </c:pt>
                <c:pt idx="5">
                  <c:v>1484183.7</c:v>
                </c:pt>
                <c:pt idx="6">
                  <c:v>6834813.099999994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3-4B16-A3A1-F5CFF5388FC4}"/>
            </c:ext>
          </c:extLst>
        </c:ser>
        <c:ser>
          <c:idx val="2"/>
          <c:order val="2"/>
          <c:tx>
            <c:strRef>
              <c:f>i!$D$39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i!$G$40:$G$46</c:f>
              <c:numCache>
                <c:formatCode>_ * #,##0_ ;_ * \-#,##0_ ;_ * "-"??_ ;_ @_ </c:formatCode>
                <c:ptCount val="7"/>
                <c:pt idx="0">
                  <c:v>33994437.899999999</c:v>
                </c:pt>
                <c:pt idx="1">
                  <c:v>3734796.1</c:v>
                </c:pt>
                <c:pt idx="2">
                  <c:v>3148934</c:v>
                </c:pt>
                <c:pt idx="3">
                  <c:v>7927462</c:v>
                </c:pt>
                <c:pt idx="4">
                  <c:v>8322870.2000000002</c:v>
                </c:pt>
                <c:pt idx="5">
                  <c:v>1759333.1</c:v>
                </c:pt>
                <c:pt idx="6">
                  <c:v>10439191.399999999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B3-4B16-A3A1-F5CFF538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11177320"/>
        <c:axId val="811184536"/>
      </c:barChart>
      <c:catAx>
        <c:axId val="8111773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1184536"/>
        <c:crosses val="autoZero"/>
        <c:auto val="1"/>
        <c:lblAlgn val="ctr"/>
        <c:lblOffset val="100"/>
        <c:noMultiLvlLbl val="0"/>
      </c:catAx>
      <c:valAx>
        <c:axId val="811184536"/>
        <c:scaling>
          <c:orientation val="minMax"/>
        </c:scaling>
        <c:delete val="1"/>
        <c:axPos val="b"/>
        <c:numFmt formatCode="_ * #,##0_ ;_ * \-#,##0_ ;_ * &quot;-&quot;??_ ;_ @_ " sourceLinked="1"/>
        <c:majorTickMark val="none"/>
        <c:minorTickMark val="none"/>
        <c:tickLblPos val="nextTo"/>
        <c:crossAx val="81117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83976654620349E-2"/>
          <c:y val="0.21006143983695041"/>
          <c:w val="3.4910052301856426E-2"/>
          <c:h val="3.762819715255683E-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i!$L$39</c:f>
              <c:strCache>
                <c:ptCount val="1"/>
                <c:pt idx="0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i!$N$40:$N$46</c:f>
              <c:numCache>
                <c:formatCode>\+\ 0.0;\-\ 0.0;\ \ 0.0</c:formatCode>
                <c:ptCount val="7"/>
                <c:pt idx="0">
                  <c:v>30.119041811034087</c:v>
                </c:pt>
                <c:pt idx="1">
                  <c:v>56.587083103436143</c:v>
                </c:pt>
                <c:pt idx="2">
                  <c:v>61.010012588598258</c:v>
                </c:pt>
                <c:pt idx="3">
                  <c:v>30.63846301525399</c:v>
                </c:pt>
                <c:pt idx="4">
                  <c:v>47.893296174689048</c:v>
                </c:pt>
                <c:pt idx="5">
                  <c:v>18.538769830176683</c:v>
                </c:pt>
                <c:pt idx="6">
                  <c:v>52.73557955813024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C-4F6A-A7FA-45072BDC948A}"/>
            </c:ext>
          </c:extLst>
        </c:ser>
        <c:ser>
          <c:idx val="0"/>
          <c:order val="1"/>
          <c:tx>
            <c:strRef>
              <c:f>i!$K$39</c:f>
              <c:strCache>
                <c:ptCount val="1"/>
                <c:pt idx="0">
                  <c:v>∆19/18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i!$M$40:$M$46</c:f>
              <c:numCache>
                <c:formatCode>\+\ 0.0;\-\ 0.0;\ \ 0.0</c:formatCode>
                <c:ptCount val="7"/>
                <c:pt idx="0">
                  <c:v>1.7628882363440068</c:v>
                </c:pt>
                <c:pt idx="1">
                  <c:v>2.235388064928312</c:v>
                </c:pt>
                <c:pt idx="2">
                  <c:v>16.695887309179504</c:v>
                </c:pt>
                <c:pt idx="3">
                  <c:v>-0.68436966678758759</c:v>
                </c:pt>
                <c:pt idx="4">
                  <c:v>10.56373351979294</c:v>
                </c:pt>
                <c:pt idx="5">
                  <c:v>4.8446502680448367</c:v>
                </c:pt>
                <c:pt idx="6">
                  <c:v>19.641104332118875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C-4F6A-A7FA-45072BDC9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098560"/>
        <c:axId val="533101512"/>
      </c:barChart>
      <c:catAx>
        <c:axId val="53309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533101512"/>
        <c:crosses val="autoZero"/>
        <c:auto val="1"/>
        <c:lblAlgn val="ctr"/>
        <c:lblOffset val="100"/>
        <c:noMultiLvlLbl val="0"/>
      </c:catAx>
      <c:valAx>
        <c:axId val="5331015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none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5.048182845757419E-3"/>
          <c:y val="0.15037959984121624"/>
          <c:w val="0.16057968631466443"/>
          <c:h val="4.2119644750952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58001088140028"/>
          <c:y val="3.1229318862523631E-2"/>
          <c:w val="0.84441998911859972"/>
          <c:h val="0.637377171593094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i!$L$38:$L$39</c:f>
              <c:strCache>
                <c:ptCount val="2"/>
                <c:pt idx="0">
                  <c:v>in %</c:v>
                </c:pt>
                <c:pt idx="1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i!$L$40:$L$46</c:f>
              <c:numCache>
                <c:formatCode>\+\ 0.0;\-\ 0.0;\ \ 0.0</c:formatCode>
                <c:ptCount val="7"/>
                <c:pt idx="0">
                  <c:v>29.70749229774141</c:v>
                </c:pt>
                <c:pt idx="1">
                  <c:v>54.328714077970261</c:v>
                </c:pt>
                <c:pt idx="2">
                  <c:v>54.301713506397697</c:v>
                </c:pt>
                <c:pt idx="3">
                  <c:v>36.834082973231233</c:v>
                </c:pt>
                <c:pt idx="4">
                  <c:v>50.574082799928696</c:v>
                </c:pt>
                <c:pt idx="5">
                  <c:v>14.472959814144094</c:v>
                </c:pt>
                <c:pt idx="6">
                  <c:v>53.725822730206943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8-4D2C-A471-EB0EA87EAFB5}"/>
            </c:ext>
          </c:extLst>
        </c:ser>
        <c:ser>
          <c:idx val="0"/>
          <c:order val="1"/>
          <c:tx>
            <c:strRef>
              <c:f>i!$K$38:$K$39</c:f>
              <c:strCache>
                <c:ptCount val="2"/>
                <c:pt idx="0">
                  <c:v>in %</c:v>
                </c:pt>
                <c:pt idx="1">
                  <c:v>∆19/18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064953102966312E-16"/>
                  <c:y val="-1.4036095975950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70-4A41-8FBB-95CDD07D7C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i!$K$40:$K$46</c:f>
              <c:numCache>
                <c:formatCode>\+\ 0.0;\-\ 0.0;\ \ 0.0</c:formatCode>
                <c:ptCount val="7"/>
                <c:pt idx="0">
                  <c:v>-0.92012360081007438</c:v>
                </c:pt>
                <c:pt idx="1">
                  <c:v>-1.9717974569559593</c:v>
                </c:pt>
                <c:pt idx="2">
                  <c:v>16.018514806973027</c:v>
                </c:pt>
                <c:pt idx="3">
                  <c:v>-1.1935541983103426</c:v>
                </c:pt>
                <c:pt idx="4">
                  <c:v>16.368255193920401</c:v>
                </c:pt>
                <c:pt idx="5">
                  <c:v>7.0826052049473009</c:v>
                </c:pt>
                <c:pt idx="6">
                  <c:v>10.764908565451492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8-4D2C-A471-EB0EA87EA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2"/>
        <c:axId val="533098560"/>
        <c:axId val="533101512"/>
      </c:barChart>
      <c:catAx>
        <c:axId val="5330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0" spcFirstLastPara="1" vertOverflow="ellipsis" wrap="square" anchor="t" anchorCtr="0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101512"/>
        <c:crosses val="autoZero"/>
        <c:auto val="1"/>
        <c:lblAlgn val="ctr"/>
        <c:lblOffset val="0"/>
        <c:noMultiLvlLbl val="0"/>
      </c:catAx>
      <c:valAx>
        <c:axId val="5331015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none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45238448967461E-2"/>
          <c:y val="2.1681674066155083E-2"/>
          <c:w val="0.8221987817560541"/>
          <c:h val="0.733089120163697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i!$N$38:$N$39</c:f>
              <c:strCache>
                <c:ptCount val="2"/>
                <c:pt idx="0">
                  <c:v>in %</c:v>
                </c:pt>
                <c:pt idx="1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i!$N$40:$N$46</c:f>
              <c:numCache>
                <c:formatCode>\+\ 0.0;\-\ 0.0;\ \ 0.0</c:formatCode>
                <c:ptCount val="7"/>
                <c:pt idx="0">
                  <c:v>30.119041811034087</c:v>
                </c:pt>
                <c:pt idx="1">
                  <c:v>56.587083103436143</c:v>
                </c:pt>
                <c:pt idx="2">
                  <c:v>61.010012588598258</c:v>
                </c:pt>
                <c:pt idx="3">
                  <c:v>30.63846301525399</c:v>
                </c:pt>
                <c:pt idx="4">
                  <c:v>47.893296174689048</c:v>
                </c:pt>
                <c:pt idx="5">
                  <c:v>18.538769830176683</c:v>
                </c:pt>
                <c:pt idx="6">
                  <c:v>52.73557955813024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A91-91F3-F6864E70F58E}"/>
            </c:ext>
          </c:extLst>
        </c:ser>
        <c:ser>
          <c:idx val="0"/>
          <c:order val="1"/>
          <c:tx>
            <c:strRef>
              <c:f>i!$M$38:$M$39</c:f>
              <c:strCache>
                <c:ptCount val="2"/>
                <c:pt idx="0">
                  <c:v>in %</c:v>
                </c:pt>
                <c:pt idx="1">
                  <c:v>∆19/18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i!$A$40:$A$46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Farina di 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i!$M$40:$M$46</c:f>
              <c:numCache>
                <c:formatCode>\+\ 0.0;\-\ 0.0;\ \ 0.0</c:formatCode>
                <c:ptCount val="7"/>
                <c:pt idx="0">
                  <c:v>1.7628882363440068</c:v>
                </c:pt>
                <c:pt idx="1">
                  <c:v>2.235388064928312</c:v>
                </c:pt>
                <c:pt idx="2">
                  <c:v>16.695887309179504</c:v>
                </c:pt>
                <c:pt idx="3">
                  <c:v>-0.68436966678758759</c:v>
                </c:pt>
                <c:pt idx="4">
                  <c:v>10.56373351979294</c:v>
                </c:pt>
                <c:pt idx="5">
                  <c:v>4.8446502680448367</c:v>
                </c:pt>
                <c:pt idx="6">
                  <c:v>19.641104332118875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A91-91F3-F6864E70F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2"/>
        <c:axId val="533098560"/>
        <c:axId val="533101512"/>
      </c:barChart>
      <c:catAx>
        <c:axId val="5330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0" spcFirstLastPara="1" vertOverflow="ellipsis" wrap="square" anchor="t" anchorCtr="0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101512"/>
        <c:crosses val="autoZero"/>
        <c:auto val="1"/>
        <c:lblAlgn val="ctr"/>
        <c:lblOffset val="0"/>
        <c:noMultiLvlLbl val="0"/>
      </c:catAx>
      <c:valAx>
        <c:axId val="5331015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none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10797340223241"/>
          <c:y val="9.9954176368895489E-2"/>
          <c:w val="0.61668516520547967"/>
          <c:h val="0.83715268586953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EA-44AC-8CA2-1B97442D1A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EA-44AC-8CA2-1B97442D1A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EA-44AC-8CA2-1B97442D1A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EA-44AC-8CA2-1B97442D1A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EA-44AC-8CA2-1B97442D1A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EA-44AC-8CA2-1B97442D1A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7EA-44AC-8CA2-1B97442D1A8C}"/>
              </c:ext>
            </c:extLst>
          </c:dPt>
          <c:dLbls>
            <c:dLbl>
              <c:idx val="4"/>
              <c:layout>
                <c:manualLayout>
                  <c:x val="0"/>
                  <c:y val="-1.82204711440821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7EA-44AC-8CA2-1B97442D1A8C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i!$X$40:$X$46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i!$Z$40:$Z$46</c:f>
              <c:numCache>
                <c:formatCode>0.00</c:formatCode>
                <c:ptCount val="7"/>
                <c:pt idx="0">
                  <c:v>33.994437900000001</c:v>
                </c:pt>
                <c:pt idx="1">
                  <c:v>3.7347961000000001</c:v>
                </c:pt>
                <c:pt idx="2">
                  <c:v>3.1489340000000001</c:v>
                </c:pt>
                <c:pt idx="3">
                  <c:v>7.9274620000000002</c:v>
                </c:pt>
                <c:pt idx="4">
                  <c:v>8.3228702000000006</c:v>
                </c:pt>
                <c:pt idx="5">
                  <c:v>1.7593331000000001</c:v>
                </c:pt>
                <c:pt idx="6">
                  <c:v>10.439191399999999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EA-44AC-8CA2-1B97442D1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080052366858451"/>
          <c:y val="6.2854235583613954E-3"/>
          <c:w val="0.25919943257735023"/>
          <c:h val="0.472913813343768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2063095462603"/>
          <c:y val="0.10847704596722683"/>
          <c:w val="0.68349533512258631"/>
          <c:h val="0.727429255696191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53-495A-BA6B-2D9BAB1064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53-495A-BA6B-2D9BAB1064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53-495A-BA6B-2D9BAB1064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53-495A-BA6B-2D9BAB1064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C53-495A-BA6B-2D9BAB1064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C53-495A-BA6B-2D9BAB10647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C53-495A-BA6B-2D9BAB10647D}"/>
              </c:ext>
            </c:extLst>
          </c:dPt>
          <c:dLbls>
            <c:dLbl>
              <c:idx val="0"/>
              <c:layout>
                <c:manualLayout>
                  <c:x val="-1.403509159693108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53-495A-BA6B-2D9BAB10647D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i!$X$40:$X$46</c:f>
              <c:strCache>
                <c:ptCount val="7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per treccia</c:v>
                </c:pt>
                <c:pt idx="4">
                  <c:v>Spelta</c:v>
                </c:pt>
                <c:pt idx="5">
                  <c:v>Farina per spätzli</c:v>
                </c:pt>
                <c:pt idx="6">
                  <c:v>Resto</c:v>
                </c:pt>
              </c:strCache>
            </c:strRef>
          </c:cat>
          <c:val>
            <c:numRef>
              <c:f>i!$Y$40:$Y$46</c:f>
              <c:numCache>
                <c:formatCode>_ * #,##0.0_ ;_ * \-#,##0.0_ ;_ * "-"??_ ;_ @_ </c:formatCode>
                <c:ptCount val="7"/>
                <c:pt idx="0">
                  <c:v>24.186679699999999</c:v>
                </c:pt>
                <c:pt idx="1">
                  <c:v>1.5671567</c:v>
                </c:pt>
                <c:pt idx="2">
                  <c:v>1.4916467</c:v>
                </c:pt>
                <c:pt idx="3">
                  <c:v>3.8583235</c:v>
                </c:pt>
                <c:pt idx="4">
                  <c:v>2.2183655</c:v>
                </c:pt>
                <c:pt idx="5">
                  <c:v>0.56369290000000005</c:v>
                </c:pt>
                <c:pt idx="6">
                  <c:v>2.8103353999999987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53-495A-BA6B-2D9BAB106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Prodotti della molitura franco mulino</a:t>
            </a:r>
          </a:p>
          <a:p>
            <a:pPr algn="l">
              <a:defRPr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t</a:t>
            </a:r>
            <a:r>
              <a:rPr lang="de-CH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de-CH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9.643732183518719E-2"/>
          <c:y val="2.3188501565705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48583811601793"/>
          <c:y val="0.13511071647297557"/>
          <c:w val="0.67860172459641965"/>
          <c:h val="0.80318136193493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C2-4563-945F-D8AC87F35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C2-4563-945F-D8AC87F35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C2-4563-945F-D8AC87F35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C2-4563-945F-D8AC87F3551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Farina bianca</a:t>
                    </a:r>
                    <a:r>
                      <a:rPr lang="en-US" baseline="0"/>
                      <a:t>; </a:t>
                    </a:r>
                    <a:fld id="{B736D6F5-BC2F-468E-86A9-8F6F3CE93372}" type="VALUE">
                      <a:rPr lang="en-US" baseline="0"/>
                      <a:pPr/>
                      <a:t>[WERT]</a:t>
                    </a:fld>
                    <a:r>
                      <a:rPr lang="en-US" baseline="0"/>
                      <a:t>; </a:t>
                    </a:r>
                    <a:fld id="{FB01544B-52EC-41A6-ADE0-F5610D3A76CC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C2-4563-945F-D8AC87F3551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Farina</a:t>
                    </a:r>
                    <a:r>
                      <a:rPr lang="en-US" baseline="0"/>
                      <a:t> semibianca; </a:t>
                    </a:r>
                    <a:fld id="{5ACAD9AD-B729-4F9E-9E0A-EC0C957EAD6F}" type="VALUE">
                      <a:rPr lang="en-US" baseline="0"/>
                      <a:pPr/>
                      <a:t>[WERT]</a:t>
                    </a:fld>
                    <a:r>
                      <a:rPr lang="en-US" baseline="0"/>
                      <a:t>; </a:t>
                    </a:r>
                    <a:fld id="{C52FB7E9-F4DF-406B-8679-A77A5FA34386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C2-4563-945F-D8AC87F3551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Farina</a:t>
                    </a:r>
                    <a:r>
                      <a:rPr lang="en-US" baseline="0"/>
                      <a:t> bigia; </a:t>
                    </a:r>
                    <a:fld id="{EC6A7AD5-F716-4620-82B9-9519872BF24D}" type="VALUE">
                      <a:rPr lang="en-US" baseline="0"/>
                      <a:pPr/>
                      <a:t>[WERT]</a:t>
                    </a:fld>
                    <a:r>
                      <a:rPr lang="en-US" baseline="0"/>
                      <a:t>; </a:t>
                    </a:r>
                    <a:fld id="{F1E237CB-CABE-4CF3-95EB-5E1A4C0ED382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4C2-4563-945F-D8AC87F3551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Farina speciale</a:t>
                    </a:r>
                    <a:r>
                      <a:rPr lang="en-US" baseline="0"/>
                      <a:t>; </a:t>
                    </a:r>
                    <a:fld id="{54EAE33D-74D7-46EA-9119-6B28C2C715BA}" type="VALUE">
                      <a:rPr lang="en-US" baseline="0"/>
                      <a:pPr/>
                      <a:t>[WERT]</a:t>
                    </a:fld>
                    <a:r>
                      <a:rPr lang="en-US" baseline="0"/>
                      <a:t>; </a:t>
                    </a:r>
                    <a:fld id="{2000F359-72BC-472C-9042-EE6DEB9DDD48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4C2-4563-945F-D8AC87F35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i!$A$26:$A$29</c:f>
              <c:strCache>
                <c:ptCount val="4"/>
                <c:pt idx="0">
                  <c:v>Farina bianca</c:v>
                </c:pt>
                <c:pt idx="1">
                  <c:v>Farina semibianca</c:v>
                </c:pt>
                <c:pt idx="2">
                  <c:v>Farina bigia</c:v>
                </c:pt>
                <c:pt idx="3">
                  <c:v>Farina speciale</c:v>
                </c:pt>
              </c:strCache>
            </c:strRef>
          </c:cat>
          <c:val>
            <c:numRef>
              <c:f>i!$B$26:$B$29</c:f>
              <c:numCache>
                <c:formatCode>_ * #,##0_ ;_ * \-#,##0_ ;_ * "-"??_ ;_ @_ </c:formatCode>
                <c:ptCount val="4"/>
                <c:pt idx="0">
                  <c:v>226211.704</c:v>
                </c:pt>
                <c:pt idx="1">
                  <c:v>89350.346000000005</c:v>
                </c:pt>
                <c:pt idx="2">
                  <c:v>26106.419000000002</c:v>
                </c:pt>
                <c:pt idx="3">
                  <c:v>33171.087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C2-4563-945F-D8AC87F35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196851</xdr:colOff>
      <xdr:row>50</xdr:row>
      <xdr:rowOff>18596</xdr:rowOff>
    </xdr:from>
    <xdr:to>
      <xdr:col>7</xdr:col>
      <xdr:colOff>187325</xdr:colOff>
      <xdr:row>82</xdr:row>
      <xdr:rowOff>110067</xdr:rowOff>
    </xdr:to>
    <xdr:grpSp>
      <xdr:nvGrpSpPr>
        <xdr:cNvPr id="2" name="Gruppieren 1"/>
        <xdr:cNvGrpSpPr/>
      </xdr:nvGrpSpPr>
      <xdr:grpSpPr>
        <a:xfrm>
          <a:off x="196851" y="9662129"/>
          <a:ext cx="8177741" cy="5781071"/>
          <a:chOff x="266701" y="4851400"/>
          <a:chExt cx="7448550" cy="4143375"/>
        </a:xfrm>
      </xdr:grpSpPr>
      <xdr:graphicFrame macro="">
        <xdr:nvGraphicFramePr>
          <xdr:cNvPr id="3" name="Diagramm 2"/>
          <xdr:cNvGraphicFramePr/>
        </xdr:nvGraphicFramePr>
        <xdr:xfrm>
          <a:off x="266701" y="4851400"/>
          <a:ext cx="7448550" cy="4143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m 3"/>
          <xdr:cNvGraphicFramePr>
            <a:graphicFrameLocks/>
          </xdr:cNvGraphicFramePr>
        </xdr:nvGraphicFramePr>
        <xdr:xfrm>
          <a:off x="4318000" y="5648768"/>
          <a:ext cx="3184525" cy="3117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6</xdr:col>
      <xdr:colOff>712409</xdr:colOff>
      <xdr:row>49</xdr:row>
      <xdr:rowOff>52917</xdr:rowOff>
    </xdr:from>
    <xdr:to>
      <xdr:col>16</xdr:col>
      <xdr:colOff>1710266</xdr:colOff>
      <xdr:row>83</xdr:row>
      <xdr:rowOff>84667</xdr:rowOff>
    </xdr:to>
    <xdr:grpSp>
      <xdr:nvGrpSpPr>
        <xdr:cNvPr id="5" name="Gruppieren 4"/>
        <xdr:cNvGrpSpPr/>
      </xdr:nvGrpSpPr>
      <xdr:grpSpPr>
        <a:xfrm>
          <a:off x="7883676" y="9510184"/>
          <a:ext cx="8651723" cy="6085416"/>
          <a:chOff x="8601075" y="4800600"/>
          <a:chExt cx="7829550" cy="4219575"/>
        </a:xfrm>
      </xdr:grpSpPr>
      <xdr:grpSp>
        <xdr:nvGrpSpPr>
          <xdr:cNvPr id="6" name="Gruppieren 5"/>
          <xdr:cNvGrpSpPr/>
        </xdr:nvGrpSpPr>
        <xdr:grpSpPr>
          <a:xfrm>
            <a:off x="8601075" y="4800600"/>
            <a:ext cx="7829550" cy="4219575"/>
            <a:chOff x="8601075" y="4800600"/>
            <a:chExt cx="7829550" cy="4219575"/>
          </a:xfrm>
        </xdr:grpSpPr>
        <xdr:graphicFrame macro="">
          <xdr:nvGraphicFramePr>
            <xdr:cNvPr id="9" name="Diagramm 8"/>
            <xdr:cNvGraphicFramePr/>
          </xdr:nvGraphicFramePr>
          <xdr:xfrm>
            <a:off x="8601075" y="4800600"/>
            <a:ext cx="7829550" cy="4219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0" name="Diagramm 9"/>
            <xdr:cNvGraphicFramePr>
              <a:graphicFrameLocks/>
            </xdr:cNvGraphicFramePr>
          </xdr:nvGraphicFramePr>
          <xdr:xfrm>
            <a:off x="12312651" y="5714963"/>
            <a:ext cx="3957071" cy="313693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1" name="Diagramm 10"/>
            <xdr:cNvGraphicFramePr>
              <a:graphicFrameLocks/>
            </xdr:cNvGraphicFramePr>
          </xdr:nvGraphicFramePr>
          <xdr:xfrm>
            <a:off x="8675738" y="5554611"/>
            <a:ext cx="3733800" cy="296655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sp macro="" textlink="">
        <xdr:nvSpPr>
          <xdr:cNvPr id="7" name="Textfeld 6"/>
          <xdr:cNvSpPr txBox="1"/>
        </xdr:nvSpPr>
        <xdr:spPr>
          <a:xfrm>
            <a:off x="8616789" y="5629275"/>
            <a:ext cx="1241586" cy="5118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CH" sz="1400" b="1">
                <a:latin typeface="Arial" panose="020B0604020202020204" pitchFamily="34" charset="0"/>
                <a:cs typeface="Arial" panose="020B0604020202020204" pitchFamily="34" charset="0"/>
              </a:rPr>
              <a:t>Cifra d'affari</a:t>
            </a:r>
          </a:p>
        </xdr:txBody>
      </xdr:sp>
      <xdr:sp macro="" textlink="">
        <xdr:nvSpPr>
          <xdr:cNvPr id="8" name="Textfeld 7"/>
          <xdr:cNvSpPr txBox="1"/>
        </xdr:nvSpPr>
        <xdr:spPr>
          <a:xfrm>
            <a:off x="12620625" y="5474744"/>
            <a:ext cx="1873349" cy="302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CH" sz="1400" b="1">
                <a:latin typeface="Arial" panose="020B0604020202020204" pitchFamily="34" charset="0"/>
                <a:cs typeface="Arial" panose="020B0604020202020204" pitchFamily="34" charset="0"/>
              </a:rPr>
              <a:t>Vendite</a:t>
            </a:r>
          </a:p>
        </xdr:txBody>
      </xdr:sp>
    </xdr:grpSp>
    <xdr:clientData/>
  </xdr:twoCellAnchor>
  <xdr:twoCellAnchor>
    <xdr:from>
      <xdr:col>16</xdr:col>
      <xdr:colOff>1856276</xdr:colOff>
      <xdr:row>49</xdr:row>
      <xdr:rowOff>33866</xdr:rowOff>
    </xdr:from>
    <xdr:to>
      <xdr:col>28</xdr:col>
      <xdr:colOff>770466</xdr:colOff>
      <xdr:row>79</xdr:row>
      <xdr:rowOff>161129</xdr:rowOff>
    </xdr:to>
    <xdr:grpSp>
      <xdr:nvGrpSpPr>
        <xdr:cNvPr id="12" name="Gruppieren 11"/>
        <xdr:cNvGrpSpPr/>
      </xdr:nvGrpSpPr>
      <xdr:grpSpPr>
        <a:xfrm>
          <a:off x="16681409" y="9491133"/>
          <a:ext cx="10488124" cy="5469729"/>
          <a:chOff x="19198094" y="-3818921"/>
          <a:chExt cx="8043995" cy="32741424"/>
        </a:xfrm>
      </xdr:grpSpPr>
      <xdr:sp macro="" textlink="">
        <xdr:nvSpPr>
          <xdr:cNvPr id="13" name="Rechteck 12"/>
          <xdr:cNvSpPr/>
        </xdr:nvSpPr>
        <xdr:spPr>
          <a:xfrm>
            <a:off x="19567246" y="5817074"/>
            <a:ext cx="7553326" cy="4705349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graphicFrame macro="">
        <xdr:nvGraphicFramePr>
          <xdr:cNvPr id="14" name="Diagramm 13"/>
          <xdr:cNvGraphicFramePr>
            <a:graphicFrameLocks/>
          </xdr:cNvGraphicFramePr>
        </xdr:nvGraphicFramePr>
        <xdr:xfrm>
          <a:off x="23037284" y="1755981"/>
          <a:ext cx="4204805" cy="241747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5" name="Textfeld 14"/>
          <xdr:cNvSpPr txBox="1"/>
        </xdr:nvSpPr>
        <xdr:spPr>
          <a:xfrm rot="10800000" flipV="1">
            <a:off x="19375123" y="25981447"/>
            <a:ext cx="7603067" cy="28855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Fonte: UFAG, Settore Analisi del mercato; Nielsen Svizzera, panel</a:t>
            </a:r>
            <a:r>
              <a:rPr lang="de-CH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dei consumatori</a:t>
            </a: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, paniere delle merci secondo def. UFAG</a:t>
            </a:r>
            <a:endParaRPr lang="en-US">
              <a:effectLst/>
            </a:endParaRPr>
          </a:p>
        </xdr:txBody>
      </xdr:sp>
      <xdr:sp macro="" textlink="">
        <xdr:nvSpPr>
          <xdr:cNvPr id="16" name="Textfeld 15"/>
          <xdr:cNvSpPr txBox="1"/>
        </xdr:nvSpPr>
        <xdr:spPr>
          <a:xfrm rot="10800000" flipV="1">
            <a:off x="19198094" y="-3818921"/>
            <a:ext cx="7285490" cy="10341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 eaLnBrk="1" fontAlgn="auto" latinLnBrk="0" hangingPunct="1"/>
            <a:r>
              <a:rPr lang="de-CH" sz="1400" b="1" i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Farina nel commercio al dettaglio</a:t>
            </a:r>
            <a:endParaRPr lang="de-CH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 eaLnBrk="1" fontAlgn="auto" latinLnBrk="0" hangingPunct="1"/>
            <a:r>
              <a:rPr lang="de-CH" sz="1200" b="0" i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Quote di mercato: cifra d'affari e vendite di pane/prodotti da forno nel commercio al dettaglio svizzero</a:t>
            </a:r>
            <a:endParaRPr lang="de-CH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de-CH" sz="12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Evoluzione in %</a:t>
            </a:r>
            <a:endParaRPr lang="de-CH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MAT agosto 20 (anno di riferimento "</a:t>
            </a:r>
            <a:r>
              <a:rPr lang="de-CH" sz="1200" b="1" baseline="0">
                <a:latin typeface="Arial" panose="020B0604020202020204" pitchFamily="34" charset="0"/>
                <a:cs typeface="Arial" panose="020B0604020202020204" pitchFamily="34" charset="0"/>
              </a:rPr>
              <a:t>M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oving </a:t>
            </a:r>
            <a:r>
              <a:rPr lang="de-CH" sz="1200" b="1" baseline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nnual </a:t>
            </a:r>
            <a:r>
              <a:rPr lang="de-CH" sz="1200" b="1" baseline="0">
                <a:latin typeface="Arial" panose="020B0604020202020204" pitchFamily="34" charset="0"/>
                <a:cs typeface="Arial" panose="020B0604020202020204" pitchFamily="34" charset="0"/>
              </a:rPr>
              <a:t>T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otal" </a:t>
            </a:r>
            <a:r>
              <a:rPr lang="de-CH" sz="1200" b="1" baseline="0">
                <a:latin typeface="Arial" panose="020B0604020202020204" pitchFamily="34" charset="0"/>
                <a:cs typeface="Arial" panose="020B0604020202020204" pitchFamily="34" charset="0"/>
              </a:rPr>
              <a:t>MAT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de-CH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17" name="Diagramm 16"/>
          <xdr:cNvGraphicFramePr>
            <a:graphicFrameLocks/>
          </xdr:cNvGraphicFramePr>
        </xdr:nvGraphicFramePr>
        <xdr:xfrm>
          <a:off x="19382402" y="1603938"/>
          <a:ext cx="3725249" cy="273185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2083899</xdr:colOff>
      <xdr:row>3</xdr:row>
      <xdr:rowOff>3661</xdr:rowOff>
    </xdr:to>
    <xdr:pic>
      <xdr:nvPicPr>
        <xdr:cNvPr id="18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055324" cy="489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</xdr:colOff>
      <xdr:row>13</xdr:row>
      <xdr:rowOff>42334</xdr:rowOff>
    </xdr:from>
    <xdr:to>
      <xdr:col>8</xdr:col>
      <xdr:colOff>347133</xdr:colOff>
      <xdr:row>33</xdr:row>
      <xdr:rowOff>67733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0.90536</cdr:y>
    </cdr:from>
    <cdr:to>
      <cdr:x>0.97698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696629"/>
          <a:ext cx="7989489" cy="386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Fonte: UFAG, Settore Analisi del mercato; Nielsen Svizzera, panel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dei consumatori/del commercio al dettaglio,</a:t>
          </a:r>
          <a:r>
            <a:rPr lang="de-CH" sz="1100">
              <a:effectLst/>
              <a:latin typeface="+mn-lt"/>
              <a:ea typeface="+mn-ea"/>
              <a:cs typeface="+mn-cs"/>
            </a:rPr>
            <a:t> paniere delle 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merci secondo def. UFAG</a:t>
          </a:r>
          <a:endParaRPr lang="en-US" sz="1050">
            <a:effectLst/>
          </a:endParaRPr>
        </a:p>
      </cdr:txBody>
    </cdr:sp>
  </cdr:relSizeAnchor>
  <cdr:relSizeAnchor xmlns:cdr="http://schemas.openxmlformats.org/drawingml/2006/chartDrawing">
    <cdr:from>
      <cdr:x>0.22921</cdr:x>
      <cdr:y>0.1587</cdr:y>
    </cdr:from>
    <cdr:to>
      <cdr:x>0.46803</cdr:x>
      <cdr:y>0.21992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1707249" y="657551"/>
          <a:ext cx="1778899" cy="253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400" b="1">
              <a:latin typeface="Arial" panose="020B0604020202020204" pitchFamily="34" charset="0"/>
              <a:cs typeface="Arial" panose="020B0604020202020204" pitchFamily="34" charset="0"/>
            </a:rPr>
            <a:t>Vendite </a:t>
          </a:r>
          <a:r>
            <a:rPr lang="de-CH" sz="1200" b="0">
              <a:latin typeface="Arial" panose="020B0604020202020204" pitchFamily="34" charset="0"/>
              <a:cs typeface="Arial" panose="020B0604020202020204" pitchFamily="34" charset="0"/>
            </a:rPr>
            <a:t>in t</a:t>
          </a:r>
          <a:endParaRPr lang="de-CH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0.60939</cdr:x>
      <cdr:y>0.17625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4550681" cy="73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CH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Farina nel commercio al dettaglio</a:t>
          </a:r>
          <a:endParaRPr lang="de-CH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Bilancio delle vendite e della cifra d'affari: farina nel commercio al dettaglio 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Cifra d'affari in mio. CHF, vendite in t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0.55669</cdr:x>
      <cdr:y>0.1587</cdr:y>
    </cdr:from>
    <cdr:to>
      <cdr:x>0.82353</cdr:x>
      <cdr:y>0.21464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146549" y="657551"/>
          <a:ext cx="1987549" cy="231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Cifra d'affari </a:t>
          </a:r>
          <a:r>
            <a:rPr lang="de-CH" sz="1200" b="0">
              <a:latin typeface="Arial" panose="020B0604020202020204" pitchFamily="34" charset="0"/>
              <a:cs typeface="Arial" panose="020B0604020202020204" pitchFamily="34" charset="0"/>
            </a:rPr>
            <a:t>in CHF </a:t>
          </a:r>
          <a:endParaRPr lang="de-CH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0.88872</cdr:y>
    </cdr:from>
    <cdr:to>
      <cdr:x>0.97202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702051"/>
          <a:ext cx="6150724" cy="463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Fonte: UFAG, Settore Analisi del mercato; Nielsen Svizzera, panel</a:t>
          </a:r>
          <a:r>
            <a:rPr lang="de-CH" sz="1050" baseline="0">
              <a:latin typeface="Arial" panose="020B0604020202020204" pitchFamily="34" charset="0"/>
              <a:cs typeface="Arial" panose="020B0604020202020204" pitchFamily="34" charset="0"/>
            </a:rPr>
            <a:t> dei consumatori/del commercio al dettaglio,</a:t>
          </a:r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 paniere delle merci secondo def. UFAG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0.7564</cdr:x>
      <cdr:y>0.15801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5922240" cy="666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Farina nel commercio al dettaglio</a:t>
          </a:r>
          <a:endParaRPr lang="de-CH" sz="14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Evoluzione del mercato: cifra d'affari e vendite di farina 2018-2020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Evoluzione in %</a:t>
          </a:r>
        </a:p>
      </cdr:txBody>
    </cdr:sp>
  </cdr:relSizeAnchor>
  <cdr:relSizeAnchor xmlns:cdr="http://schemas.openxmlformats.org/drawingml/2006/chartDrawing">
    <cdr:from>
      <cdr:x>0.0073</cdr:x>
      <cdr:y>0.19865</cdr:y>
    </cdr:from>
    <cdr:to>
      <cdr:x>0.08516</cdr:x>
      <cdr:y>0.26637</cdr:y>
    </cdr:to>
    <cdr:sp macro="" textlink="">
      <cdr:nvSpPr>
        <cdr:cNvPr id="4" name="Rechteck 3"/>
        <cdr:cNvSpPr/>
      </cdr:nvSpPr>
      <cdr:spPr>
        <a:xfrm xmlns:a="http://schemas.openxmlformats.org/drawingml/2006/main">
          <a:off x="57150" y="838200"/>
          <a:ext cx="609600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0"/>
          <a:ext cx="3016087" cy="347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CH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Cifra d'affari per categoria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0.54011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0"/>
          <a:ext cx="1568452" cy="342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CH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Vendite per categoria 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0.07723</cdr:x>
      <cdr:y>0.94203</cdr:y>
    </cdr:from>
    <cdr:to>
      <cdr:x>0.17624</cdr:x>
      <cdr:y>0.96232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71474" y="3095625"/>
          <a:ext cx="476250" cy="66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0.12079</cdr:x>
      <cdr:y>0.94226</cdr:y>
    </cdr:from>
    <cdr:to>
      <cdr:x>0.93069</cdr:x>
      <cdr:y>0.99443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16457" y="3462364"/>
          <a:ext cx="3462863" cy="19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Fonte: Federazione mugnai svizzeri 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(DSM)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sclaimer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6"/>
  <sheetViews>
    <sheetView showGridLines="0" tabSelected="1" zoomScale="75" zoomScaleNormal="75" workbookViewId="0">
      <pane ySplit="13" topLeftCell="A14" activePane="bottomLeft" state="frozen"/>
      <selection pane="bottomLeft" activeCell="R82" sqref="R82"/>
    </sheetView>
  </sheetViews>
  <sheetFormatPr baseColWidth="10" defaultColWidth="11" defaultRowHeight="14" x14ac:dyDescent="0.3"/>
  <cols>
    <col min="1" max="1" width="29.33203125" customWidth="1"/>
    <col min="2" max="2" width="12.33203125" bestFit="1" customWidth="1"/>
    <col min="3" max="3" width="12" bestFit="1" customWidth="1"/>
    <col min="4" max="4" width="13.5" bestFit="1" customWidth="1"/>
    <col min="5" max="5" width="13.33203125" bestFit="1" customWidth="1"/>
    <col min="6" max="6" width="13.5" customWidth="1"/>
    <col min="7" max="7" width="13.33203125" bestFit="1" customWidth="1"/>
    <col min="8" max="8" width="12.33203125" bestFit="1" customWidth="1"/>
    <col min="9" max="10" width="11.08203125" bestFit="1" customWidth="1"/>
    <col min="11" max="13" width="11.08203125" customWidth="1"/>
    <col min="14" max="14" width="12.08203125" customWidth="1"/>
    <col min="15" max="15" width="3.25" customWidth="1"/>
    <col min="16" max="16" width="3.83203125" customWidth="1"/>
    <col min="17" max="17" width="25" customWidth="1"/>
    <col min="24" max="24" width="14.75" bestFit="1" customWidth="1"/>
    <col min="25" max="25" width="10.25" bestFit="1" customWidth="1"/>
    <col min="26" max="26" width="10.33203125" bestFit="1" customWidth="1"/>
    <col min="28" max="28" width="14.5" bestFit="1" customWidth="1"/>
    <col min="36" max="36" width="21.33203125" customWidth="1"/>
    <col min="37" max="39" width="13.33203125" bestFit="1" customWidth="1"/>
  </cols>
  <sheetData>
    <row r="1" spans="1:34" s="44" customFormat="1" x14ac:dyDescent="0.3">
      <c r="A1" s="45" t="s">
        <v>3</v>
      </c>
      <c r="B1" s="45"/>
      <c r="C1" s="45"/>
      <c r="E1" s="45"/>
      <c r="F1" s="45"/>
      <c r="G1" s="46" t="s">
        <v>7</v>
      </c>
      <c r="H1" s="45"/>
      <c r="I1" s="45"/>
      <c r="J1" s="45"/>
      <c r="K1" s="45"/>
    </row>
    <row r="2" spans="1:34" s="44" customFormat="1" x14ac:dyDescent="0.3">
      <c r="A2" s="45"/>
      <c r="B2" s="45"/>
      <c r="C2" s="45"/>
      <c r="E2" s="45"/>
      <c r="F2" s="45"/>
      <c r="G2" s="46" t="s">
        <v>8</v>
      </c>
      <c r="H2" s="45"/>
      <c r="I2" s="45"/>
      <c r="J2" s="45"/>
      <c r="K2" s="45"/>
    </row>
    <row r="3" spans="1:34" s="44" customFormat="1" x14ac:dyDescent="0.3">
      <c r="A3" s="45"/>
      <c r="B3" s="45"/>
      <c r="C3" s="45"/>
      <c r="E3" s="45"/>
      <c r="F3" s="45"/>
      <c r="G3" s="47" t="s">
        <v>9</v>
      </c>
      <c r="H3" s="45"/>
      <c r="I3" s="45"/>
      <c r="J3" s="45"/>
      <c r="K3" s="45"/>
      <c r="L3" s="74"/>
      <c r="M3" s="74"/>
      <c r="N3" s="74"/>
    </row>
    <row r="4" spans="1:34" s="44" customFormat="1" x14ac:dyDescent="0.3">
      <c r="A4" s="45"/>
      <c r="B4" s="45"/>
      <c r="C4" s="45"/>
      <c r="E4" s="45"/>
      <c r="F4" s="45"/>
      <c r="G4" s="48" t="s">
        <v>10</v>
      </c>
      <c r="H4" s="45"/>
      <c r="I4" s="45"/>
      <c r="J4" s="45"/>
      <c r="K4" s="45"/>
      <c r="L4" s="74"/>
      <c r="M4" s="74"/>
      <c r="N4" s="74"/>
    </row>
    <row r="5" spans="1:34" s="44" customFormat="1" ht="18" x14ac:dyDescent="0.4">
      <c r="A5" s="49" t="s">
        <v>11</v>
      </c>
      <c r="B5" s="50"/>
      <c r="C5" s="50"/>
      <c r="E5" s="50"/>
      <c r="F5" s="50"/>
      <c r="G5" s="50"/>
      <c r="H5" s="50"/>
      <c r="I5" s="50"/>
      <c r="J5" s="50"/>
      <c r="K5" s="50"/>
      <c r="L5" s="74"/>
      <c r="M5" s="74"/>
      <c r="N5" s="74"/>
    </row>
    <row r="6" spans="1:34" s="44" customFormat="1" ht="17.5" x14ac:dyDescent="0.35">
      <c r="A6" s="51" t="s">
        <v>12</v>
      </c>
      <c r="B6" s="50"/>
      <c r="C6" s="50"/>
      <c r="E6" s="50"/>
      <c r="F6" s="50"/>
      <c r="G6" s="50"/>
      <c r="H6" s="50"/>
      <c r="I6" s="50"/>
      <c r="J6" s="50"/>
      <c r="K6" s="50"/>
      <c r="L6" s="74"/>
      <c r="M6" s="74"/>
      <c r="N6" s="74"/>
    </row>
    <row r="7" spans="1:34" s="44" customFormat="1" x14ac:dyDescent="0.3">
      <c r="A7" s="51" t="s">
        <v>13</v>
      </c>
      <c r="B7" s="52"/>
      <c r="C7" s="52"/>
      <c r="E7" s="52"/>
      <c r="F7" s="52"/>
      <c r="G7" s="52"/>
      <c r="H7" s="52"/>
      <c r="I7" s="52"/>
      <c r="J7" s="52"/>
      <c r="K7" s="52"/>
      <c r="L7" s="74"/>
      <c r="M7" s="74"/>
      <c r="N7" s="74"/>
    </row>
    <row r="8" spans="1:34" s="44" customFormat="1" x14ac:dyDescent="0.3">
      <c r="A8" s="51" t="s">
        <v>14</v>
      </c>
      <c r="B8" s="52"/>
      <c r="C8" s="52"/>
      <c r="E8" s="52"/>
      <c r="F8" s="52"/>
      <c r="G8" s="52"/>
      <c r="H8" s="52"/>
      <c r="I8" s="52"/>
      <c r="J8" s="52"/>
      <c r="K8" s="52"/>
      <c r="L8" s="74"/>
      <c r="M8" s="74"/>
      <c r="N8" s="74"/>
    </row>
    <row r="9" spans="1:34" s="44" customFormat="1" x14ac:dyDescent="0.3">
      <c r="A9" s="53"/>
      <c r="B9" s="52"/>
      <c r="C9" s="52"/>
      <c r="E9" s="52"/>
      <c r="F9" s="52"/>
      <c r="G9" s="52"/>
      <c r="H9" s="52"/>
      <c r="I9" s="52"/>
      <c r="J9" s="52"/>
      <c r="K9" s="52"/>
      <c r="L9" s="74"/>
      <c r="M9" s="74"/>
      <c r="N9" s="74"/>
    </row>
    <row r="10" spans="1:34" s="44" customFormat="1" x14ac:dyDescent="0.3">
      <c r="A10" s="54" t="s">
        <v>15</v>
      </c>
      <c r="B10" s="52"/>
      <c r="C10" s="52"/>
      <c r="E10" s="52"/>
      <c r="F10" s="52"/>
      <c r="G10" s="52"/>
      <c r="H10" s="52"/>
      <c r="I10" s="52"/>
      <c r="J10" s="52"/>
      <c r="K10" s="52"/>
      <c r="L10" s="74"/>
      <c r="M10" s="74"/>
      <c r="N10" s="74"/>
    </row>
    <row r="11" spans="1:34" s="44" customFormat="1" x14ac:dyDescent="0.3">
      <c r="A11" s="55" t="s">
        <v>16</v>
      </c>
      <c r="B11" s="52"/>
      <c r="C11" s="52"/>
      <c r="E11" s="52"/>
      <c r="F11" s="52"/>
      <c r="G11" s="52"/>
      <c r="H11" s="73"/>
      <c r="I11" s="52"/>
      <c r="J11" s="52"/>
      <c r="K11" s="52"/>
    </row>
    <row r="12" spans="1:34" s="44" customFormat="1" x14ac:dyDescent="0.3">
      <c r="A12" s="54" t="s">
        <v>17</v>
      </c>
      <c r="B12" s="52"/>
      <c r="C12" s="52"/>
      <c r="E12" s="52"/>
      <c r="F12" s="52"/>
      <c r="G12" s="52"/>
      <c r="H12" s="52"/>
      <c r="I12" s="52"/>
      <c r="J12" s="52"/>
      <c r="K12" s="52"/>
    </row>
    <row r="13" spans="1:34" s="44" customFormat="1" x14ac:dyDescent="0.3">
      <c r="A13" s="56" t="s">
        <v>4</v>
      </c>
      <c r="B13" s="57"/>
      <c r="C13" s="52"/>
      <c r="E13" s="52"/>
      <c r="F13" s="52"/>
      <c r="G13" s="52"/>
      <c r="H13" s="52"/>
      <c r="I13" s="52"/>
      <c r="J13" s="52"/>
      <c r="K13" s="52"/>
    </row>
    <row r="14" spans="1:34" x14ac:dyDescent="0.3">
      <c r="AC14" s="1"/>
      <c r="AD14" s="1"/>
      <c r="AE14" s="1"/>
      <c r="AF14" s="1"/>
      <c r="AG14" s="1"/>
      <c r="AH14" s="1"/>
    </row>
    <row r="15" spans="1:34" x14ac:dyDescent="0.3">
      <c r="AC15" s="1"/>
      <c r="AD15" s="1"/>
      <c r="AE15" s="1"/>
      <c r="AF15" s="1"/>
      <c r="AG15" s="1"/>
      <c r="AH15" s="1"/>
    </row>
    <row r="16" spans="1:34" x14ac:dyDescent="0.3">
      <c r="A16" s="42" t="s">
        <v>18</v>
      </c>
      <c r="AC16" s="1"/>
      <c r="AD16" s="1"/>
      <c r="AE16" s="1"/>
      <c r="AF16" s="1"/>
      <c r="AG16" s="1"/>
      <c r="AH16" s="1"/>
    </row>
    <row r="17" spans="1:34" x14ac:dyDescent="0.3">
      <c r="A17" s="42" t="s">
        <v>19</v>
      </c>
      <c r="AC17" s="1"/>
      <c r="AD17" s="1"/>
      <c r="AE17" s="1"/>
      <c r="AF17" s="1"/>
      <c r="AG17" s="1"/>
      <c r="AH17" s="1"/>
    </row>
    <row r="18" spans="1:34" x14ac:dyDescent="0.3">
      <c r="A18" s="67" t="s">
        <v>20</v>
      </c>
      <c r="B18" t="s">
        <v>54</v>
      </c>
      <c r="AC18" s="1"/>
      <c r="AD18" s="1"/>
      <c r="AE18" s="1"/>
      <c r="AF18" s="1"/>
      <c r="AG18" s="1"/>
      <c r="AH18" s="1"/>
    </row>
    <row r="19" spans="1:34" x14ac:dyDescent="0.3">
      <c r="A19" t="s">
        <v>21</v>
      </c>
      <c r="B19" s="1">
        <v>413662.77100000001</v>
      </c>
      <c r="C19" s="69"/>
      <c r="AC19" s="1"/>
      <c r="AD19" s="1"/>
      <c r="AE19" s="1"/>
      <c r="AF19" s="1"/>
      <c r="AG19" s="1"/>
      <c r="AH19" s="1"/>
    </row>
    <row r="20" spans="1:34" x14ac:dyDescent="0.3">
      <c r="A20" t="s">
        <v>22</v>
      </c>
      <c r="B20" s="1">
        <v>58320.921000000002</v>
      </c>
      <c r="C20" s="69"/>
      <c r="AC20" s="1"/>
      <c r="AD20" s="1"/>
      <c r="AE20" s="1"/>
      <c r="AF20" s="1"/>
      <c r="AG20" s="1"/>
      <c r="AH20" s="1"/>
    </row>
    <row r="21" spans="1:34" x14ac:dyDescent="0.3">
      <c r="A21" t="s">
        <v>23</v>
      </c>
      <c r="B21" s="1">
        <v>0</v>
      </c>
      <c r="C21" s="69"/>
      <c r="AC21" s="1"/>
      <c r="AD21" s="1"/>
      <c r="AE21" s="1"/>
      <c r="AF21" s="1"/>
      <c r="AG21" s="1"/>
      <c r="AH21" s="1"/>
    </row>
    <row r="22" spans="1:34" x14ac:dyDescent="0.3">
      <c r="A22" s="42" t="s">
        <v>24</v>
      </c>
      <c r="B22" s="70">
        <f>SUM(B19:B21)</f>
        <v>471983.69200000004</v>
      </c>
      <c r="C22" s="69"/>
      <c r="AC22" s="1"/>
      <c r="AD22" s="1"/>
      <c r="AE22" s="1"/>
      <c r="AF22" s="1"/>
      <c r="AG22" s="1"/>
      <c r="AH22" s="1"/>
    </row>
    <row r="23" spans="1:34" x14ac:dyDescent="0.3">
      <c r="AC23" s="1"/>
      <c r="AD23" s="1"/>
      <c r="AE23" s="1"/>
      <c r="AF23" s="1"/>
      <c r="AG23" s="1"/>
      <c r="AH23" s="1"/>
    </row>
    <row r="24" spans="1:34" x14ac:dyDescent="0.3">
      <c r="AC24" s="1"/>
      <c r="AD24" s="1"/>
      <c r="AE24" s="1"/>
      <c r="AF24" s="1"/>
      <c r="AG24" s="1"/>
      <c r="AH24" s="1"/>
    </row>
    <row r="25" spans="1:34" x14ac:dyDescent="0.3">
      <c r="A25" s="42" t="s">
        <v>25</v>
      </c>
      <c r="B25" t="s">
        <v>54</v>
      </c>
      <c r="C25" t="s">
        <v>26</v>
      </c>
      <c r="AC25" s="1"/>
      <c r="AD25" s="1"/>
      <c r="AE25" s="1"/>
      <c r="AF25" s="1"/>
      <c r="AG25" s="1"/>
      <c r="AH25" s="1"/>
    </row>
    <row r="26" spans="1:34" x14ac:dyDescent="0.3">
      <c r="A26" t="s">
        <v>27</v>
      </c>
      <c r="B26" s="1">
        <v>226211.704</v>
      </c>
      <c r="C26" s="68">
        <f>B26/B30</f>
        <v>0.60348941401477918</v>
      </c>
      <c r="D26" s="66"/>
      <c r="AC26" s="1"/>
      <c r="AD26" s="1"/>
      <c r="AE26" s="1"/>
      <c r="AF26" s="1"/>
      <c r="AG26" s="1"/>
      <c r="AH26" s="1"/>
    </row>
    <row r="27" spans="1:34" x14ac:dyDescent="0.3">
      <c r="A27" t="s">
        <v>28</v>
      </c>
      <c r="B27" s="1">
        <v>89350.346000000005</v>
      </c>
      <c r="C27" s="68">
        <f>B27/B30</f>
        <v>0.23836957591530178</v>
      </c>
      <c r="D27" s="66"/>
      <c r="AC27" s="1"/>
      <c r="AD27" s="1"/>
      <c r="AE27" s="1"/>
      <c r="AF27" s="1"/>
      <c r="AG27" s="1"/>
      <c r="AH27" s="1"/>
    </row>
    <row r="28" spans="1:34" x14ac:dyDescent="0.3">
      <c r="A28" t="s">
        <v>29</v>
      </c>
      <c r="B28" s="1">
        <v>26106.419000000002</v>
      </c>
      <c r="C28" s="68">
        <f>B28/B30</f>
        <v>6.9646915812695082E-2</v>
      </c>
      <c r="D28" s="66"/>
      <c r="AC28" s="1"/>
      <c r="AD28" s="1"/>
      <c r="AE28" s="1"/>
      <c r="AF28" s="1"/>
      <c r="AG28" s="1"/>
      <c r="AH28" s="1"/>
    </row>
    <row r="29" spans="1:34" x14ac:dyDescent="0.3">
      <c r="A29" t="s">
        <v>30</v>
      </c>
      <c r="B29" s="1">
        <v>33171.087</v>
      </c>
      <c r="C29" s="68">
        <f>B29/B30</f>
        <v>8.8494094257224015E-2</v>
      </c>
      <c r="D29" s="66"/>
      <c r="AC29" s="1"/>
      <c r="AD29" s="1"/>
      <c r="AE29" s="1"/>
      <c r="AF29" s="1"/>
      <c r="AG29" s="1"/>
      <c r="AH29" s="1"/>
    </row>
    <row r="30" spans="1:34" x14ac:dyDescent="0.3">
      <c r="A30" s="42" t="s">
        <v>24</v>
      </c>
      <c r="B30" s="70">
        <f>SUM(B26:B29)</f>
        <v>374839.55599999998</v>
      </c>
      <c r="C30" s="71">
        <f>B30/B30</f>
        <v>1</v>
      </c>
      <c r="D30" s="66"/>
      <c r="AC30" s="1"/>
      <c r="AD30" s="1"/>
      <c r="AE30" s="1"/>
      <c r="AF30" s="1"/>
      <c r="AG30" s="1"/>
      <c r="AH30" s="1"/>
    </row>
    <row r="31" spans="1:34" ht="21" x14ac:dyDescent="0.3">
      <c r="A31" s="86" t="s">
        <v>31</v>
      </c>
      <c r="C31" s="66"/>
      <c r="AC31" s="1"/>
      <c r="AD31" s="1"/>
      <c r="AE31" s="1"/>
      <c r="AF31" s="1"/>
      <c r="AG31" s="1"/>
      <c r="AH31" s="1"/>
    </row>
    <row r="32" spans="1:34" x14ac:dyDescent="0.3">
      <c r="AC32" s="1"/>
      <c r="AD32" s="1"/>
      <c r="AE32" s="1"/>
      <c r="AF32" s="1"/>
      <c r="AG32" s="1"/>
      <c r="AH32" s="1"/>
    </row>
    <row r="33" spans="1:34" x14ac:dyDescent="0.3">
      <c r="A33" s="42" t="s">
        <v>32</v>
      </c>
      <c r="AC33" s="1"/>
      <c r="AD33" s="1"/>
      <c r="AE33" s="1"/>
      <c r="AF33" s="1"/>
      <c r="AG33" s="1"/>
      <c r="AH33" s="1"/>
    </row>
    <row r="34" spans="1:34" x14ac:dyDescent="0.3">
      <c r="A34" s="51" t="s">
        <v>12</v>
      </c>
      <c r="AC34" s="1"/>
      <c r="AD34" s="1"/>
      <c r="AE34" s="1"/>
      <c r="AF34" s="1"/>
      <c r="AG34" s="1"/>
      <c r="AH34" s="1"/>
    </row>
    <row r="35" spans="1:34" x14ac:dyDescent="0.3">
      <c r="A35" s="51" t="s">
        <v>33</v>
      </c>
      <c r="AC35" s="1"/>
      <c r="AD35" s="1"/>
      <c r="AE35" s="1"/>
      <c r="AF35" s="1"/>
      <c r="AG35" s="1"/>
      <c r="AH35" s="1"/>
    </row>
    <row r="36" spans="1:34" ht="14.15" customHeight="1" x14ac:dyDescent="0.35">
      <c r="A36" s="51" t="s">
        <v>34</v>
      </c>
      <c r="R36" s="90"/>
      <c r="S36" s="90"/>
      <c r="T36" s="90"/>
      <c r="AC36" s="1"/>
      <c r="AD36" s="1"/>
      <c r="AE36" s="1"/>
      <c r="AF36" s="1"/>
      <c r="AG36" s="1"/>
      <c r="AH36" s="1"/>
    </row>
    <row r="37" spans="1:34" ht="29.25" customHeight="1" x14ac:dyDescent="0.3">
      <c r="A37" s="51"/>
      <c r="B37" s="39" t="s">
        <v>36</v>
      </c>
      <c r="C37" s="40"/>
      <c r="D37" s="41"/>
      <c r="E37" s="39" t="s">
        <v>37</v>
      </c>
      <c r="F37" s="40"/>
      <c r="G37" s="41"/>
      <c r="H37" s="39" t="s">
        <v>38</v>
      </c>
      <c r="I37" s="40"/>
      <c r="J37" s="42"/>
      <c r="K37" s="43" t="s">
        <v>39</v>
      </c>
      <c r="L37" s="13"/>
      <c r="M37" s="43" t="s">
        <v>40</v>
      </c>
      <c r="N37" s="78"/>
      <c r="Q37" s="94" t="s">
        <v>35</v>
      </c>
      <c r="R37" s="94"/>
      <c r="S37" s="94"/>
      <c r="T37" s="95"/>
      <c r="U37" s="92"/>
      <c r="V37" s="93"/>
      <c r="X37" s="42" t="s">
        <v>41</v>
      </c>
    </row>
    <row r="38" spans="1:34" x14ac:dyDescent="0.3">
      <c r="A38" s="23"/>
      <c r="B38" s="27" t="s">
        <v>20</v>
      </c>
      <c r="D38" s="23"/>
      <c r="E38" s="27" t="s">
        <v>6</v>
      </c>
      <c r="G38" s="23"/>
      <c r="H38" s="27" t="s">
        <v>2</v>
      </c>
      <c r="J38" s="3"/>
      <c r="K38" s="25" t="s">
        <v>1</v>
      </c>
      <c r="L38" s="26" t="s">
        <v>1</v>
      </c>
      <c r="M38" s="25" t="s">
        <v>1</v>
      </c>
      <c r="N38" s="79" t="s">
        <v>1</v>
      </c>
      <c r="Q38" t="s">
        <v>42</v>
      </c>
      <c r="U38" s="25" t="s">
        <v>43</v>
      </c>
      <c r="Y38" t="s">
        <v>44</v>
      </c>
      <c r="Z38" t="s">
        <v>45</v>
      </c>
    </row>
    <row r="39" spans="1:34" x14ac:dyDescent="0.3">
      <c r="A39" s="23"/>
      <c r="B39" s="27">
        <v>2018</v>
      </c>
      <c r="C39" s="28">
        <v>2019</v>
      </c>
      <c r="D39" s="29">
        <v>2020</v>
      </c>
      <c r="E39" s="27">
        <v>2018</v>
      </c>
      <c r="F39" s="28">
        <v>2019</v>
      </c>
      <c r="G39" s="29">
        <v>2020</v>
      </c>
      <c r="H39" s="27">
        <v>2018</v>
      </c>
      <c r="I39" s="28">
        <v>2019</v>
      </c>
      <c r="J39" s="29">
        <v>2020</v>
      </c>
      <c r="K39" s="25" t="s">
        <v>0</v>
      </c>
      <c r="L39" s="26" t="s">
        <v>5</v>
      </c>
      <c r="M39" s="25" t="s">
        <v>0</v>
      </c>
      <c r="N39" s="79" t="s">
        <v>5</v>
      </c>
      <c r="Q39" s="20" t="s">
        <v>46</v>
      </c>
      <c r="R39" s="21">
        <v>2018</v>
      </c>
      <c r="S39" s="21">
        <v>2019</v>
      </c>
      <c r="T39" s="21">
        <v>2020</v>
      </c>
      <c r="U39" s="88" t="s">
        <v>0</v>
      </c>
      <c r="V39" s="89" t="s">
        <v>5</v>
      </c>
      <c r="Y39" t="s">
        <v>20</v>
      </c>
      <c r="Z39" t="s">
        <v>47</v>
      </c>
    </row>
    <row r="40" spans="1:34" x14ac:dyDescent="0.3">
      <c r="A40" s="36" t="s">
        <v>27</v>
      </c>
      <c r="B40" s="30">
        <v>18820.264999999999</v>
      </c>
      <c r="C40" s="24">
        <v>18647.095300000001</v>
      </c>
      <c r="D40" s="31">
        <v>24186.679700000001</v>
      </c>
      <c r="E40" s="32">
        <v>25673056.899999999</v>
      </c>
      <c r="F40" s="11">
        <v>26125644.199999999</v>
      </c>
      <c r="G40" s="33">
        <v>33994437.899999999</v>
      </c>
      <c r="H40" s="59">
        <f t="shared" ref="H40:J47" si="0">E40/(B40*1000)</f>
        <v>1.3641177156644713</v>
      </c>
      <c r="I40" s="59">
        <f t="shared" si="0"/>
        <v>1.401057042916491</v>
      </c>
      <c r="J40" s="59">
        <f t="shared" si="0"/>
        <v>1.4055024634075755</v>
      </c>
      <c r="K40" s="38">
        <f>(C40/B40-1)*100</f>
        <v>-0.92012360081007438</v>
      </c>
      <c r="L40" s="16">
        <f>(D40/C40-1)*100</f>
        <v>29.70749229774141</v>
      </c>
      <c r="M40" s="38">
        <f>(F40/E40-1)*100</f>
        <v>1.7628882363440068</v>
      </c>
      <c r="N40" s="80">
        <f>(G40/F40-1)*100</f>
        <v>30.119041811034087</v>
      </c>
      <c r="Q40" s="15" t="s">
        <v>27</v>
      </c>
      <c r="R40" s="62">
        <f t="shared" ref="R40:T47" si="1">H40</f>
        <v>1.3641177156644713</v>
      </c>
      <c r="S40" s="62">
        <f t="shared" si="1"/>
        <v>1.401057042916491</v>
      </c>
      <c r="T40" s="62">
        <f t="shared" si="1"/>
        <v>1.4055024634075755</v>
      </c>
      <c r="U40" s="38">
        <f t="shared" ref="U40:V47" si="2">100*(I40/H40-1)</f>
        <v>2.7079281229059005</v>
      </c>
      <c r="V40" s="16">
        <f t="shared" si="2"/>
        <v>0.31729047104540609</v>
      </c>
      <c r="X40" t="s">
        <v>27</v>
      </c>
      <c r="Y40" s="19">
        <f t="shared" ref="Y40:Y46" si="3">D40/1000</f>
        <v>24.186679699999999</v>
      </c>
      <c r="Z40" s="64">
        <f t="shared" ref="Z40:Z47" si="4">G40/1000000</f>
        <v>33.994437900000001</v>
      </c>
      <c r="AA40" s="68">
        <f>Y40/$Y$47</f>
        <v>0.65910583211225315</v>
      </c>
    </row>
    <row r="41" spans="1:34" ht="28" x14ac:dyDescent="0.3">
      <c r="A41" s="37" t="s">
        <v>28</v>
      </c>
      <c r="B41" s="32">
        <v>1035.8924</v>
      </c>
      <c r="C41" s="11">
        <v>1015.4666999999999</v>
      </c>
      <c r="D41" s="33">
        <v>1567.1567</v>
      </c>
      <c r="E41" s="32">
        <v>2332973</v>
      </c>
      <c r="F41" s="11">
        <v>2385124</v>
      </c>
      <c r="G41" s="33">
        <v>3734796.1</v>
      </c>
      <c r="H41" s="59">
        <f t="shared" si="0"/>
        <v>2.2521383495042535</v>
      </c>
      <c r="I41" s="59">
        <f t="shared" si="0"/>
        <v>2.3487958787816479</v>
      </c>
      <c r="J41" s="59">
        <f t="shared" si="0"/>
        <v>2.3831669800473687</v>
      </c>
      <c r="K41" s="38">
        <f t="shared" ref="K41:L46" si="5">(C41/B41-1)*100</f>
        <v>-1.9717974569559593</v>
      </c>
      <c r="L41" s="16">
        <f t="shared" si="5"/>
        <v>54.328714077970261</v>
      </c>
      <c r="M41" s="38">
        <f t="shared" ref="M41:N46" si="6">(F41/E41-1)*100</f>
        <v>2.235388064928312</v>
      </c>
      <c r="N41" s="80">
        <f t="shared" si="6"/>
        <v>56.587083103436143</v>
      </c>
      <c r="Q41" s="14" t="s">
        <v>28</v>
      </c>
      <c r="R41" s="62">
        <f t="shared" si="1"/>
        <v>2.2521383495042535</v>
      </c>
      <c r="S41" s="62">
        <f t="shared" si="1"/>
        <v>2.3487958787816479</v>
      </c>
      <c r="T41" s="62">
        <f t="shared" si="1"/>
        <v>2.3831669800473687</v>
      </c>
      <c r="U41" s="38">
        <f t="shared" si="2"/>
        <v>4.2918113489196053</v>
      </c>
      <c r="V41" s="16">
        <f t="shared" si="2"/>
        <v>1.4633498626346997</v>
      </c>
      <c r="X41" s="87" t="s">
        <v>28</v>
      </c>
      <c r="Y41" s="19">
        <f t="shared" si="3"/>
        <v>1.5671567</v>
      </c>
      <c r="Z41" s="64">
        <f t="shared" si="4"/>
        <v>3.7347961000000001</v>
      </c>
      <c r="AA41" s="68">
        <f t="shared" ref="AA41:AA47" si="7">Y41/$Y$47</f>
        <v>4.2706238872621809E-2</v>
      </c>
      <c r="AB41" s="17"/>
      <c r="AC41" s="17"/>
    </row>
    <row r="42" spans="1:34" x14ac:dyDescent="0.3">
      <c r="A42" s="37" t="s">
        <v>29</v>
      </c>
      <c r="B42" s="32">
        <v>833.23579999999993</v>
      </c>
      <c r="C42" s="11">
        <v>966.70780000000002</v>
      </c>
      <c r="D42" s="33">
        <v>1491.6467</v>
      </c>
      <c r="E42" s="32">
        <v>1675927.1</v>
      </c>
      <c r="F42" s="11">
        <v>1955738</v>
      </c>
      <c r="G42" s="33">
        <v>3148934</v>
      </c>
      <c r="H42" s="59">
        <f t="shared" si="0"/>
        <v>2.0113479281615123</v>
      </c>
      <c r="I42" s="59">
        <f t="shared" si="0"/>
        <v>2.0230911553625615</v>
      </c>
      <c r="J42" s="59">
        <f t="shared" si="0"/>
        <v>2.1110454640498988</v>
      </c>
      <c r="K42" s="38">
        <f t="shared" si="5"/>
        <v>16.018514806973027</v>
      </c>
      <c r="L42" s="16">
        <f t="shared" si="5"/>
        <v>54.301713506397697</v>
      </c>
      <c r="M42" s="38">
        <f t="shared" si="6"/>
        <v>16.695887309179504</v>
      </c>
      <c r="N42" s="80">
        <f t="shared" si="6"/>
        <v>61.010012588598258</v>
      </c>
      <c r="Q42" s="14" t="str">
        <f t="shared" ref="Q42:Q47" si="8">A42</f>
        <v>Farina bigia</v>
      </c>
      <c r="R42" s="62">
        <f t="shared" si="1"/>
        <v>2.0113479281615123</v>
      </c>
      <c r="S42" s="62">
        <f t="shared" si="1"/>
        <v>2.0230911553625615</v>
      </c>
      <c r="T42" s="62">
        <f t="shared" si="1"/>
        <v>2.1110454640498988</v>
      </c>
      <c r="U42" s="38">
        <f t="shared" si="2"/>
        <v>0.58384862393165982</v>
      </c>
      <c r="V42" s="16">
        <f t="shared" si="2"/>
        <v>4.3475207953036943</v>
      </c>
      <c r="X42" t="s">
        <v>29</v>
      </c>
      <c r="Y42" s="19">
        <f t="shared" si="3"/>
        <v>1.4916467</v>
      </c>
      <c r="Z42" s="64">
        <f t="shared" si="4"/>
        <v>3.1489340000000001</v>
      </c>
      <c r="AA42" s="68">
        <f t="shared" si="7"/>
        <v>4.064853264753808E-2</v>
      </c>
      <c r="AB42" s="17"/>
      <c r="AC42" s="17"/>
    </row>
    <row r="43" spans="1:34" x14ac:dyDescent="0.3">
      <c r="A43" s="37" t="s">
        <v>48</v>
      </c>
      <c r="B43" s="32">
        <v>2853.7707</v>
      </c>
      <c r="C43" s="11">
        <v>2819.7093999999997</v>
      </c>
      <c r="D43" s="33">
        <v>3858.3235</v>
      </c>
      <c r="E43" s="32">
        <v>6110060.4000000004</v>
      </c>
      <c r="F43" s="11">
        <v>6068245</v>
      </c>
      <c r="G43" s="33">
        <v>7927462</v>
      </c>
      <c r="H43" s="59">
        <f>E43/(B43*1000)</f>
        <v>2.1410481227521188</v>
      </c>
      <c r="I43" s="59">
        <f t="shared" si="0"/>
        <v>2.152081700334084</v>
      </c>
      <c r="J43" s="59">
        <f t="shared" si="0"/>
        <v>2.0546390161426329</v>
      </c>
      <c r="K43" s="38">
        <f t="shared" si="5"/>
        <v>-1.1935541983103426</v>
      </c>
      <c r="L43" s="16">
        <f t="shared" si="5"/>
        <v>36.834082973231233</v>
      </c>
      <c r="M43" s="38">
        <f t="shared" si="6"/>
        <v>-0.68436966678758759</v>
      </c>
      <c r="N43" s="80">
        <f t="shared" si="6"/>
        <v>30.63846301525399</v>
      </c>
      <c r="Q43" s="14" t="str">
        <f t="shared" si="8"/>
        <v>Farina per treccia</v>
      </c>
      <c r="R43" s="62">
        <f t="shared" si="1"/>
        <v>2.1410481227521188</v>
      </c>
      <c r="S43" s="62">
        <f t="shared" si="1"/>
        <v>2.152081700334084</v>
      </c>
      <c r="T43" s="62">
        <f t="shared" si="1"/>
        <v>2.0546390161426329</v>
      </c>
      <c r="U43" s="38">
        <f t="shared" si="2"/>
        <v>0.51533533808583165</v>
      </c>
      <c r="V43" s="16">
        <f t="shared" si="2"/>
        <v>-4.5278338724930478</v>
      </c>
      <c r="X43" t="s">
        <v>48</v>
      </c>
      <c r="Y43" s="19">
        <f t="shared" si="3"/>
        <v>3.8583235</v>
      </c>
      <c r="Z43" s="64">
        <f t="shared" si="4"/>
        <v>7.9274620000000002</v>
      </c>
      <c r="AA43" s="68">
        <f t="shared" si="7"/>
        <v>0.10514231604207175</v>
      </c>
      <c r="AB43" s="17"/>
      <c r="AC43" s="17"/>
    </row>
    <row r="44" spans="1:34" x14ac:dyDescent="0.3">
      <c r="A44" s="37" t="s">
        <v>49</v>
      </c>
      <c r="B44" s="32">
        <v>1266.0427</v>
      </c>
      <c r="C44" s="11">
        <v>1473.2718</v>
      </c>
      <c r="D44" s="33">
        <v>2218.3654999999999</v>
      </c>
      <c r="E44" s="32">
        <v>5089931.5</v>
      </c>
      <c r="F44" s="11">
        <v>5627618.2999999998</v>
      </c>
      <c r="G44" s="33">
        <v>8322870.2000000002</v>
      </c>
      <c r="H44" s="59">
        <f>E44/(B44*1000)</f>
        <v>4.0203474179820322</v>
      </c>
      <c r="I44" s="59">
        <f t="shared" si="0"/>
        <v>3.8198099631038889</v>
      </c>
      <c r="J44" s="59">
        <f t="shared" si="0"/>
        <v>3.7518029377936144</v>
      </c>
      <c r="K44" s="38">
        <f t="shared" si="5"/>
        <v>16.368255193920401</v>
      </c>
      <c r="L44" s="16">
        <f>(D44/C44-1)*100</f>
        <v>50.574082799928696</v>
      </c>
      <c r="M44" s="38">
        <f t="shared" si="6"/>
        <v>10.56373351979294</v>
      </c>
      <c r="N44" s="80">
        <f t="shared" si="6"/>
        <v>47.893296174689048</v>
      </c>
      <c r="Q44" s="14" t="str">
        <f t="shared" si="8"/>
        <v>Farina di spelta</v>
      </c>
      <c r="R44" s="62">
        <f t="shared" si="1"/>
        <v>4.0203474179820322</v>
      </c>
      <c r="S44" s="62">
        <f t="shared" si="1"/>
        <v>3.8198099631038889</v>
      </c>
      <c r="T44" s="62">
        <f t="shared" si="1"/>
        <v>3.7518029377936144</v>
      </c>
      <c r="U44" s="38">
        <f t="shared" si="2"/>
        <v>-4.988062822162787</v>
      </c>
      <c r="V44" s="16">
        <f t="shared" si="2"/>
        <v>-1.7803771906760968</v>
      </c>
      <c r="X44" t="s">
        <v>50</v>
      </c>
      <c r="Y44" s="19">
        <f t="shared" si="3"/>
        <v>2.2183655</v>
      </c>
      <c r="Z44" s="64">
        <f t="shared" si="4"/>
        <v>8.3228702000000006</v>
      </c>
      <c r="AA44" s="68">
        <f t="shared" si="7"/>
        <v>6.0452185125956522E-2</v>
      </c>
      <c r="AB44" s="17"/>
      <c r="AC44" s="17"/>
    </row>
    <row r="45" spans="1:34" x14ac:dyDescent="0.3">
      <c r="A45" s="37" t="s">
        <v>51</v>
      </c>
      <c r="B45" s="32">
        <v>459.85480000000001</v>
      </c>
      <c r="C45" s="11">
        <v>492.42450000000002</v>
      </c>
      <c r="D45" s="33">
        <v>563.69290000000001</v>
      </c>
      <c r="E45" s="32">
        <v>1415602.7</v>
      </c>
      <c r="F45" s="11">
        <v>1484183.7</v>
      </c>
      <c r="G45" s="33">
        <v>1759333.1</v>
      </c>
      <c r="H45" s="59">
        <f>E45/(B45*1000)</f>
        <v>3.0783688677382512</v>
      </c>
      <c r="I45" s="59">
        <f t="shared" si="0"/>
        <v>3.0140330141981155</v>
      </c>
      <c r="J45" s="59">
        <f t="shared" si="0"/>
        <v>3.1210843705854732</v>
      </c>
      <c r="K45" s="38">
        <f t="shared" si="5"/>
        <v>7.0826052049473009</v>
      </c>
      <c r="L45" s="16">
        <f>(D45/C45-1)*100</f>
        <v>14.472959814144094</v>
      </c>
      <c r="M45" s="38">
        <f t="shared" si="6"/>
        <v>4.8446502680448367</v>
      </c>
      <c r="N45" s="80">
        <f t="shared" si="6"/>
        <v>18.538769830176683</v>
      </c>
      <c r="Q45" s="14" t="str">
        <f t="shared" si="8"/>
        <v>Farina per spätzli</v>
      </c>
      <c r="R45" s="62">
        <f t="shared" si="1"/>
        <v>3.0783688677382512</v>
      </c>
      <c r="S45" s="62">
        <f t="shared" si="1"/>
        <v>3.0140330141981155</v>
      </c>
      <c r="T45" s="62">
        <f t="shared" si="1"/>
        <v>3.1210843705854732</v>
      </c>
      <c r="U45" s="38">
        <f t="shared" si="2"/>
        <v>-2.0899332180228547</v>
      </c>
      <c r="V45" s="16">
        <f t="shared" si="2"/>
        <v>3.5517645587514801</v>
      </c>
      <c r="X45" t="s">
        <v>51</v>
      </c>
      <c r="Y45" s="19">
        <f t="shared" si="3"/>
        <v>0.56369290000000005</v>
      </c>
      <c r="Z45" s="64">
        <f t="shared" si="4"/>
        <v>1.7593331000000001</v>
      </c>
      <c r="AA45" s="68">
        <f t="shared" si="7"/>
        <v>1.5361069916110444E-2</v>
      </c>
      <c r="AB45" s="17"/>
      <c r="AC45" s="17"/>
    </row>
    <row r="46" spans="1:34" ht="14.5" thickBot="1" x14ac:dyDescent="0.35">
      <c r="A46" s="58" t="s">
        <v>52</v>
      </c>
      <c r="B46" s="34">
        <v>1650.4757000000029</v>
      </c>
      <c r="C46" s="12">
        <v>1828.1478999999986</v>
      </c>
      <c r="D46" s="35">
        <v>2810.3353999999986</v>
      </c>
      <c r="E46" s="34">
        <f t="shared" ref="E46:G46" si="9">E47-(SUM(E40:E45))</f>
        <v>5712763.299999997</v>
      </c>
      <c r="F46" s="12">
        <f t="shared" si="9"/>
        <v>6834813.099999994</v>
      </c>
      <c r="G46" s="35">
        <f t="shared" si="9"/>
        <v>10439191.399999999</v>
      </c>
      <c r="H46" s="75">
        <f>E46/(B46*1000)</f>
        <v>3.4612828895329915</v>
      </c>
      <c r="I46" s="76">
        <f t="shared" si="0"/>
        <v>3.7386543506682361</v>
      </c>
      <c r="J46" s="77">
        <f t="shared" si="0"/>
        <v>3.7145713639731412</v>
      </c>
      <c r="K46" s="60">
        <f t="shared" si="5"/>
        <v>10.764908565451492</v>
      </c>
      <c r="L46" s="65">
        <f t="shared" si="5"/>
        <v>53.725822730206943</v>
      </c>
      <c r="M46" s="60">
        <f t="shared" si="6"/>
        <v>19.641104332118875</v>
      </c>
      <c r="N46" s="65">
        <f t="shared" si="6"/>
        <v>52.73557955813024</v>
      </c>
      <c r="Q46" s="14" t="str">
        <f t="shared" si="8"/>
        <v>Resto</v>
      </c>
      <c r="R46" s="62">
        <f t="shared" si="1"/>
        <v>3.4612828895329915</v>
      </c>
      <c r="S46" s="62">
        <f t="shared" si="1"/>
        <v>3.7386543506682361</v>
      </c>
      <c r="T46" s="62">
        <f t="shared" si="1"/>
        <v>3.7145713639731412</v>
      </c>
      <c r="U46" s="60">
        <f t="shared" si="2"/>
        <v>8.0135449770379452</v>
      </c>
      <c r="V46" s="61">
        <f t="shared" si="2"/>
        <v>-0.64416189452738415</v>
      </c>
      <c r="X46" t="s">
        <v>52</v>
      </c>
      <c r="Y46" s="19">
        <f t="shared" si="3"/>
        <v>2.8103353999999987</v>
      </c>
      <c r="Z46" s="64">
        <f t="shared" si="4"/>
        <v>10.439191399999999</v>
      </c>
      <c r="AA46" s="68">
        <f t="shared" si="7"/>
        <v>7.6583825283448106E-2</v>
      </c>
      <c r="AC46" s="18"/>
      <c r="AD46" s="18"/>
      <c r="AE46" s="18"/>
    </row>
    <row r="47" spans="1:34" ht="14.5" thickBot="1" x14ac:dyDescent="0.35">
      <c r="A47" s="36" t="s">
        <v>53</v>
      </c>
      <c r="B47" s="30">
        <v>26919.537100000001</v>
      </c>
      <c r="C47" s="24">
        <v>27242.823399999997</v>
      </c>
      <c r="D47" s="31">
        <v>36696.200400000002</v>
      </c>
      <c r="E47" s="30">
        <v>48010314.899999999</v>
      </c>
      <c r="F47" s="24">
        <v>50481366.299999997</v>
      </c>
      <c r="G47" s="31">
        <v>69327024.700000003</v>
      </c>
      <c r="H47" s="83">
        <f>E47/(B47*1000)</f>
        <v>1.783474757446702</v>
      </c>
      <c r="I47" s="84">
        <f t="shared" si="0"/>
        <v>1.8530152164771585</v>
      </c>
      <c r="J47" s="85">
        <f t="shared" si="0"/>
        <v>1.889215339580498</v>
      </c>
      <c r="K47" s="38">
        <f>(C47/B47-1)*100</f>
        <v>1.2009355836954505</v>
      </c>
      <c r="L47" s="16">
        <f>(D47/C47-1)*100</f>
        <v>34.700430499432031</v>
      </c>
      <c r="M47" s="38">
        <f>(F47/E47-1)*100</f>
        <v>5.1469177095524454</v>
      </c>
      <c r="N47" s="80">
        <f>(G47/F47-1)*100</f>
        <v>37.331910329059383</v>
      </c>
      <c r="Q47" s="22" t="str">
        <f t="shared" si="8"/>
        <v>TOTALE</v>
      </c>
      <c r="R47" s="63">
        <f>H47</f>
        <v>1.783474757446702</v>
      </c>
      <c r="S47" s="63">
        <f t="shared" si="1"/>
        <v>1.8530152164771585</v>
      </c>
      <c r="T47" s="81">
        <f t="shared" si="1"/>
        <v>1.889215339580498</v>
      </c>
      <c r="U47" s="63">
        <f t="shared" si="2"/>
        <v>3.899155776671237</v>
      </c>
      <c r="V47" s="63">
        <f t="shared" si="2"/>
        <v>1.9535793760053988</v>
      </c>
      <c r="X47" t="s">
        <v>53</v>
      </c>
      <c r="Y47" s="19">
        <f>D47/1000</f>
        <v>36.696200400000002</v>
      </c>
      <c r="Z47" s="64">
        <f t="shared" si="4"/>
        <v>69.32702470000001</v>
      </c>
      <c r="AA47" s="68">
        <f t="shared" si="7"/>
        <v>1</v>
      </c>
      <c r="AC47" s="18"/>
      <c r="AD47" s="18"/>
      <c r="AE47" s="18"/>
    </row>
    <row r="48" spans="1:34" ht="27" customHeight="1" thickTop="1" x14ac:dyDescent="0.4">
      <c r="A48" s="8"/>
      <c r="B48" s="2"/>
      <c r="C48" s="2"/>
      <c r="D48" s="72">
        <f>D44-C44</f>
        <v>745.0936999999999</v>
      </c>
      <c r="E48" s="2"/>
      <c r="F48" s="2"/>
      <c r="G48" s="72">
        <f>G47-E47</f>
        <v>21316709.800000004</v>
      </c>
      <c r="H48" s="5"/>
      <c r="I48" s="5"/>
      <c r="J48" s="3"/>
      <c r="K48" s="4"/>
      <c r="M48" s="4"/>
      <c r="N48" s="16">
        <f>(G47/E47-1)*100</f>
        <v>44.400270742652445</v>
      </c>
      <c r="O48" s="4"/>
      <c r="Q48" s="91" t="s">
        <v>15</v>
      </c>
      <c r="R48" s="91"/>
      <c r="S48" s="91"/>
      <c r="T48" s="91"/>
      <c r="U48" s="82"/>
      <c r="V48" s="82"/>
    </row>
    <row r="49" spans="1:1" ht="14.15" customHeight="1" x14ac:dyDescent="0.3">
      <c r="A49" s="9"/>
    </row>
    <row r="50" spans="1:1" ht="14.5" customHeight="1" x14ac:dyDescent="0.3">
      <c r="A50" s="9"/>
    </row>
    <row r="51" spans="1:1" x14ac:dyDescent="0.3">
      <c r="A51" s="9"/>
    </row>
    <row r="52" spans="1:1" x14ac:dyDescent="0.3">
      <c r="A52" s="9"/>
    </row>
    <row r="53" spans="1:1" x14ac:dyDescent="0.3">
      <c r="A53" s="9"/>
    </row>
    <row r="54" spans="1:1" x14ac:dyDescent="0.3">
      <c r="A54" s="9"/>
    </row>
    <row r="55" spans="1:1" x14ac:dyDescent="0.3">
      <c r="A55" s="9"/>
    </row>
    <row r="56" spans="1:1" x14ac:dyDescent="0.3">
      <c r="A56" s="9"/>
    </row>
    <row r="57" spans="1:1" x14ac:dyDescent="0.3">
      <c r="A57" s="9"/>
    </row>
    <row r="58" spans="1:1" x14ac:dyDescent="0.3">
      <c r="A58" s="9"/>
    </row>
    <row r="59" spans="1:1" x14ac:dyDescent="0.3">
      <c r="A59" s="9"/>
    </row>
    <row r="60" spans="1:1" x14ac:dyDescent="0.3">
      <c r="A60" s="9"/>
    </row>
    <row r="61" spans="1:1" x14ac:dyDescent="0.3">
      <c r="A61" s="9"/>
    </row>
    <row r="62" spans="1:1" x14ac:dyDescent="0.3">
      <c r="A62" s="9"/>
    </row>
    <row r="63" spans="1:1" x14ac:dyDescent="0.3">
      <c r="A63" s="9"/>
    </row>
    <row r="64" spans="1:1" x14ac:dyDescent="0.3">
      <c r="A64" s="9"/>
    </row>
    <row r="65" spans="1:16" x14ac:dyDescent="0.3">
      <c r="A65" s="9"/>
    </row>
    <row r="66" spans="1:16" x14ac:dyDescent="0.3">
      <c r="A66" s="9"/>
    </row>
    <row r="67" spans="1:16" x14ac:dyDescent="0.3">
      <c r="A67" s="8"/>
    </row>
    <row r="68" spans="1:16" x14ac:dyDescent="0.3">
      <c r="A68" s="8"/>
    </row>
    <row r="69" spans="1:16" x14ac:dyDescent="0.3">
      <c r="A69" s="8"/>
    </row>
    <row r="70" spans="1:16" x14ac:dyDescent="0.3">
      <c r="A70" s="8"/>
    </row>
    <row r="71" spans="1:16" x14ac:dyDescent="0.3">
      <c r="A71" s="8"/>
    </row>
    <row r="72" spans="1:16" x14ac:dyDescent="0.3">
      <c r="A72" s="8"/>
    </row>
    <row r="73" spans="1:16" x14ac:dyDescent="0.3">
      <c r="A73" s="8"/>
      <c r="B73" s="3"/>
      <c r="C73" s="3"/>
      <c r="D73" s="3"/>
      <c r="E73" s="3"/>
      <c r="F73" s="3"/>
      <c r="G73" s="3"/>
      <c r="H73" s="3"/>
      <c r="I73" s="3"/>
      <c r="J73" s="3"/>
      <c r="K73" s="7"/>
      <c r="L73" s="7"/>
      <c r="M73" s="7"/>
      <c r="P73" s="3"/>
    </row>
    <row r="74" spans="1:16" x14ac:dyDescent="0.3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P74" s="3"/>
    </row>
    <row r="75" spans="1:16" x14ac:dyDescent="0.3">
      <c r="A75" s="10"/>
      <c r="B75" s="6"/>
      <c r="C75" s="6"/>
      <c r="D75" s="6"/>
      <c r="E75" s="6"/>
      <c r="F75" s="6"/>
      <c r="G75" s="6"/>
      <c r="H75" s="5"/>
      <c r="I75" s="5"/>
      <c r="J75" s="3"/>
      <c r="K75" s="3"/>
      <c r="L75" s="3"/>
      <c r="M75" s="3"/>
      <c r="P75" s="5"/>
    </row>
    <row r="76" spans="1:16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P76" s="3"/>
    </row>
    <row r="77" spans="1:16" x14ac:dyDescent="0.3">
      <c r="A77" s="3"/>
      <c r="B77" s="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P77" s="3"/>
    </row>
    <row r="78" spans="1:16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27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27" s="3" customFormat="1" x14ac:dyDescent="0.3">
      <c r="N82" s="7"/>
      <c r="O82" s="7"/>
      <c r="Q82"/>
      <c r="R82"/>
      <c r="S82"/>
      <c r="T82"/>
      <c r="U82"/>
      <c r="V82"/>
      <c r="W82"/>
      <c r="X82"/>
      <c r="Y82"/>
      <c r="Z82"/>
      <c r="AA82"/>
    </row>
    <row r="83" spans="1:27" s="3" customFormat="1" x14ac:dyDescent="0.3">
      <c r="Q83"/>
      <c r="R83"/>
      <c r="S83"/>
      <c r="T83"/>
      <c r="U83"/>
      <c r="V83"/>
      <c r="W83"/>
      <c r="X83"/>
      <c r="Y83"/>
      <c r="Z83"/>
      <c r="AA83"/>
    </row>
    <row r="84" spans="1:27" s="3" customFormat="1" x14ac:dyDescent="0.3">
      <c r="Q84"/>
      <c r="R84"/>
      <c r="S84"/>
      <c r="T84"/>
      <c r="U84"/>
      <c r="V84"/>
      <c r="W84"/>
      <c r="X84"/>
      <c r="Y84"/>
      <c r="Z84"/>
      <c r="AA84"/>
    </row>
    <row r="85" spans="1:27" s="3" customFormat="1" x14ac:dyDescent="0.3">
      <c r="Q85"/>
      <c r="R85"/>
      <c r="S85"/>
      <c r="T85"/>
      <c r="U85"/>
      <c r="V85"/>
      <c r="W85"/>
      <c r="X85"/>
      <c r="Y85"/>
      <c r="Z85"/>
      <c r="AA85"/>
    </row>
    <row r="86" spans="1:27" s="3" customFormat="1" x14ac:dyDescent="0.3">
      <c r="Q86"/>
      <c r="R86"/>
      <c r="S86"/>
      <c r="T86"/>
      <c r="U86"/>
      <c r="V86"/>
      <c r="W86"/>
      <c r="X86"/>
      <c r="Y86"/>
      <c r="Z86"/>
      <c r="AA86"/>
    </row>
    <row r="87" spans="1:27" s="3" customFormat="1" x14ac:dyDescent="0.3">
      <c r="Q87"/>
      <c r="R87"/>
      <c r="S87"/>
      <c r="T87"/>
      <c r="U87"/>
      <c r="V87"/>
      <c r="W87"/>
      <c r="X87"/>
      <c r="Y87"/>
      <c r="Z87"/>
      <c r="AA87"/>
    </row>
    <row r="88" spans="1:27" s="3" customFormat="1" x14ac:dyDescent="0.3">
      <c r="Q88"/>
      <c r="R88"/>
      <c r="S88"/>
      <c r="T88"/>
      <c r="U88"/>
      <c r="V88"/>
      <c r="W88"/>
      <c r="X88"/>
      <c r="Y88"/>
      <c r="Z88"/>
      <c r="AA88"/>
    </row>
    <row r="89" spans="1:27" s="3" customFormat="1" x14ac:dyDescent="0.3">
      <c r="Q89"/>
      <c r="R89"/>
      <c r="S89"/>
      <c r="T89"/>
      <c r="U89"/>
      <c r="V89"/>
      <c r="W89"/>
      <c r="X89"/>
      <c r="Y89"/>
      <c r="Z89"/>
      <c r="AA89"/>
    </row>
    <row r="90" spans="1:27" s="3" customFormat="1" x14ac:dyDescent="0.3"/>
    <row r="91" spans="1:27" s="3" customFormat="1" x14ac:dyDescent="0.3"/>
    <row r="92" spans="1:27" s="3" customFormat="1" x14ac:dyDescent="0.3"/>
    <row r="93" spans="1:27" s="3" customFormat="1" x14ac:dyDescent="0.3"/>
    <row r="94" spans="1:27" s="3" customFormat="1" x14ac:dyDescent="0.3"/>
    <row r="95" spans="1:27" s="3" customFormat="1" x14ac:dyDescent="0.3"/>
    <row r="96" spans="1:27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pans="1:13" s="3" customFormat="1" x14ac:dyDescent="0.3"/>
    <row r="226" spans="1:13" s="3" customFormat="1" x14ac:dyDescent="0.3"/>
    <row r="227" spans="1:13" s="3" customFormat="1" x14ac:dyDescent="0.3"/>
    <row r="228" spans="1:13" s="3" customFormat="1" x14ac:dyDescent="0.3"/>
    <row r="229" spans="1:13" s="3" customFormat="1" x14ac:dyDescent="0.3"/>
    <row r="230" spans="1:13" s="3" customFormat="1" x14ac:dyDescent="0.3"/>
    <row r="231" spans="1:13" s="3" customFormat="1" x14ac:dyDescent="0.3"/>
    <row r="232" spans="1:13" s="3" customFormat="1" x14ac:dyDescent="0.3"/>
    <row r="233" spans="1:13" s="3" customFormat="1" x14ac:dyDescent="0.3"/>
    <row r="234" spans="1:13" s="3" customFormat="1" x14ac:dyDescent="0.3"/>
    <row r="235" spans="1:13" s="3" customFormat="1" x14ac:dyDescent="0.3"/>
    <row r="236" spans="1:13" s="3" customFormat="1" x14ac:dyDescent="0.3"/>
    <row r="237" spans="1:13" s="3" customFormat="1" x14ac:dyDescent="0.3"/>
    <row r="238" spans="1:13" s="3" customFormat="1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3" customFormat="1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3" customFormat="1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3" customFormat="1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3" customFormat="1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3" customFormat="1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3" customFormat="1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3" customFormat="1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3" customFormat="1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</row>
  </sheetData>
  <mergeCells count="3">
    <mergeCell ref="U37:V37"/>
    <mergeCell ref="Q48:T48"/>
    <mergeCell ref="Q37:T37"/>
  </mergeCells>
  <hyperlinks>
    <hyperlink ref="A13" r:id="rId1" display="http://www.disclaimer.admin.ch/"/>
  </hyperlinks>
  <pageMargins left="0.7" right="0.7" top="0.78740157499999996" bottom="0.78740157499999996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 Andrea BLW</dc:creator>
  <cp:lastModifiedBy>Scherer Andrea BLW</cp:lastModifiedBy>
  <dcterms:created xsi:type="dcterms:W3CDTF">2019-08-19T06:19:07Z</dcterms:created>
  <dcterms:modified xsi:type="dcterms:W3CDTF">2020-10-14T08:25:22Z</dcterms:modified>
</cp:coreProperties>
</file>