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80837706\AppData\Local\rubicon\Acta Nova Client\Data\919011892\"/>
    </mc:Choice>
  </mc:AlternateContent>
  <bookViews>
    <workbookView xWindow="0" yWindow="0" windowWidth="19200" windowHeight="6290"/>
  </bookViews>
  <sheets>
    <sheet name="Améliorations fonc. intégrales" sheetId="1" r:id="rId1"/>
    <sheet name="Cas spécial AF intégrales" sheetId="5" r:id="rId2"/>
    <sheet name="Approv. eau + electricité" sheetId="6" r:id="rId3"/>
    <sheet name="Bâtiments d'exploitation" sheetId="4" r:id="rId4"/>
  </sheets>
  <definedNames>
    <definedName name="_ftn1" localSheetId="0">'Améliorations fonc. intégrales'!#REF!</definedName>
    <definedName name="_ftn2" localSheetId="0">'Améliorations fonc. intégrales'!#REF!</definedName>
    <definedName name="_ftn3" localSheetId="0">'Améliorations fonc. intégrales'!#REF!</definedName>
    <definedName name="_ftnref1" localSheetId="0">'Améliorations fonc. intégrales'!$B$27</definedName>
    <definedName name="_ftnref2" localSheetId="0">'Améliorations fonc. intégrales'!$C$27</definedName>
    <definedName name="_ftnref3" localSheetId="0">'Améliorations fonc. intégrales'!$E$27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" l="1"/>
  <c r="B13" i="4"/>
  <c r="B16" i="5"/>
  <c r="B15" i="5"/>
  <c r="B16" i="1"/>
  <c r="B15" i="1"/>
  <c r="B20" i="6" l="1"/>
  <c r="A20" i="6"/>
  <c r="D20" i="6" l="1"/>
  <c r="B29" i="5" l="1"/>
  <c r="A29" i="5"/>
  <c r="D28" i="5" l="1"/>
  <c r="D29" i="5" s="1"/>
  <c r="B28" i="5"/>
  <c r="A28" i="5"/>
  <c r="D16" i="5"/>
  <c r="D15" i="5"/>
  <c r="C28" i="5"/>
  <c r="C29" i="5" s="1"/>
  <c r="D16" i="4"/>
  <c r="D13" i="4"/>
  <c r="D14" i="4" s="1"/>
  <c r="D15" i="1"/>
  <c r="D16" i="1" s="1"/>
  <c r="E29" i="5" l="1"/>
  <c r="E28" i="5"/>
  <c r="E31" i="5" s="1"/>
  <c r="C25" i="4"/>
  <c r="A25" i="4"/>
  <c r="B25" i="4"/>
  <c r="D25" i="4" s="1"/>
  <c r="C28" i="1"/>
  <c r="D28" i="1"/>
  <c r="B28" i="1"/>
  <c r="A28" i="1"/>
  <c r="E28" i="1" l="1"/>
</calcChain>
</file>

<file path=xl/comments1.xml><?xml version="1.0" encoding="utf-8"?>
<comments xmlns="http://schemas.openxmlformats.org/spreadsheetml/2006/main">
  <authors>
    <author>Niggli Michael BLW</author>
  </authors>
  <commentList>
    <comment ref="B23" authorId="0" shapeId="0">
      <text>
        <r>
          <rPr>
            <b/>
            <sz val="9"/>
            <color indexed="81"/>
            <rFont val="Segoe UI"/>
            <family val="2"/>
          </rPr>
          <t xml:space="preserve">OFAG: </t>
        </r>
        <r>
          <rPr>
            <sz val="9"/>
            <color indexed="81"/>
            <rFont val="Segoe UI"/>
            <family val="2"/>
          </rPr>
          <t>Supposons une estimation des coûts basée sur des valeurs empiriques pour la réalisation d'un chemin en gravier. Entrez la subvention fédérale qui aurait été versée si la route d'accès à la ferme avait été construite comme une route en gravier. 
Veuillez également vous référer à la lettre circulaire 4/2020 Principes de subventionnement des routes de transport de marchandises, annexe 3.</t>
        </r>
      </text>
    </comment>
  </commentList>
</comments>
</file>

<file path=xl/sharedStrings.xml><?xml version="1.0" encoding="utf-8"?>
<sst xmlns="http://schemas.openxmlformats.org/spreadsheetml/2006/main" count="129" uniqueCount="49">
  <si>
    <t>2005-2012</t>
  </si>
  <si>
    <t>XX-XXX-XXXXX</t>
  </si>
  <si>
    <t>Bern</t>
  </si>
  <si>
    <t>2003 - 2008</t>
  </si>
  <si>
    <t>%</t>
  </si>
  <si>
    <t>Remboursement de contributions au bénéfice d'améliorations structurelles</t>
  </si>
  <si>
    <t>SVP introduire</t>
  </si>
  <si>
    <t>Projet n° eMapis</t>
  </si>
  <si>
    <t>CS n° eMapis</t>
  </si>
  <si>
    <t>Nom du projet</t>
  </si>
  <si>
    <t>CS Commune de référence</t>
  </si>
  <si>
    <t>Surface du périmètre</t>
  </si>
  <si>
    <t>Années d'élaboration</t>
  </si>
  <si>
    <t>Contributions fédérales versées</t>
  </si>
  <si>
    <t>Date du décompte final</t>
  </si>
  <si>
    <t>Date de l'autorisation de changement d'affectation</t>
  </si>
  <si>
    <t xml:space="preserve">Durée d'affectation conforme </t>
  </si>
  <si>
    <t>Solde de la durée d'affectation</t>
  </si>
  <si>
    <t>Durée d'affectation selon l'art. 37, al. 6, let. a OAS</t>
  </si>
  <si>
    <t>Surface désaffectée</t>
  </si>
  <si>
    <t>Type de désaffectation</t>
  </si>
  <si>
    <t>Morcellement</t>
  </si>
  <si>
    <t>ares</t>
  </si>
  <si>
    <t>années</t>
  </si>
  <si>
    <t>Jours</t>
  </si>
  <si>
    <t>Calcul du montant  des contributions fédérales à rembourser</t>
  </si>
  <si>
    <t>fr.</t>
  </si>
  <si>
    <t>Contributions fédérales versées
(fr.)</t>
  </si>
  <si>
    <t>fr. / ares</t>
  </si>
  <si>
    <t>Surface désaffectée
(ares)</t>
  </si>
  <si>
    <t>Solde de la durée d'affectation
(années) pro rata temporis</t>
  </si>
  <si>
    <t>Remboursement
(fr.)</t>
  </si>
  <si>
    <t>Nom modèle</t>
  </si>
  <si>
    <t>Hypothèse contribution fédérale pour le chemin en gravier</t>
  </si>
  <si>
    <t>Chemin d'accès à la ferme</t>
  </si>
  <si>
    <t>Déduction pour le chemin en gravier</t>
  </si>
  <si>
    <t>Montant total à restituer fr.</t>
  </si>
  <si>
    <t>Année d'élaboration</t>
  </si>
  <si>
    <t>Taux de contribution de la Confédération (selon allocation)</t>
  </si>
  <si>
    <t>Taux de remboursement par raccordement</t>
  </si>
  <si>
    <t>Nombre de raccordement non agricoles</t>
  </si>
  <si>
    <t>Taux de remboursement par raccordement (fr.)</t>
  </si>
  <si>
    <t>Nombre de racc. non agricoles</t>
  </si>
  <si>
    <t>Taux de contribution de la Confédération (%)</t>
  </si>
  <si>
    <t>Durée d'affectation selon l'art. 37, al. 6, let. b OAS</t>
  </si>
  <si>
    <t>Durée d'affectation selon l'art. 37, al. 6, let. b OAS (années)</t>
  </si>
  <si>
    <t>m</t>
  </si>
  <si>
    <t>Surface désaffectée
(m)</t>
  </si>
  <si>
    <t>fr. /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</si>
</sst>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1" xfId="0" applyNumberFormat="1" applyFont="1" applyBorder="1"/>
    <xf numFmtId="164" fontId="1" fillId="0" borderId="1" xfId="0" applyNumberFormat="1" applyFont="1" applyBorder="1"/>
    <xf numFmtId="1" fontId="1" fillId="0" borderId="1" xfId="0" applyNumberFormat="1" applyFont="1" applyBorder="1"/>
    <xf numFmtId="3" fontId="2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2" fillId="0" borderId="1" xfId="0" applyFont="1" applyBorder="1"/>
    <xf numFmtId="3" fontId="1" fillId="3" borderId="1" xfId="0" applyNumberFormat="1" applyFont="1" applyFill="1" applyBorder="1"/>
    <xf numFmtId="0" fontId="1" fillId="0" borderId="2" xfId="0" applyFont="1" applyBorder="1"/>
    <xf numFmtId="0" fontId="1" fillId="3" borderId="1" xfId="0" applyFont="1" applyFill="1" applyBorder="1" applyAlignment="1">
      <alignment horizontal="right"/>
    </xf>
    <xf numFmtId="0" fontId="1" fillId="0" borderId="0" xfId="0" applyFont="1" applyBorder="1"/>
    <xf numFmtId="14" fontId="1" fillId="3" borderId="1" xfId="0" applyNumberFormat="1" applyFont="1" applyFill="1" applyBorder="1"/>
    <xf numFmtId="0" fontId="2" fillId="0" borderId="1" xfId="0" applyFont="1" applyBorder="1" applyAlignment="1">
      <alignment wrapText="1"/>
    </xf>
    <xf numFmtId="164" fontId="1" fillId="3" borderId="1" xfId="0" applyNumberFormat="1" applyFont="1" applyFill="1" applyBorder="1" applyAlignment="1">
      <alignment horizontal="right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" fontId="1" fillId="3" borderId="1" xfId="0" applyNumberFormat="1" applyFont="1" applyFill="1" applyBorder="1"/>
    <xf numFmtId="164" fontId="1" fillId="0" borderId="0" xfId="0" applyNumberFormat="1" applyFont="1"/>
    <xf numFmtId="0" fontId="2" fillId="0" borderId="0" xfId="0" applyFont="1" applyBorder="1"/>
    <xf numFmtId="3" fontId="1" fillId="0" borderId="0" xfId="0" applyNumberFormat="1" applyFont="1" applyBorder="1"/>
    <xf numFmtId="164" fontId="1" fillId="3" borderId="1" xfId="0" applyNumberFormat="1" applyFont="1" applyFill="1" applyBorder="1"/>
    <xf numFmtId="0" fontId="5" fillId="0" borderId="0" xfId="0" applyFont="1"/>
    <xf numFmtId="49" fontId="2" fillId="3" borderId="1" xfId="0" applyNumberFormat="1" applyFont="1" applyFill="1" applyBorder="1"/>
    <xf numFmtId="0" fontId="2" fillId="0" borderId="1" xfId="0" applyFont="1" applyBorder="1" applyAlignment="1">
      <alignment horizontal="right" vertical="top" wrapText="1"/>
    </xf>
    <xf numFmtId="0" fontId="6" fillId="0" borderId="0" xfId="0" applyFont="1"/>
    <xf numFmtId="3" fontId="6" fillId="0" borderId="0" xfId="0" applyNumberFormat="1" applyFont="1"/>
    <xf numFmtId="0" fontId="2" fillId="0" borderId="1" xfId="0" applyFont="1" applyBorder="1" applyAlignment="1">
      <alignment horizontal="right" vertical="top"/>
    </xf>
    <xf numFmtId="0" fontId="2" fillId="0" borderId="0" xfId="0" applyFont="1"/>
    <xf numFmtId="3" fontId="1" fillId="3" borderId="1" xfId="0" applyNumberFormat="1" applyFont="1" applyFill="1" applyBorder="1" applyAlignment="1">
      <alignment horizontal="right"/>
    </xf>
    <xf numFmtId="3" fontId="11" fillId="2" borderId="0" xfId="0" applyNumberFormat="1" applyFont="1" applyFill="1"/>
    <xf numFmtId="3" fontId="2" fillId="0" borderId="1" xfId="0" applyNumberFormat="1" applyFont="1" applyFill="1" applyBorder="1"/>
    <xf numFmtId="0" fontId="8" fillId="0" borderId="0" xfId="0" applyFont="1"/>
    <xf numFmtId="0" fontId="8" fillId="0" borderId="1" xfId="0" applyFont="1" applyBorder="1" applyAlignment="1">
      <alignment horizontal="left" vertical="top" wrapText="1"/>
    </xf>
    <xf numFmtId="3" fontId="0" fillId="0" borderId="1" xfId="0" applyNumberFormat="1" applyBorder="1"/>
    <xf numFmtId="0" fontId="0" fillId="0" borderId="1" xfId="0" applyBorder="1"/>
    <xf numFmtId="0" fontId="8" fillId="2" borderId="1" xfId="0" applyFont="1" applyFill="1" applyBorder="1"/>
    <xf numFmtId="3" fontId="0" fillId="3" borderId="1" xfId="0" applyNumberFormat="1" applyFill="1" applyBorder="1"/>
    <xf numFmtId="0" fontId="0" fillId="3" borderId="1" xfId="0" applyFill="1" applyBorder="1"/>
    <xf numFmtId="0" fontId="1" fillId="3" borderId="1" xfId="1" applyNumberFormat="1" applyFont="1" applyFill="1" applyBorder="1" applyAlignment="1">
      <alignment horizontal="right"/>
    </xf>
    <xf numFmtId="9" fontId="0" fillId="0" borderId="1" xfId="1" applyFont="1" applyBorder="1"/>
    <xf numFmtId="0" fontId="2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3" fillId="0" borderId="0" xfId="0" applyFont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22" sqref="G22"/>
    </sheetView>
  </sheetViews>
  <sheetFormatPr baseColWidth="10" defaultColWidth="10.58203125" defaultRowHeight="12.5" x14ac:dyDescent="0.25"/>
  <cols>
    <col min="1" max="1" width="26.08203125" style="1" customWidth="1"/>
    <col min="2" max="2" width="19.75" style="1" customWidth="1"/>
    <col min="3" max="3" width="21.83203125" style="1" bestFit="1" customWidth="1"/>
    <col min="4" max="4" width="16" style="1" customWidth="1"/>
    <col min="5" max="5" width="13.83203125" style="1" customWidth="1"/>
    <col min="6" max="16384" width="10.58203125" style="1"/>
  </cols>
  <sheetData>
    <row r="1" spans="1:5" ht="15.5" x14ac:dyDescent="0.35">
      <c r="A1" s="24" t="s">
        <v>5</v>
      </c>
    </row>
    <row r="2" spans="1:5" ht="15.5" x14ac:dyDescent="0.35">
      <c r="A2" s="24"/>
    </row>
    <row r="3" spans="1:5" ht="13" x14ac:dyDescent="0.3">
      <c r="B3" s="7" t="s">
        <v>6</v>
      </c>
    </row>
    <row r="4" spans="1:5" ht="13" x14ac:dyDescent="0.3">
      <c r="A4" s="8" t="s">
        <v>7</v>
      </c>
      <c r="B4" s="11" t="s">
        <v>1</v>
      </c>
    </row>
    <row r="5" spans="1:5" ht="13" x14ac:dyDescent="0.3">
      <c r="A5" s="8" t="s">
        <v>8</v>
      </c>
      <c r="B5" s="11" t="s">
        <v>1</v>
      </c>
    </row>
    <row r="6" spans="1:5" ht="13" x14ac:dyDescent="0.3">
      <c r="A6" s="8" t="s">
        <v>9</v>
      </c>
      <c r="B6" s="11" t="s">
        <v>32</v>
      </c>
    </row>
    <row r="7" spans="1:5" ht="13" x14ac:dyDescent="0.3">
      <c r="A7" s="8" t="s">
        <v>10</v>
      </c>
      <c r="B7" s="11" t="s">
        <v>2</v>
      </c>
    </row>
    <row r="9" spans="1:5" ht="13" x14ac:dyDescent="0.3">
      <c r="A9" s="8" t="s">
        <v>11</v>
      </c>
      <c r="B9" s="9">
        <v>100000</v>
      </c>
      <c r="C9" s="10" t="s">
        <v>22</v>
      </c>
    </row>
    <row r="10" spans="1:5" ht="13" x14ac:dyDescent="0.3">
      <c r="A10" s="8" t="s">
        <v>12</v>
      </c>
      <c r="B10" s="11" t="s">
        <v>0</v>
      </c>
      <c r="C10" s="10"/>
    </row>
    <row r="11" spans="1:5" ht="13" x14ac:dyDescent="0.3">
      <c r="A11" s="8" t="s">
        <v>13</v>
      </c>
      <c r="B11" s="9">
        <v>24000000</v>
      </c>
      <c r="C11" s="10" t="s">
        <v>26</v>
      </c>
    </row>
    <row r="12" spans="1:5" x14ac:dyDescent="0.25">
      <c r="C12" s="12"/>
    </row>
    <row r="13" spans="1:5" ht="13" x14ac:dyDescent="0.3">
      <c r="A13" s="8" t="s">
        <v>14</v>
      </c>
      <c r="B13" s="13">
        <v>41264</v>
      </c>
      <c r="C13" s="10"/>
    </row>
    <row r="14" spans="1:5" ht="26" x14ac:dyDescent="0.3">
      <c r="A14" s="14" t="s">
        <v>15</v>
      </c>
      <c r="B14" s="13">
        <v>43646</v>
      </c>
      <c r="C14" s="10"/>
    </row>
    <row r="15" spans="1:5" ht="13" x14ac:dyDescent="0.3">
      <c r="A15" s="8" t="s">
        <v>16</v>
      </c>
      <c r="B15" s="15">
        <f>ROUND((B14-B13)/365,1)</f>
        <v>6.5</v>
      </c>
      <c r="C15" s="10" t="s">
        <v>23</v>
      </c>
      <c r="D15" s="28">
        <f>B14-B13</f>
        <v>2382</v>
      </c>
      <c r="E15" s="27" t="s">
        <v>24</v>
      </c>
    </row>
    <row r="16" spans="1:5" ht="13" x14ac:dyDescent="0.3">
      <c r="A16" s="14" t="s">
        <v>17</v>
      </c>
      <c r="B16" s="15">
        <f>ROUND(B18-B15,1)</f>
        <v>33.5</v>
      </c>
      <c r="C16" s="10" t="s">
        <v>23</v>
      </c>
      <c r="D16" s="28">
        <f>(20*365)-D15</f>
        <v>4918</v>
      </c>
      <c r="E16" s="27" t="s">
        <v>24</v>
      </c>
    </row>
    <row r="17" spans="1:8" x14ac:dyDescent="0.25">
      <c r="A17" s="16"/>
      <c r="B17" s="16"/>
      <c r="C17" s="16"/>
      <c r="D17" s="16"/>
      <c r="E17" s="16"/>
      <c r="F17" s="16"/>
      <c r="G17" s="17"/>
      <c r="H17" s="18"/>
    </row>
    <row r="18" spans="1:8" ht="26" x14ac:dyDescent="0.3">
      <c r="A18" s="14" t="s">
        <v>18</v>
      </c>
      <c r="B18" s="5">
        <v>40</v>
      </c>
      <c r="C18" s="10" t="s">
        <v>23</v>
      </c>
    </row>
    <row r="19" spans="1:8" ht="13" x14ac:dyDescent="0.3">
      <c r="A19" s="8" t="s">
        <v>19</v>
      </c>
      <c r="B19" s="19">
        <v>16</v>
      </c>
      <c r="C19" s="10" t="s">
        <v>22</v>
      </c>
    </row>
    <row r="20" spans="1:8" ht="13" x14ac:dyDescent="0.3">
      <c r="A20" s="21"/>
      <c r="B20" s="20"/>
      <c r="C20" s="12"/>
    </row>
    <row r="21" spans="1:8" ht="13" x14ac:dyDescent="0.3">
      <c r="A21" s="8" t="s">
        <v>20</v>
      </c>
      <c r="B21" s="25" t="s">
        <v>21</v>
      </c>
      <c r="C21" s="12"/>
    </row>
    <row r="22" spans="1:8" ht="13" x14ac:dyDescent="0.3">
      <c r="A22" s="21"/>
      <c r="B22" s="20"/>
      <c r="C22" s="12"/>
    </row>
    <row r="23" spans="1:8" x14ac:dyDescent="0.25">
      <c r="B23" s="20"/>
    </row>
    <row r="25" spans="1:8" ht="13" x14ac:dyDescent="0.3">
      <c r="A25" s="2" t="s">
        <v>25</v>
      </c>
    </row>
    <row r="26" spans="1:8" ht="4.5" customHeight="1" x14ac:dyDescent="0.25"/>
    <row r="27" spans="1:8" ht="41.15" customHeight="1" x14ac:dyDescent="0.25">
      <c r="A27" s="26" t="s">
        <v>27</v>
      </c>
      <c r="B27" s="29" t="s">
        <v>28</v>
      </c>
      <c r="C27" s="26" t="s">
        <v>30</v>
      </c>
      <c r="D27" s="26" t="s">
        <v>29</v>
      </c>
      <c r="E27" s="26" t="s">
        <v>31</v>
      </c>
    </row>
    <row r="28" spans="1:8" ht="19.5" customHeight="1" x14ac:dyDescent="0.3">
      <c r="A28" s="3">
        <f>B11</f>
        <v>24000000</v>
      </c>
      <c r="B28" s="3">
        <f>B11/B9</f>
        <v>240</v>
      </c>
      <c r="C28" s="4">
        <f>B16/B18</f>
        <v>0.83750000000000002</v>
      </c>
      <c r="D28" s="5">
        <f>B19</f>
        <v>16</v>
      </c>
      <c r="E28" s="6">
        <f>B28*C28*D28</f>
        <v>3216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workbookViewId="0">
      <selection activeCell="C10" sqref="C10"/>
    </sheetView>
  </sheetViews>
  <sheetFormatPr baseColWidth="10" defaultColWidth="10.58203125" defaultRowHeight="12.5" x14ac:dyDescent="0.25"/>
  <cols>
    <col min="1" max="1" width="26.08203125" style="1" customWidth="1"/>
    <col min="2" max="2" width="19.75" style="1" customWidth="1"/>
    <col min="3" max="3" width="21.83203125" style="1" bestFit="1" customWidth="1"/>
    <col min="4" max="4" width="16" style="1" customWidth="1"/>
    <col min="5" max="5" width="14.25" style="1" customWidth="1"/>
    <col min="6" max="6" width="12.5" style="1" bestFit="1" customWidth="1"/>
    <col min="7" max="16384" width="10.58203125" style="1"/>
  </cols>
  <sheetData>
    <row r="1" spans="1:5" ht="15.5" x14ac:dyDescent="0.35">
      <c r="A1" s="24" t="s">
        <v>5</v>
      </c>
    </row>
    <row r="2" spans="1:5" ht="15.5" x14ac:dyDescent="0.35">
      <c r="A2" s="24"/>
    </row>
    <row r="3" spans="1:5" ht="13" x14ac:dyDescent="0.3">
      <c r="B3" s="7" t="s">
        <v>6</v>
      </c>
    </row>
    <row r="4" spans="1:5" ht="13" x14ac:dyDescent="0.3">
      <c r="A4" s="8" t="s">
        <v>7</v>
      </c>
      <c r="B4" s="11" t="s">
        <v>1</v>
      </c>
    </row>
    <row r="5" spans="1:5" ht="13" x14ac:dyDescent="0.3">
      <c r="A5" s="8" t="s">
        <v>8</v>
      </c>
      <c r="B5" s="11" t="s">
        <v>1</v>
      </c>
    </row>
    <row r="6" spans="1:5" ht="13" x14ac:dyDescent="0.3">
      <c r="A6" s="8" t="s">
        <v>9</v>
      </c>
      <c r="B6" s="11" t="s">
        <v>32</v>
      </c>
    </row>
    <row r="7" spans="1:5" ht="13" x14ac:dyDescent="0.3">
      <c r="A7" s="8" t="s">
        <v>10</v>
      </c>
      <c r="B7" s="11" t="s">
        <v>2</v>
      </c>
    </row>
    <row r="9" spans="1:5" ht="13" x14ac:dyDescent="0.3">
      <c r="A9" s="8" t="s">
        <v>11</v>
      </c>
      <c r="B9" s="9">
        <v>10000</v>
      </c>
      <c r="C9" s="10" t="s">
        <v>46</v>
      </c>
    </row>
    <row r="10" spans="1:5" ht="13" x14ac:dyDescent="0.3">
      <c r="A10" s="8" t="s">
        <v>12</v>
      </c>
      <c r="B10" s="11" t="s">
        <v>3</v>
      </c>
      <c r="C10" s="10"/>
    </row>
    <row r="11" spans="1:5" ht="13" x14ac:dyDescent="0.3">
      <c r="A11" s="8" t="s">
        <v>13</v>
      </c>
      <c r="B11" s="9">
        <v>10000000</v>
      </c>
      <c r="C11" s="10" t="s">
        <v>26</v>
      </c>
    </row>
    <row r="12" spans="1:5" x14ac:dyDescent="0.25">
      <c r="C12" s="12"/>
    </row>
    <row r="13" spans="1:5" ht="13" x14ac:dyDescent="0.3">
      <c r="A13" s="8" t="s">
        <v>14</v>
      </c>
      <c r="B13" s="13">
        <v>39599</v>
      </c>
      <c r="C13" s="10"/>
    </row>
    <row r="14" spans="1:5" ht="26" x14ac:dyDescent="0.3">
      <c r="A14" s="14" t="s">
        <v>15</v>
      </c>
      <c r="B14" s="13">
        <v>44253</v>
      </c>
      <c r="C14" s="10"/>
    </row>
    <row r="15" spans="1:5" ht="13" x14ac:dyDescent="0.3">
      <c r="A15" s="8" t="s">
        <v>16</v>
      </c>
      <c r="B15" s="15">
        <f>ROUND((B14-B13)/365,1)</f>
        <v>12.8</v>
      </c>
      <c r="C15" s="10" t="s">
        <v>23</v>
      </c>
      <c r="D15" s="28">
        <f>B14-B13</f>
        <v>4654</v>
      </c>
      <c r="E15" s="27" t="s">
        <v>24</v>
      </c>
    </row>
    <row r="16" spans="1:5" ht="13" x14ac:dyDescent="0.3">
      <c r="A16" s="14" t="s">
        <v>17</v>
      </c>
      <c r="B16" s="15">
        <f>ROUND(B18-B15,1)</f>
        <v>27.2</v>
      </c>
      <c r="C16" s="10" t="s">
        <v>23</v>
      </c>
      <c r="D16" s="28">
        <f>(20*365)-D15</f>
        <v>2646</v>
      </c>
      <c r="E16" s="27" t="s">
        <v>24</v>
      </c>
    </row>
    <row r="17" spans="1:8" x14ac:dyDescent="0.25">
      <c r="A17" s="16"/>
      <c r="B17" s="16"/>
      <c r="C17" s="16"/>
      <c r="D17" s="16"/>
      <c r="E17" s="16"/>
      <c r="F17" s="16"/>
      <c r="G17" s="17"/>
      <c r="H17" s="18"/>
    </row>
    <row r="18" spans="1:8" ht="26" x14ac:dyDescent="0.3">
      <c r="A18" s="14" t="s">
        <v>18</v>
      </c>
      <c r="B18" s="5">
        <v>40</v>
      </c>
      <c r="C18" s="10" t="s">
        <v>23</v>
      </c>
    </row>
    <row r="19" spans="1:8" ht="13" x14ac:dyDescent="0.3">
      <c r="A19" s="8" t="s">
        <v>19</v>
      </c>
      <c r="B19" s="19">
        <v>600</v>
      </c>
      <c r="C19" s="10" t="s">
        <v>46</v>
      </c>
    </row>
    <row r="20" spans="1:8" ht="13" x14ac:dyDescent="0.3">
      <c r="A20" s="21"/>
      <c r="B20" s="20"/>
      <c r="C20" s="12"/>
    </row>
    <row r="21" spans="1:8" ht="13" x14ac:dyDescent="0.3">
      <c r="A21" s="8" t="s">
        <v>20</v>
      </c>
      <c r="B21" s="25" t="s">
        <v>21</v>
      </c>
      <c r="C21" s="12"/>
    </row>
    <row r="22" spans="1:8" ht="13" x14ac:dyDescent="0.3">
      <c r="A22" s="21"/>
      <c r="B22" s="20"/>
      <c r="C22" s="12"/>
    </row>
    <row r="23" spans="1:8" ht="29.25" customHeight="1" x14ac:dyDescent="0.25">
      <c r="A23" s="43" t="s">
        <v>33</v>
      </c>
      <c r="B23" s="31">
        <v>5000000</v>
      </c>
      <c r="C23" s="1" t="s">
        <v>26</v>
      </c>
    </row>
    <row r="25" spans="1:8" ht="13" x14ac:dyDescent="0.3">
      <c r="A25" s="2" t="s">
        <v>25</v>
      </c>
    </row>
    <row r="26" spans="1:8" ht="4.5" customHeight="1" x14ac:dyDescent="0.25"/>
    <row r="27" spans="1:8" ht="41.15" customHeight="1" x14ac:dyDescent="0.25">
      <c r="A27" s="26" t="s">
        <v>27</v>
      </c>
      <c r="B27" s="29" t="s">
        <v>48</v>
      </c>
      <c r="C27" s="26" t="s">
        <v>30</v>
      </c>
      <c r="D27" s="26" t="s">
        <v>47</v>
      </c>
      <c r="E27" s="26" t="s">
        <v>31</v>
      </c>
    </row>
    <row r="28" spans="1:8" ht="19.5" customHeight="1" x14ac:dyDescent="0.3">
      <c r="A28" s="3">
        <f>B11</f>
        <v>10000000</v>
      </c>
      <c r="B28" s="3">
        <f>B11/B9</f>
        <v>1000</v>
      </c>
      <c r="C28" s="4">
        <f>B16/B18</f>
        <v>0.67999999999999994</v>
      </c>
      <c r="D28" s="5">
        <f>B19</f>
        <v>600</v>
      </c>
      <c r="E28" s="33">
        <f>B28*C28*D28</f>
        <v>407999.99999999994</v>
      </c>
      <c r="F28" s="30" t="s">
        <v>34</v>
      </c>
    </row>
    <row r="29" spans="1:8" ht="13" x14ac:dyDescent="0.3">
      <c r="A29" s="3">
        <f>B23</f>
        <v>5000000</v>
      </c>
      <c r="B29" s="3">
        <f>B23/B9</f>
        <v>500</v>
      </c>
      <c r="C29" s="4">
        <f>C28</f>
        <v>0.67999999999999994</v>
      </c>
      <c r="D29" s="5">
        <f>D28</f>
        <v>600</v>
      </c>
      <c r="E29" s="33">
        <f>B29*C29*D29</f>
        <v>203999.99999999997</v>
      </c>
      <c r="F29" s="30" t="s">
        <v>35</v>
      </c>
    </row>
    <row r="30" spans="1:8" ht="5.15" customHeight="1" x14ac:dyDescent="0.25"/>
    <row r="31" spans="1:8" ht="14.15" customHeight="1" x14ac:dyDescent="0.3">
      <c r="C31" s="45" t="s">
        <v>36</v>
      </c>
      <c r="D31" s="45"/>
      <c r="E31" s="32">
        <f>E28-E29</f>
        <v>203999.99999999997</v>
      </c>
    </row>
  </sheetData>
  <mergeCells count="1">
    <mergeCell ref="C31:D3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9" workbookViewId="0">
      <selection activeCell="D20" sqref="D20"/>
    </sheetView>
  </sheetViews>
  <sheetFormatPr baseColWidth="10" defaultRowHeight="14" x14ac:dyDescent="0.3"/>
  <cols>
    <col min="1" max="1" width="33.33203125" customWidth="1"/>
    <col min="2" max="2" width="19.75" customWidth="1"/>
    <col min="3" max="3" width="21.83203125" bestFit="1" customWidth="1"/>
    <col min="4" max="4" width="15.5" customWidth="1"/>
  </cols>
  <sheetData>
    <row r="1" spans="1:3" ht="15.5" x14ac:dyDescent="0.35">
      <c r="A1" s="24" t="s">
        <v>5</v>
      </c>
      <c r="B1" s="1"/>
      <c r="C1" s="1"/>
    </row>
    <row r="2" spans="1:3" ht="15.5" x14ac:dyDescent="0.35">
      <c r="A2" s="24"/>
      <c r="B2" s="1"/>
      <c r="C2" s="1"/>
    </row>
    <row r="3" spans="1:3" x14ac:dyDescent="0.3">
      <c r="A3" s="1"/>
      <c r="B3" s="7" t="s">
        <v>6</v>
      </c>
      <c r="C3" s="1"/>
    </row>
    <row r="4" spans="1:3" x14ac:dyDescent="0.3">
      <c r="A4" s="8" t="s">
        <v>7</v>
      </c>
      <c r="B4" s="11" t="s">
        <v>1</v>
      </c>
      <c r="C4" s="1"/>
    </row>
    <row r="5" spans="1:3" x14ac:dyDescent="0.3">
      <c r="A5" s="8" t="s">
        <v>8</v>
      </c>
      <c r="B5" s="11" t="s">
        <v>1</v>
      </c>
      <c r="C5" s="1"/>
    </row>
    <row r="6" spans="1:3" x14ac:dyDescent="0.3">
      <c r="A6" s="8" t="s">
        <v>9</v>
      </c>
      <c r="B6" s="11" t="s">
        <v>32</v>
      </c>
      <c r="C6" s="1"/>
    </row>
    <row r="7" spans="1:3" x14ac:dyDescent="0.3">
      <c r="A7" s="8" t="s">
        <v>10</v>
      </c>
      <c r="B7" s="11" t="s">
        <v>2</v>
      </c>
      <c r="C7" s="1"/>
    </row>
    <row r="8" spans="1:3" x14ac:dyDescent="0.3">
      <c r="A8" s="1"/>
      <c r="B8" s="1"/>
      <c r="C8" s="1"/>
    </row>
    <row r="9" spans="1:3" x14ac:dyDescent="0.3">
      <c r="A9" s="8" t="s">
        <v>37</v>
      </c>
      <c r="B9" s="11">
        <v>2017</v>
      </c>
      <c r="C9" s="10"/>
    </row>
    <row r="10" spans="1:3" ht="26" x14ac:dyDescent="0.3">
      <c r="A10" s="14" t="s">
        <v>38</v>
      </c>
      <c r="B10" s="41">
        <v>30</v>
      </c>
      <c r="C10" s="10" t="s">
        <v>4</v>
      </c>
    </row>
    <row r="11" spans="1:3" x14ac:dyDescent="0.3">
      <c r="A11" s="8" t="s">
        <v>13</v>
      </c>
      <c r="B11" s="9">
        <v>200000</v>
      </c>
      <c r="C11" s="10" t="s">
        <v>26</v>
      </c>
    </row>
    <row r="12" spans="1:3" x14ac:dyDescent="0.3">
      <c r="A12" s="12"/>
      <c r="B12" s="12"/>
      <c r="C12" s="12"/>
    </row>
    <row r="13" spans="1:3" ht="28" x14ac:dyDescent="0.3">
      <c r="A13" s="44" t="s">
        <v>39</v>
      </c>
      <c r="B13" s="39">
        <v>1500</v>
      </c>
      <c r="C13" t="s">
        <v>26</v>
      </c>
    </row>
    <row r="14" spans="1:3" ht="28" x14ac:dyDescent="0.3">
      <c r="A14" s="44" t="s">
        <v>40</v>
      </c>
      <c r="B14" s="40">
        <v>2</v>
      </c>
    </row>
    <row r="16" spans="1:3" x14ac:dyDescent="0.3">
      <c r="A16" s="34"/>
    </row>
    <row r="17" spans="1:4" x14ac:dyDescent="0.3">
      <c r="A17" s="2" t="s">
        <v>25</v>
      </c>
    </row>
    <row r="18" spans="1:4" ht="4.5" customHeight="1" x14ac:dyDescent="0.3"/>
    <row r="19" spans="1:4" ht="28" x14ac:dyDescent="0.3">
      <c r="A19" s="44" t="s">
        <v>41</v>
      </c>
      <c r="B19" s="35" t="s">
        <v>42</v>
      </c>
      <c r="C19" s="35" t="s">
        <v>43</v>
      </c>
      <c r="D19" s="35" t="s">
        <v>31</v>
      </c>
    </row>
    <row r="20" spans="1:4" x14ac:dyDescent="0.3">
      <c r="A20" s="36">
        <f>B13</f>
        <v>1500</v>
      </c>
      <c r="B20" s="37">
        <f>B14</f>
        <v>2</v>
      </c>
      <c r="C20" s="42">
        <v>0.3</v>
      </c>
      <c r="D20" s="38">
        <f>A20*B20*C20</f>
        <v>900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3" workbookViewId="0">
      <selection activeCell="B15" sqref="B15"/>
    </sheetView>
  </sheetViews>
  <sheetFormatPr baseColWidth="10" defaultColWidth="10.58203125" defaultRowHeight="12.5" x14ac:dyDescent="0.25"/>
  <cols>
    <col min="1" max="1" width="25.5" style="1" customWidth="1"/>
    <col min="2" max="2" width="17.58203125" style="1" bestFit="1" customWidth="1"/>
    <col min="3" max="3" width="21.83203125" style="1" bestFit="1" customWidth="1"/>
    <col min="4" max="4" width="14.25" style="1" customWidth="1"/>
    <col min="5" max="5" width="17.83203125" style="1" bestFit="1" customWidth="1"/>
    <col min="6" max="16384" width="10.58203125" style="1"/>
  </cols>
  <sheetData>
    <row r="1" spans="1:5" ht="15.5" x14ac:dyDescent="0.35">
      <c r="A1" s="24" t="s">
        <v>5</v>
      </c>
    </row>
    <row r="2" spans="1:5" ht="15.5" x14ac:dyDescent="0.35">
      <c r="A2" s="24"/>
    </row>
    <row r="3" spans="1:5" ht="13" x14ac:dyDescent="0.3">
      <c r="B3" s="7" t="s">
        <v>6</v>
      </c>
      <c r="C3" s="12"/>
    </row>
    <row r="4" spans="1:5" ht="13" x14ac:dyDescent="0.3">
      <c r="A4" s="8" t="s">
        <v>7</v>
      </c>
      <c r="B4" s="11" t="s">
        <v>1</v>
      </c>
    </row>
    <row r="5" spans="1:5" ht="13" x14ac:dyDescent="0.3">
      <c r="A5" s="8" t="s">
        <v>8</v>
      </c>
      <c r="B5" s="11" t="s">
        <v>1</v>
      </c>
    </row>
    <row r="6" spans="1:5" ht="13" x14ac:dyDescent="0.3">
      <c r="A6" s="8" t="s">
        <v>9</v>
      </c>
      <c r="B6" s="11" t="s">
        <v>32</v>
      </c>
    </row>
    <row r="7" spans="1:5" ht="13" x14ac:dyDescent="0.3">
      <c r="A7" s="8" t="s">
        <v>10</v>
      </c>
      <c r="B7" s="11" t="s">
        <v>2</v>
      </c>
    </row>
    <row r="8" spans="1:5" ht="13" x14ac:dyDescent="0.3">
      <c r="B8" s="7"/>
      <c r="C8" s="12"/>
    </row>
    <row r="9" spans="1:5" ht="13" x14ac:dyDescent="0.3">
      <c r="A9" s="8" t="s">
        <v>13</v>
      </c>
      <c r="B9" s="9">
        <v>80000</v>
      </c>
      <c r="C9" s="12" t="s">
        <v>26</v>
      </c>
    </row>
    <row r="10" spans="1:5" ht="13" x14ac:dyDescent="0.3">
      <c r="A10" s="21"/>
      <c r="B10" s="22"/>
      <c r="C10" s="12"/>
    </row>
    <row r="11" spans="1:5" ht="13" x14ac:dyDescent="0.3">
      <c r="A11" s="8" t="s">
        <v>14</v>
      </c>
      <c r="B11" s="13">
        <v>42297</v>
      </c>
      <c r="C11" s="12"/>
    </row>
    <row r="12" spans="1:5" ht="26" x14ac:dyDescent="0.3">
      <c r="A12" s="14" t="s">
        <v>15</v>
      </c>
      <c r="B12" s="13">
        <v>44260</v>
      </c>
      <c r="C12" s="12"/>
    </row>
    <row r="13" spans="1:5" ht="13" x14ac:dyDescent="0.3">
      <c r="A13" s="8" t="s">
        <v>16</v>
      </c>
      <c r="B13" s="23">
        <f>ROUND((B12-B11)/365,1)</f>
        <v>5.4</v>
      </c>
      <c r="C13" s="12" t="s">
        <v>23</v>
      </c>
      <c r="D13" s="28">
        <f>B12-B11</f>
        <v>1963</v>
      </c>
      <c r="E13" s="27" t="s">
        <v>24</v>
      </c>
    </row>
    <row r="14" spans="1:5" ht="13" x14ac:dyDescent="0.3">
      <c r="A14" s="14" t="s">
        <v>17</v>
      </c>
      <c r="B14" s="15">
        <f>ROUND(B16-B13,1)</f>
        <v>14.6</v>
      </c>
      <c r="C14" s="12" t="s">
        <v>23</v>
      </c>
      <c r="D14" s="28">
        <f>(20*365)-D13</f>
        <v>5337</v>
      </c>
      <c r="E14" s="27" t="s">
        <v>24</v>
      </c>
    </row>
    <row r="15" spans="1:5" x14ac:dyDescent="0.25">
      <c r="A15" s="16"/>
      <c r="B15" s="16"/>
      <c r="C15" s="16"/>
      <c r="D15" s="16"/>
      <c r="E15" s="16"/>
    </row>
    <row r="16" spans="1:5" ht="26" x14ac:dyDescent="0.3">
      <c r="A16" s="14" t="s">
        <v>44</v>
      </c>
      <c r="B16" s="5">
        <v>20</v>
      </c>
      <c r="C16" s="12" t="s">
        <v>23</v>
      </c>
      <c r="D16" s="28">
        <f>(20*365)-D15</f>
        <v>7300</v>
      </c>
      <c r="E16" s="27" t="s">
        <v>24</v>
      </c>
    </row>
    <row r="17" spans="1:4" x14ac:dyDescent="0.25">
      <c r="B17" s="20"/>
      <c r="C17" s="12"/>
    </row>
    <row r="18" spans="1:4" ht="13" x14ac:dyDescent="0.3">
      <c r="A18" s="8" t="s">
        <v>20</v>
      </c>
      <c r="B18" s="25"/>
      <c r="C18" s="12"/>
    </row>
    <row r="19" spans="1:4" ht="13" x14ac:dyDescent="0.3">
      <c r="A19" s="21"/>
      <c r="B19" s="21"/>
      <c r="C19" s="12"/>
    </row>
    <row r="20" spans="1:4" ht="13" x14ac:dyDescent="0.3">
      <c r="A20" s="21"/>
      <c r="B20" s="21"/>
      <c r="C20" s="12"/>
    </row>
    <row r="22" spans="1:4" ht="13" x14ac:dyDescent="0.3">
      <c r="A22" s="2" t="s">
        <v>25</v>
      </c>
    </row>
    <row r="24" spans="1:4" ht="52" x14ac:dyDescent="0.25">
      <c r="A24" s="26" t="s">
        <v>27</v>
      </c>
      <c r="B24" s="26" t="s">
        <v>30</v>
      </c>
      <c r="C24" s="26" t="s">
        <v>45</v>
      </c>
      <c r="D24" s="26" t="s">
        <v>31</v>
      </c>
    </row>
    <row r="25" spans="1:4" ht="13" x14ac:dyDescent="0.3">
      <c r="A25" s="3">
        <f>B9</f>
        <v>80000</v>
      </c>
      <c r="B25" s="4">
        <f>B14</f>
        <v>14.6</v>
      </c>
      <c r="C25" s="5">
        <f>B16</f>
        <v>20</v>
      </c>
      <c r="D25" s="6">
        <f>(A25*B25)/C25</f>
        <v>58400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Améliorations fonc. intégrales</vt:lpstr>
      <vt:lpstr>Cas spécial AF intégrales</vt:lpstr>
      <vt:lpstr>Approv. eau + electricité</vt:lpstr>
      <vt:lpstr>Bâtiments d'exploitation</vt:lpstr>
      <vt:lpstr>'Améliorations fonc. intégrales'!_ftnref1</vt:lpstr>
      <vt:lpstr>'Améliorations fonc. intégrales'!_ftnref2</vt:lpstr>
      <vt:lpstr>'Améliorations fonc. intégrales'!_ftnref3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Niggli Michael BLW</dc:creator>
  <cp:lastModifiedBy>Niggli Michael BLW</cp:lastModifiedBy>
  <dcterms:created xsi:type="dcterms:W3CDTF">2021-03-08T06:52:41Z</dcterms:created>
  <dcterms:modified xsi:type="dcterms:W3CDTF">2021-04-22T10:55:15Z</dcterms:modified>
</cp:coreProperties>
</file>