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db.intra.admin.ch\userhome$\BLW-01\U80713043\config\Desktop\"/>
    </mc:Choice>
  </mc:AlternateContent>
  <xr:revisionPtr revIDLastSave="0" documentId="13_ncr:1_{F833F148-ABAD-427A-BE25-6060CB804078}" xr6:coauthVersionLast="47" xr6:coauthVersionMax="47" xr10:uidLastSave="{00000000-0000-0000-0000-000000000000}"/>
  <workbookProtection workbookAlgorithmName="SHA-512" workbookHashValue="WfRJpUJilOgM+RU0ysLaaXKjmjeWNVmBl7nPa7SIJFWyE2JDIJu1d7uIEUFzaAi2YYVfJ5kFBpbmBDwGggE6Gg==" workbookSaltValue="2UW2uxFnTUri72q3jRBhNw==" workbookSpinCount="100000" lockStructure="1"/>
  <bookViews>
    <workbookView xWindow="-120" yWindow="-120" windowWidth="29040" windowHeight="15840" activeTab="1" xr2:uid="{00000000-000D-0000-FFFF-FFFF00000000}"/>
  </bookViews>
  <sheets>
    <sheet name="Contexte" sheetId="5" r:id="rId1"/>
    <sheet name="calcule courte " sheetId="14" r:id="rId2"/>
    <sheet name="calcule complete" sheetId="4" r:id="rId3"/>
  </sheets>
  <definedNames>
    <definedName name="_xlnm.Print_Area" localSheetId="2">'calcule complete'!$B$2:$F$75</definedName>
    <definedName name="_xlnm.Print_Area" localSheetId="1">'calcule courte '!$B$2:$F$75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4" l="1"/>
  <c r="F44" i="4"/>
  <c r="C44" i="14" l="1"/>
  <c r="E44" i="14" s="1"/>
  <c r="F44" i="14" s="1"/>
  <c r="C42" i="14"/>
  <c r="E42" i="14" s="1"/>
  <c r="F42" i="14" s="1"/>
  <c r="C17" i="14"/>
  <c r="C15" i="14"/>
  <c r="C16" i="14" s="1"/>
  <c r="E18" i="14" s="1"/>
  <c r="C43" i="14" l="1"/>
  <c r="E43" i="14" s="1"/>
  <c r="F43" i="14" s="1"/>
  <c r="C40" i="14"/>
  <c r="E40" i="14" l="1"/>
  <c r="F40" i="14" s="1"/>
  <c r="C41" i="14"/>
  <c r="E41" i="14" s="1"/>
  <c r="F41" i="14" s="1"/>
  <c r="E45" i="14"/>
  <c r="F45" i="14"/>
  <c r="E48" i="14" l="1"/>
  <c r="C17" i="4"/>
  <c r="C44" i="4" l="1"/>
  <c r="C42" i="4"/>
  <c r="C15" i="4"/>
  <c r="C16" i="4" s="1"/>
  <c r="E18" i="4" s="1"/>
  <c r="C40" i="4" s="1"/>
  <c r="C41" i="4" s="1"/>
  <c r="C43" i="4" l="1"/>
  <c r="E44" i="4"/>
  <c r="E42" i="4"/>
  <c r="E41" i="4" l="1"/>
  <c r="F41" i="4" s="1"/>
  <c r="E43" i="4"/>
  <c r="F43" i="4" s="1"/>
  <c r="E40" i="4" l="1"/>
  <c r="F40" i="4" s="1"/>
  <c r="E45" i="4" l="1"/>
  <c r="F45" i="4"/>
  <c r="E48" i="4" s="1"/>
</calcChain>
</file>

<file path=xl/sharedStrings.xml><?xml version="1.0" encoding="utf-8"?>
<sst xmlns="http://schemas.openxmlformats.org/spreadsheetml/2006/main" count="163" uniqueCount="70">
  <si>
    <t>F2</t>
  </si>
  <si>
    <t>F3</t>
  </si>
  <si>
    <t>S1</t>
  </si>
  <si>
    <t>S2</t>
  </si>
  <si>
    <t>S3</t>
  </si>
  <si>
    <t>S4</t>
  </si>
  <si>
    <t>Produktionssystem</t>
  </si>
  <si>
    <t>Auswahlisten</t>
  </si>
  <si>
    <t>Calcul de la valeur limite spécifique à l’exploitation (gPB / MJ EDP)</t>
  </si>
  <si>
    <r>
      <rPr>
        <sz val="8"/>
        <color rgb="FF000000"/>
        <rFont val="Arial"/>
        <family val="2"/>
      </rPr>
      <t>Système de production</t>
    </r>
  </si>
  <si>
    <r>
      <rPr>
        <sz val="8"/>
        <color rgb="FF000000"/>
        <rFont val="Arial"/>
        <family val="2"/>
      </rPr>
      <t>Animaux de renouvellement et porcs à l’engrais</t>
    </r>
  </si>
  <si>
    <r>
      <rPr>
        <sz val="8"/>
        <color rgb="FF000000"/>
        <rFont val="Arial"/>
        <family val="2"/>
      </rPr>
      <t>Porcelets sevrés</t>
    </r>
  </si>
  <si>
    <r>
      <rPr>
        <sz val="8"/>
        <color rgb="FF000000"/>
        <rFont val="Arial"/>
        <family val="2"/>
      </rPr>
      <t>Verrats</t>
    </r>
  </si>
  <si>
    <r>
      <rPr>
        <sz val="8"/>
        <color rgb="FF000000"/>
        <rFont val="Arial"/>
        <family val="2"/>
      </rPr>
      <t>Truies taries</t>
    </r>
  </si>
  <si>
    <r>
      <rPr>
        <sz val="8"/>
        <color theme="1"/>
        <rFont val="Arial"/>
        <family val="2"/>
      </rPr>
      <t>Truies d’élevage allaitantes</t>
    </r>
  </si>
  <si>
    <r>
      <rPr>
        <b/>
        <sz val="8"/>
        <color rgb="FF000000"/>
        <rFont val="Arial"/>
        <family val="2"/>
      </rPr>
      <t>Déclarations par l’agriculteur</t>
    </r>
  </si>
  <si>
    <r>
      <rPr>
        <i/>
        <sz val="8"/>
        <color rgb="FF000000"/>
        <rFont val="Arial"/>
        <family val="2"/>
      </rPr>
      <t>selon relevé des données structurelles</t>
    </r>
  </si>
  <si>
    <r>
      <rPr>
        <sz val="8"/>
        <color rgb="FF000000"/>
        <rFont val="Arial"/>
        <family val="2"/>
      </rPr>
      <t xml:space="preserve">Explication </t>
    </r>
  </si>
  <si>
    <r>
      <rPr>
        <sz val="8"/>
        <color rgb="FF000000"/>
        <rFont val="Arial"/>
        <family val="2"/>
      </rPr>
      <t>Effectif moyen de porcs par catégorie</t>
    </r>
  </si>
  <si>
    <t>production biologique</t>
  </si>
  <si>
    <t>production conventionnelle</t>
  </si>
  <si>
    <r>
      <rPr>
        <b/>
        <sz val="8"/>
        <color rgb="FF000000"/>
        <rFont val="Arial"/>
        <family val="2"/>
      </rPr>
      <t>Chiffres clés pour la détermination du statut RTPP</t>
    </r>
  </si>
  <si>
    <r>
      <rPr>
        <i/>
        <sz val="8"/>
        <color rgb="FF000000"/>
        <rFont val="Arial"/>
        <family val="2"/>
      </rPr>
      <t>Effectif moyen de porcelets sevrés par truie d’élevage allaitante</t>
    </r>
  </si>
  <si>
    <r>
      <rPr>
        <i/>
        <sz val="8"/>
        <color rgb="FF000000"/>
        <rFont val="Arial"/>
        <family val="2"/>
      </rPr>
      <t>Part des truies d’élevage allaitantes en pourcent</t>
    </r>
  </si>
  <si>
    <r>
      <rPr>
        <i/>
        <sz val="8"/>
        <color rgb="FF000000"/>
        <rFont val="Arial"/>
        <family val="2"/>
      </rPr>
      <t>Somme truies d’élevage</t>
    </r>
  </si>
  <si>
    <r>
      <rPr>
        <sz val="8"/>
        <color rgb="FF000000"/>
        <rFont val="Arial"/>
        <family val="2"/>
      </rPr>
      <t>Sur la base de la déclaration de votre effectif moyen de porcs, votre production porcine est classée comme suit en ce qui concerne la répartition du travail dans la production de porcelets (RTPP) :</t>
    </r>
  </si>
  <si>
    <r>
      <rPr>
        <i/>
        <sz val="8"/>
        <color rgb="FF000000"/>
        <rFont val="Arial"/>
        <family val="2"/>
      </rPr>
      <t>Si l’effectif moyen de porcelets sevrés est supérieur à 5 porcelets par truie d’élevage allaitante, on utilise la clé C4 pour arrêter l’effectif déterminant de porcelets sevrés.</t>
    </r>
  </si>
  <si>
    <r>
      <rPr>
        <i/>
        <sz val="8"/>
        <color rgb="FF000000"/>
        <rFont val="Arial"/>
        <family val="2"/>
      </rPr>
      <t>Si la part des truies d’élevage allaitantes est inférieure à 10 % ou supérieure à 50 % de l’effectif total de truies d’élevage, l’exploitation est classée comme exploitation pratiquant la répartition du travail dans la production de porcelets.</t>
    </r>
  </si>
  <si>
    <r>
      <rPr>
        <i/>
        <sz val="8"/>
        <color rgb="FF000000"/>
        <rFont val="Arial"/>
        <family val="2"/>
      </rPr>
      <t>Somme truies d’élevage allaitantes et truies taries</t>
    </r>
  </si>
  <si>
    <r>
      <rPr>
        <b/>
        <sz val="8"/>
        <color rgb="FF000000"/>
        <rFont val="Arial"/>
        <family val="2"/>
      </rPr>
      <t>Ventilation de l’effectif de porcs reproducteurs</t>
    </r>
  </si>
  <si>
    <r>
      <rPr>
        <sz val="8"/>
        <color rgb="FF000000"/>
        <rFont val="Arial"/>
        <family val="2"/>
      </rPr>
      <t>Sans RTPP : part de truies d’élevage allaitantes relativement à l’effectif total de truies d’élevage.</t>
    </r>
  </si>
  <si>
    <r>
      <rPr>
        <sz val="8"/>
        <color rgb="FF000000"/>
        <rFont val="Arial"/>
        <family val="2"/>
      </rPr>
      <t>Sans RTPP : part de truies taries relativement à l’effectif total de truies d’élevage.</t>
    </r>
  </si>
  <si>
    <r>
      <rPr>
        <sz val="8"/>
        <color rgb="FF000000"/>
        <rFont val="Arial"/>
        <family val="2"/>
      </rPr>
      <t>Sans RTPP : porcelets sevrés par truie d’élevage (somme des truies d’élevage)</t>
    </r>
  </si>
  <si>
    <r>
      <rPr>
        <sz val="8"/>
        <color rgb="FF000000"/>
        <rFont val="Arial"/>
        <family val="2"/>
      </rPr>
      <t>Avec RTPP : porcelets sevrés par truie d’élevage allaitante</t>
    </r>
  </si>
  <si>
    <r>
      <rPr>
        <sz val="8"/>
        <color rgb="FF000000"/>
        <rFont val="Arial"/>
        <family val="2"/>
      </rPr>
      <t>Facteur selon PRIF17</t>
    </r>
  </si>
  <si>
    <r>
      <rPr>
        <i/>
        <sz val="8"/>
        <color rgb="FF000000"/>
        <rFont val="Arial"/>
        <family val="2"/>
      </rPr>
      <t>N° de clé</t>
    </r>
  </si>
  <si>
    <r>
      <rPr>
        <i/>
        <sz val="8"/>
        <color rgb="FF000000"/>
        <rFont val="Arial"/>
        <family val="2"/>
      </rPr>
      <t>N° d’indicateur</t>
    </r>
  </si>
  <si>
    <r>
      <rPr>
        <i/>
        <sz val="8"/>
        <color rgb="FF000000"/>
        <rFont val="Arial"/>
        <family val="2"/>
      </rPr>
      <t xml:space="preserve"> Détermination</t>
    </r>
  </si>
  <si>
    <r>
      <rPr>
        <b/>
        <sz val="8"/>
        <color rgb="FF000000"/>
        <rFont val="Arial"/>
        <family val="2"/>
      </rPr>
      <t>Facteurs pertinents spécifiques aux catégories d’animaux</t>
    </r>
  </si>
  <si>
    <r>
      <rPr>
        <sz val="8"/>
        <color rgb="FF000000"/>
        <rFont val="Arial"/>
        <family val="2"/>
      </rPr>
      <t>Exploitations biologiques :</t>
    </r>
    <r>
      <rPr>
        <sz val="8"/>
        <color rgb="FF000000"/>
        <rFont val="Arial"/>
        <family val="2"/>
      </rPr>
      <t xml:space="preserve">
</t>
    </r>
    <r>
      <rPr>
        <sz val="8"/>
        <color rgb="FF000000"/>
        <rFont val="Arial"/>
        <family val="2"/>
      </rPr>
      <t>valeur limite par catégorie</t>
    </r>
  </si>
  <si>
    <r>
      <rPr>
        <sz val="8"/>
        <color rgb="FF000000"/>
        <rFont val="Arial"/>
        <family val="2"/>
      </rPr>
      <t>Exploitations conventionnelles :</t>
    </r>
    <r>
      <rPr>
        <sz val="8"/>
        <color rgb="FF000000"/>
        <rFont val="Arial"/>
        <family val="2"/>
      </rPr>
      <t xml:space="preserve">
</t>
    </r>
    <r>
      <rPr>
        <sz val="8"/>
        <color rgb="FF000000"/>
        <rFont val="Arial"/>
        <family val="2"/>
      </rPr>
      <t>valeur limite par catégorie</t>
    </r>
  </si>
  <si>
    <r>
      <rPr>
        <sz val="8"/>
        <color rgb="FF000000"/>
        <rFont val="Arial"/>
        <family val="2"/>
      </rPr>
      <t>Facteurs UGB par catégorie d’animaux</t>
    </r>
  </si>
  <si>
    <r>
      <rPr>
        <i/>
        <sz val="8"/>
        <color rgb="FF000000"/>
        <rFont val="Arial"/>
        <family val="2"/>
      </rPr>
      <t xml:space="preserve">Valeurs limites bio augmentées en raison de l’interdiction d’ajouter des acides aminés isolés </t>
    </r>
    <r>
      <rPr>
        <i/>
        <sz val="8"/>
        <color rgb="FF000000"/>
        <rFont val="Arial"/>
        <family val="2"/>
      </rPr>
      <t>&amp; alimentation 100 % bio (avec pour conséquence l’interdiction de certains composants)</t>
    </r>
  </si>
  <si>
    <r>
      <rPr>
        <i/>
        <sz val="8"/>
        <color rgb="FF000000"/>
        <rFont val="Arial"/>
        <family val="2"/>
      </rPr>
      <t>Déduit scientifiquement de l’analyse des besoins physiologiques des catégories de porcs et des teneurs des aliments actuels sur le marché</t>
    </r>
  </si>
  <si>
    <r>
      <rPr>
        <i/>
        <sz val="8"/>
        <color rgb="FF000000"/>
        <rFont val="Arial"/>
        <family val="2"/>
      </rPr>
      <t>Facteurs UGB servant de base à la pondération des catégories d’animaux en fonction de leur consommation d’aliments</t>
    </r>
    <r>
      <rPr>
        <i/>
        <sz val="8"/>
        <color rgb="FF000000"/>
        <rFont val="Arial"/>
        <family val="2"/>
      </rPr>
      <t xml:space="preserve">
</t>
    </r>
    <r>
      <rPr>
        <i/>
        <sz val="8"/>
        <color rgb="FF000000"/>
        <rFont val="Arial"/>
        <family val="2"/>
      </rPr>
      <t xml:space="preserve">
</t>
    </r>
  </si>
  <si>
    <r>
      <rPr>
        <b/>
        <sz val="8"/>
        <color rgb="FF000000"/>
        <rFont val="Arial"/>
        <family val="2"/>
      </rPr>
      <t>Calcul de la valeur limite spécifique à l’exploitation</t>
    </r>
  </si>
  <si>
    <r>
      <rPr>
        <sz val="8"/>
        <color rgb="FF000000"/>
        <rFont val="Arial"/>
        <family val="2"/>
      </rPr>
      <t>Truies d’élevage allaitantes</t>
    </r>
  </si>
  <si>
    <r>
      <rPr>
        <sz val="8"/>
        <color rgb="FF000000"/>
        <rFont val="Arial"/>
        <family val="2"/>
      </rPr>
      <t>Total ou somme (Σ)</t>
    </r>
  </si>
  <si>
    <r>
      <rPr>
        <sz val="8"/>
        <color rgb="FF000000"/>
        <rFont val="Arial"/>
        <family val="2"/>
      </rPr>
      <t>Effectif porcin déterminant</t>
    </r>
  </si>
  <si>
    <r>
      <rPr>
        <sz val="8"/>
        <color rgb="FF000000"/>
        <rFont val="Arial"/>
        <family val="2"/>
      </rPr>
      <t>Nombre d’animaux dans l’UGB</t>
    </r>
  </si>
  <si>
    <r>
      <rPr>
        <sz val="8"/>
        <color rgb="FF000000"/>
        <rFont val="Arial"/>
        <family val="2"/>
      </rPr>
      <t>Étape intermédiaire</t>
    </r>
  </si>
  <si>
    <r>
      <rPr>
        <sz val="8"/>
        <color rgb="FF000000"/>
        <rFont val="Arial"/>
        <family val="2"/>
      </rPr>
      <t xml:space="preserve"> = F1</t>
    </r>
  </si>
  <si>
    <r>
      <rPr>
        <sz val="8"/>
        <color rgb="FF000000"/>
        <rFont val="Arial"/>
        <family val="2"/>
      </rPr>
      <t>F1 x F2</t>
    </r>
  </si>
  <si>
    <r>
      <rPr>
        <sz val="8"/>
        <color rgb="FF000000"/>
        <rFont val="Arial"/>
        <family val="2"/>
      </rPr>
      <t>F1 x F2 x F3</t>
    </r>
  </si>
  <si>
    <r>
      <rPr>
        <sz val="8"/>
        <color rgb="FF000000"/>
        <rFont val="Arial"/>
        <family val="2"/>
      </rPr>
      <t>selon déclaration</t>
    </r>
  </si>
  <si>
    <r>
      <rPr>
        <sz val="8"/>
        <color rgb="FF000000"/>
        <rFont val="Arial"/>
        <family val="2"/>
      </rPr>
      <t>sans RTPP selon la clé C3, avec RTPP selon la clé C4</t>
    </r>
  </si>
  <si>
    <r>
      <rPr>
        <sz val="8"/>
        <color rgb="FF000000"/>
        <rFont val="Arial"/>
        <family val="2"/>
      </rPr>
      <t>sans RTPP selon la clé C2, avec RTPP sur la base de la déclaration</t>
    </r>
  </si>
  <si>
    <r>
      <rPr>
        <sz val="8"/>
        <color rgb="FF000000"/>
        <rFont val="Arial"/>
        <family val="2"/>
      </rPr>
      <t>sans RTPP selon la clé C1, avec RTPP sur la base de la déclaration</t>
    </r>
  </si>
  <si>
    <r>
      <rPr>
        <b/>
        <sz val="8"/>
        <color rgb="FF000000"/>
        <rFont val="Arial"/>
        <family val="2"/>
      </rPr>
      <t>Valeur limite spécifique à votre exploitation</t>
    </r>
    <r>
      <rPr>
        <b/>
        <sz val="8"/>
        <color rgb="FF000000"/>
        <rFont val="Arial"/>
        <family val="2"/>
      </rPr>
      <t xml:space="preserve">
</t>
    </r>
    <r>
      <rPr>
        <sz val="8"/>
        <color rgb="FF000000"/>
        <rFont val="Arial"/>
        <family val="2"/>
      </rPr>
      <t>F5 / F4</t>
    </r>
  </si>
  <si>
    <t>Exploitation pratiquant la répartition du travail dans la production de porcelets</t>
  </si>
  <si>
    <t>Exploitation ne pratiquant pas la répartition du travail dans la production de porcelets</t>
  </si>
  <si>
    <t>Informations sur la contribution à l’utilisation efficiente des ressources « Alimentation biphase des porcs appauvrie en matière azotée »</t>
  </si>
  <si>
    <t>Contexte de politique agricole</t>
  </si>
  <si>
    <t>Base juridique</t>
  </si>
  <si>
    <r>
      <t>Ordonnance sur les paiements directs, art. 82</t>
    </r>
    <r>
      <rPr>
        <i/>
        <sz val="11"/>
        <rFont val="Arial"/>
        <family val="2"/>
      </rPr>
      <t>b</t>
    </r>
    <r>
      <rPr>
        <sz val="11"/>
        <color theme="1"/>
        <rFont val="Arial"/>
        <family val="2"/>
      </rPr>
      <t>, al. 2, et 82</t>
    </r>
    <r>
      <rPr>
        <i/>
        <sz val="11"/>
        <rFont val="Arial"/>
        <family val="2"/>
      </rPr>
      <t>c</t>
    </r>
    <r>
      <rPr>
        <sz val="11"/>
        <color theme="1"/>
        <rFont val="Arial"/>
        <family val="2"/>
      </rPr>
      <t xml:space="preserve"> ainsi qu’annexe 6</t>
    </r>
    <r>
      <rPr>
        <i/>
        <sz val="11"/>
        <rFont val="Arial"/>
        <family val="2"/>
      </rPr>
      <t>a</t>
    </r>
  </si>
  <si>
    <t>Explication du calcul de la nouvelle valeur limite spécifique à l’exploitation</t>
  </si>
  <si>
    <t>Utilisation</t>
  </si>
  <si>
    <t>Vous devez uniquement remplir les champs surlignés en jaune clair en écrasant le « texte type » qu’ils contiennent.</t>
  </si>
  <si>
    <t>La « contribution pour l’alimentation biphase des porcs appauvrie en matière azotée » versée dans le cadre des contributions à l’efficience des ressources est maintenue jusqu’en 2026. À l’échéance de cette période (fin 2026), la mesure pour l’alimentation biphase appauvrie en matière azotée sera intégrée dans les PER, comme annoncé par le Conseil fédéral dans son message relatif à la PA22+. 
Alors que l’ordonnance en vigueur énonce la valeur limite autorisée, il est prévu que cette limite soit déterminée pour chaque exploitation en fonction de son effectif de porcs. La différenciation entre élevage bio et non bio est maintenue. L’introduction d’une valeur limite spécifique à l’exploitation permettra aux détenteurs de truies d’élevage de participer à la mesure. Celle-ci aura ainsi un effet potentiellement plus étendu. Cela n’était pas possible avec l’ancienne valeur limite fixe. La contribution n’est versée qu’à condition que la mesure soit appliquée à tout l’effectif de porcs de l’exploitation.</t>
  </si>
  <si>
    <r>
      <t>Une valeur limite de protéines brutes par mégajoule d’énergie digestible porcs (gPB / MJEDP) est déterminée pour chaque exploitation en fonction du nombre de porcs de toutes les catégories qu’elle détient. Le calcul spécifique à chaque exploitation permet de refléter la situation effective. Il se fonde sur les valeurs limites qui ont été définies pour les différentes catégories de porcs et sur les effectifs moyens déterminants déclarés par l’exploitant pour chacune de ces catégories. Les valeurs limites ont été définies pour les différentes catégories de porcs de manière à ne pas affecter le potentiel de production des animaux, mais aussi à obtenir un impact conséquent sur l’environnement. Ces valeurs sont plus ambitieux (donc plus basses) pour les catégories d’animaux qui présentent un moindre risque de baisse de performances, telles que les porcs de renouvellement, les porcs à l’engrais ou les truies d’élevage non allaitantes, que pour les catégories sensibles telles que les truies allaitantes et les porcelets sevrés. La consommation d’aliments pour animaux prise en compte dans les différentes catégories est déterminée par le facteur UGB, qui est une valeur connue, enregistrée dans tous les systèmes, et qui reflète correctement la consommation des porcs des différentes catégories.
À moyen terme, la valeur limite spécifique à l’exploitation sera calculée automatiquement à partir des données structurelles enregistrées. En vue des contrôles, les exploitations concernées devront envoyer un décompte des aliments appauvris en éléments nutritifs, comme c’est le cas actuellement pour le programme « Alimentation biphase des porcs appauvrie en matière azotée » faisant partie des contributions pour l’utilisation efficiente des ressources. La nouvelle mesure ne change donc rien du point de vue de l’exécution, à part la nécessité de déterminer la valeur limite spécifique de l’exploitation. La mesure étant réservée aux exploitations à l’année, les porcs gardés dans les exploitations d’estivage en sont exclus (art. 70</t>
    </r>
    <r>
      <rPr>
        <i/>
        <sz val="11"/>
        <rFont val="Arial"/>
        <family val="2"/>
      </rPr>
      <t>b</t>
    </r>
    <r>
      <rPr>
        <sz val="11"/>
        <color theme="1"/>
        <rFont val="Arial"/>
        <family val="2"/>
      </rPr>
      <t xml:space="preserve"> LAgr).
Comme jusqu’à présent, il est prévu de tenir compte des restrictions spécifiques à l’alimentation des porcs bio (pas d’acides aminés isolés, interdiction de certains composants en cas d’introduction d’une alimentation 100 % bio) par le moyen d’une valeur limite différenciée, définie par catégorie de porcs et basée sur une ration type 100 % bio. Les valeurs limites plus élevées pourront être appliquées par les exploitations biologiques au sens de l’art. 5, al. 1, let. a, de l’ordonnance du 22 septembre 1997 sur l’agriculture biologique.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</si>
</sst>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quot; Tiere&quot;"/>
    <numFmt numFmtId="165" formatCode="0.00&quot; GVE (F4)&quot;"/>
    <numFmt numFmtId="166" formatCode="0.00\ &quot;(F5)&quot;"/>
    <numFmt numFmtId="167" formatCode="0.0"/>
    <numFmt numFmtId="168" formatCode="0.00&quot; porcelets sevrés par truie d’élevage allaitante&quot;"/>
    <numFmt numFmtId="169" formatCode="0.00&quot; UGB/animal&quot;"/>
    <numFmt numFmtId="170" formatCode="0.00&quot; UGB&quot;"/>
    <numFmt numFmtId="171" formatCode="0.00&quot; UGB (F4)&quot;"/>
    <numFmt numFmtId="172" formatCode="0.00&quot; gPB / MJ EDP&quot;"/>
    <numFmt numFmtId="173" formatCode="0&quot; animaux&quot;"/>
    <numFmt numFmtId="174" formatCode="0.0000"/>
    <numFmt numFmtId="175" formatCode="0.0000\ &quot;(F5)&quot;"/>
  </numFmts>
  <fonts count="10" x14ac:knownFonts="1">
    <font>
      <sz val="11"/>
      <color theme="1"/>
      <name val="Arial"/>
      <family val="2"/>
    </font>
    <font>
      <sz val="11"/>
      <color theme="1"/>
      <name val="Arial"/>
      <family val="2"/>
    </font>
    <font>
      <b/>
      <sz val="8"/>
      <color rgb="FF000000"/>
      <name val="Arial"/>
      <family val="2"/>
    </font>
    <font>
      <i/>
      <sz val="8"/>
      <color rgb="FF000000"/>
      <name val="Arial"/>
      <family val="2"/>
    </font>
    <font>
      <sz val="8"/>
      <color rgb="FF000000"/>
      <name val="Arial"/>
      <family val="2"/>
    </font>
    <font>
      <sz val="8"/>
      <name val="Arial"/>
      <family val="2"/>
    </font>
    <font>
      <sz val="8"/>
      <color theme="1"/>
      <name val="Arial"/>
      <family val="2"/>
    </font>
    <font>
      <sz val="12"/>
      <color theme="1"/>
      <name val="Arial"/>
      <family val="2"/>
    </font>
    <font>
      <b/>
      <sz val="16"/>
      <color theme="1"/>
      <name val="Arial"/>
      <family val="2"/>
    </font>
    <font>
      <i/>
      <sz val="11"/>
      <name val="Arial"/>
      <family val="2"/>
    </font>
  </fonts>
  <fills count="1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2">
    <xf numFmtId="0" fontId="0" fillId="0" borderId="0" xfId="0"/>
    <xf numFmtId="0" fontId="6" fillId="0" borderId="1"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0" fillId="0" borderId="0" xfId="0" applyAlignment="1">
      <alignment horizontal="center"/>
    </xf>
    <xf numFmtId="0" fontId="3" fillId="3" borderId="1" xfId="0" applyFont="1" applyFill="1" applyBorder="1" applyAlignment="1">
      <alignment horizontal="right" vertical="center" wrapText="1" readingOrder="1"/>
    </xf>
    <xf numFmtId="0" fontId="3" fillId="3" borderId="1" xfId="0" applyFont="1" applyFill="1" applyBorder="1" applyAlignment="1">
      <alignment horizontal="left" vertical="top" wrapText="1" readingOrder="1"/>
    </xf>
    <xf numFmtId="0" fontId="3" fillId="3" borderId="1" xfId="0" applyFont="1" applyFill="1" applyBorder="1" applyAlignment="1">
      <alignment horizontal="center" vertical="top" wrapText="1" readingOrder="1"/>
    </xf>
    <xf numFmtId="2" fontId="4" fillId="0" borderId="1" xfId="0" applyNumberFormat="1" applyFont="1" applyBorder="1" applyAlignment="1">
      <alignment horizontal="center" vertical="center" wrapText="1" readingOrder="1"/>
    </xf>
    <xf numFmtId="0" fontId="4" fillId="5" borderId="2" xfId="0" applyFont="1" applyFill="1" applyBorder="1" applyAlignment="1">
      <alignment horizontal="center" vertical="center" wrapText="1" readingOrder="1"/>
    </xf>
    <xf numFmtId="0" fontId="3" fillId="0" borderId="1" xfId="0" applyFont="1" applyFill="1" applyBorder="1" applyAlignment="1">
      <alignment horizontal="left" vertical="top" wrapText="1" readingOrder="1"/>
    </xf>
    <xf numFmtId="0" fontId="4" fillId="5" borderId="3" xfId="0" applyFont="1" applyFill="1" applyBorder="1" applyAlignment="1">
      <alignment horizontal="center" vertical="center" wrapText="1" readingOrder="1"/>
    </xf>
    <xf numFmtId="0" fontId="0" fillId="6" borderId="0" xfId="0" applyFont="1" applyFill="1"/>
    <xf numFmtId="0" fontId="0" fillId="0" borderId="0" xfId="0" applyFont="1" applyAlignment="1">
      <alignment wrapText="1"/>
    </xf>
    <xf numFmtId="0" fontId="0" fillId="0" borderId="0" xfId="0" applyFont="1"/>
    <xf numFmtId="0" fontId="0" fillId="0" borderId="0" xfId="0" applyFont="1" applyAlignment="1">
      <alignment vertical="top" wrapText="1"/>
    </xf>
    <xf numFmtId="0" fontId="7" fillId="0" borderId="0" xfId="0" applyFont="1"/>
    <xf numFmtId="0" fontId="8" fillId="0" borderId="0" xfId="0" applyFont="1" applyAlignment="1">
      <alignment wrapText="1"/>
    </xf>
    <xf numFmtId="0" fontId="4" fillId="0" borderId="1" xfId="0" applyFont="1" applyFill="1" applyBorder="1" applyAlignment="1">
      <alignment horizontal="left" vertical="center" wrapText="1" readingOrder="1"/>
    </xf>
    <xf numFmtId="166" fontId="5" fillId="0" borderId="1" xfId="0" applyNumberFormat="1" applyFont="1" applyFill="1" applyBorder="1" applyAlignment="1">
      <alignment horizontal="center" vertical="center" wrapText="1"/>
    </xf>
    <xf numFmtId="0" fontId="4" fillId="0" borderId="4" xfId="0" applyFont="1" applyFill="1" applyBorder="1" applyAlignment="1">
      <alignment horizontal="left" vertical="center" wrapText="1" readingOrder="1"/>
    </xf>
    <xf numFmtId="0" fontId="4" fillId="0" borderId="5" xfId="0" applyFont="1" applyFill="1" applyBorder="1" applyAlignment="1">
      <alignment horizontal="left" vertical="center" wrapText="1" readingOrder="1"/>
    </xf>
    <xf numFmtId="167" fontId="0" fillId="0" borderId="0" xfId="0" applyNumberFormat="1"/>
    <xf numFmtId="0" fontId="2" fillId="8" borderId="1" xfId="0" applyFont="1" applyFill="1" applyBorder="1" applyAlignment="1">
      <alignment horizontal="left" vertical="center" wrapText="1" readingOrder="1"/>
    </xf>
    <xf numFmtId="0" fontId="2" fillId="5" borderId="1" xfId="0" applyFont="1" applyFill="1" applyBorder="1" applyAlignment="1">
      <alignment vertical="center" wrapText="1" readingOrder="1"/>
    </xf>
    <xf numFmtId="0" fontId="4" fillId="0" borderId="1" xfId="0" applyFont="1" applyBorder="1" applyAlignment="1">
      <alignment vertical="center" wrapText="1" readingOrder="1"/>
    </xf>
    <xf numFmtId="0" fontId="4" fillId="0" borderId="5" xfId="0" applyFont="1" applyBorder="1" applyAlignment="1">
      <alignment vertical="center" wrapText="1" readingOrder="1"/>
    </xf>
    <xf numFmtId="0" fontId="4" fillId="0" borderId="0" xfId="0" applyFont="1" applyFill="1" applyBorder="1" applyAlignment="1">
      <alignment horizontal="left" vertical="center" wrapText="1" readingOrder="1"/>
    </xf>
    <xf numFmtId="165" fontId="5" fillId="0" borderId="0" xfId="0" applyNumberFormat="1" applyFont="1" applyFill="1" applyBorder="1" applyAlignment="1">
      <alignment horizontal="center" vertical="center" wrapText="1"/>
    </xf>
    <xf numFmtId="166" fontId="5" fillId="0" borderId="0" xfId="0" applyNumberFormat="1" applyFont="1" applyFill="1" applyBorder="1" applyAlignment="1">
      <alignment horizontal="center" vertical="center" wrapText="1"/>
    </xf>
    <xf numFmtId="0" fontId="0" fillId="4" borderId="0" xfId="0" applyFont="1" applyFill="1" applyAlignment="1">
      <alignment wrapText="1"/>
    </xf>
    <xf numFmtId="0" fontId="2" fillId="5" borderId="1" xfId="0" applyFont="1" applyFill="1" applyBorder="1" applyAlignment="1">
      <alignment horizontal="left" vertical="center" wrapText="1" readingOrder="1"/>
    </xf>
    <xf numFmtId="0" fontId="3" fillId="3" borderId="1" xfId="0" applyFont="1" applyFill="1" applyBorder="1" applyAlignment="1">
      <alignment horizontal="left" vertical="center" wrapText="1" readingOrder="1"/>
    </xf>
    <xf numFmtId="0" fontId="4" fillId="5" borderId="1" xfId="0" applyFont="1" applyFill="1" applyBorder="1" applyAlignment="1">
      <alignment horizontal="center" vertical="center" wrapText="1" readingOrder="1"/>
    </xf>
    <xf numFmtId="169" fontId="4" fillId="0" borderId="1" xfId="0" applyNumberFormat="1" applyFont="1" applyBorder="1" applyAlignment="1">
      <alignment horizontal="center" vertical="center" wrapText="1" readingOrder="1"/>
    </xf>
    <xf numFmtId="170" fontId="4" fillId="0" borderId="1" xfId="0" applyNumberFormat="1" applyFont="1" applyBorder="1" applyAlignment="1">
      <alignment horizontal="center" vertical="center" wrapText="1" readingOrder="1"/>
    </xf>
    <xf numFmtId="171" fontId="5" fillId="0" borderId="1" xfId="0" applyNumberFormat="1" applyFont="1" applyFill="1" applyBorder="1" applyAlignment="1">
      <alignment horizontal="center" vertical="center" wrapText="1"/>
    </xf>
    <xf numFmtId="0" fontId="0" fillId="2" borderId="0" xfId="0" applyFill="1"/>
    <xf numFmtId="0" fontId="0" fillId="9" borderId="0" xfId="0" applyFill="1"/>
    <xf numFmtId="172" fontId="4" fillId="0" borderId="1" xfId="0" applyNumberFormat="1" applyFont="1" applyFill="1" applyBorder="1" applyAlignment="1">
      <alignment horizontal="center" vertical="center" wrapText="1" readingOrder="1"/>
    </xf>
    <xf numFmtId="173" fontId="4" fillId="3" borderId="1" xfId="0" applyNumberFormat="1" applyFont="1" applyFill="1" applyBorder="1" applyAlignment="1" applyProtection="1">
      <alignment horizontal="center" vertical="center" wrapText="1" readingOrder="1"/>
      <protection locked="0"/>
    </xf>
    <xf numFmtId="0" fontId="2" fillId="7" borderId="1" xfId="0" applyFont="1" applyFill="1" applyBorder="1" applyAlignment="1">
      <alignment horizontal="left" vertical="center" wrapText="1" readingOrder="1"/>
    </xf>
    <xf numFmtId="172" fontId="2" fillId="2" borderId="1" xfId="0" applyNumberFormat="1" applyFont="1" applyFill="1" applyBorder="1" applyAlignment="1">
      <alignment horizontal="center" vertical="center" wrapText="1" readingOrder="1"/>
    </xf>
    <xf numFmtId="0" fontId="4" fillId="0" borderId="1"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0" fontId="4" fillId="5" borderId="6" xfId="0" applyFont="1" applyFill="1" applyBorder="1" applyAlignment="1">
      <alignment horizontal="center" vertical="center" wrapText="1" readingOrder="1"/>
    </xf>
    <xf numFmtId="0" fontId="4" fillId="5" borderId="7" xfId="0" applyFont="1" applyFill="1" applyBorder="1" applyAlignment="1">
      <alignment horizontal="center" vertical="center" wrapText="1" readingOrder="1"/>
    </xf>
    <xf numFmtId="0" fontId="4" fillId="5" borderId="9" xfId="0" applyFont="1" applyFill="1" applyBorder="1" applyAlignment="1">
      <alignment horizontal="center" vertical="center" wrapText="1" readingOrder="1"/>
    </xf>
    <xf numFmtId="0" fontId="4" fillId="5" borderId="8" xfId="0" applyFont="1" applyFill="1" applyBorder="1" applyAlignment="1">
      <alignment horizontal="center" vertical="center" wrapText="1" readingOrder="1"/>
    </xf>
    <xf numFmtId="9" fontId="4" fillId="0" borderId="1" xfId="1" applyFont="1" applyBorder="1" applyAlignment="1">
      <alignment horizontal="center" vertical="center" wrapText="1" readingOrder="1"/>
    </xf>
    <xf numFmtId="168" fontId="3" fillId="3" borderId="1" xfId="0" applyNumberFormat="1" applyFont="1" applyFill="1" applyBorder="1" applyAlignment="1">
      <alignment horizontal="center" vertical="center" wrapText="1" readingOrder="1"/>
    </xf>
    <xf numFmtId="0" fontId="3" fillId="3" borderId="1" xfId="0" applyFont="1" applyFill="1" applyBorder="1" applyAlignment="1">
      <alignment horizontal="left" vertical="center" wrapText="1" readingOrder="1"/>
    </xf>
    <xf numFmtId="0" fontId="4" fillId="7" borderId="1" xfId="0" applyFont="1" applyFill="1" applyBorder="1" applyAlignment="1">
      <alignment horizontal="left" vertical="center" wrapText="1" readingOrder="1"/>
    </xf>
    <xf numFmtId="0" fontId="2" fillId="2" borderId="1"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10" fontId="3" fillId="3" borderId="1" xfId="1" applyNumberFormat="1" applyFont="1" applyFill="1" applyBorder="1" applyAlignment="1">
      <alignment horizontal="center" vertical="center" wrapText="1" readingOrder="1"/>
    </xf>
    <xf numFmtId="173" fontId="4" fillId="4" borderId="1" xfId="0" applyNumberFormat="1" applyFont="1" applyFill="1" applyBorder="1" applyAlignment="1" applyProtection="1">
      <alignment horizontal="center" vertical="center" wrapText="1" readingOrder="1"/>
      <protection locked="0"/>
    </xf>
    <xf numFmtId="0" fontId="3" fillId="3" borderId="1" xfId="0" applyFont="1" applyFill="1" applyBorder="1" applyAlignment="1">
      <alignment horizontal="center" vertical="center" wrapText="1" readingOrder="1"/>
    </xf>
    <xf numFmtId="164" fontId="4" fillId="4" borderId="1" xfId="0" applyNumberFormat="1" applyFont="1" applyFill="1" applyBorder="1" applyAlignment="1" applyProtection="1">
      <alignment horizontal="center" vertical="center" wrapText="1" readingOrder="1"/>
      <protection locked="0"/>
    </xf>
    <xf numFmtId="173" fontId="4" fillId="3" borderId="1" xfId="0" applyNumberFormat="1" applyFont="1" applyFill="1" applyBorder="1" applyAlignment="1" applyProtection="1">
      <alignment horizontal="center" vertical="center" wrapText="1" readingOrder="1"/>
      <protection locked="0"/>
    </xf>
    <xf numFmtId="0" fontId="8" fillId="0" borderId="0" xfId="0" applyFont="1" applyAlignment="1">
      <alignment horizontal="center" wrapText="1"/>
    </xf>
    <xf numFmtId="0" fontId="4" fillId="8" borderId="1" xfId="0" applyFont="1" applyFill="1" applyBorder="1" applyAlignment="1">
      <alignment horizontal="center" vertical="center" wrapText="1" readingOrder="1"/>
    </xf>
    <xf numFmtId="0" fontId="4" fillId="0" borderId="1" xfId="0" applyFont="1" applyBorder="1" applyAlignment="1" applyProtection="1">
      <alignment horizontal="left" vertical="center" wrapText="1" readingOrder="1"/>
    </xf>
    <xf numFmtId="0" fontId="4" fillId="0" borderId="5" xfId="0" applyFont="1" applyBorder="1" applyAlignment="1" applyProtection="1">
      <alignment vertical="center" wrapText="1" readingOrder="1"/>
    </xf>
    <xf numFmtId="170" fontId="4" fillId="0" borderId="1" xfId="0" applyNumberFormat="1" applyFont="1" applyBorder="1" applyAlignment="1" applyProtection="1">
      <alignment horizontal="center" vertical="center" wrapText="1" readingOrder="1"/>
    </xf>
    <xf numFmtId="174" fontId="4" fillId="0" borderId="1" xfId="0" applyNumberFormat="1" applyFont="1" applyBorder="1" applyAlignment="1" applyProtection="1">
      <alignment horizontal="center" vertical="center" wrapText="1" readingOrder="1"/>
    </xf>
    <xf numFmtId="0" fontId="4" fillId="0" borderId="1" xfId="0" applyFont="1" applyFill="1" applyBorder="1" applyAlignment="1" applyProtection="1">
      <alignment horizontal="left" vertical="center" wrapText="1" readingOrder="1"/>
    </xf>
    <xf numFmtId="0" fontId="4" fillId="0" borderId="4" xfId="0" applyFont="1" applyFill="1" applyBorder="1" applyAlignment="1" applyProtection="1">
      <alignment horizontal="left" vertical="center" wrapText="1" readingOrder="1"/>
    </xf>
    <xf numFmtId="0" fontId="4" fillId="0" borderId="5" xfId="0" applyFont="1" applyFill="1" applyBorder="1" applyAlignment="1" applyProtection="1">
      <alignment horizontal="left" vertical="center" wrapText="1" readingOrder="1"/>
    </xf>
    <xf numFmtId="171" fontId="5" fillId="0" borderId="1" xfId="0" applyNumberFormat="1" applyFont="1" applyFill="1" applyBorder="1" applyAlignment="1" applyProtection="1">
      <alignment horizontal="center" vertical="center" wrapText="1"/>
    </xf>
    <xf numFmtId="175" fontId="5" fillId="0" borderId="1"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readingOrder="1"/>
    </xf>
    <xf numFmtId="165" fontId="5" fillId="0" borderId="0" xfId="0" applyNumberFormat="1" applyFont="1" applyFill="1" applyBorder="1" applyAlignment="1" applyProtection="1">
      <alignment horizontal="center" vertical="center" wrapText="1"/>
    </xf>
    <xf numFmtId="166" fontId="5" fillId="0" borderId="0" xfId="0" applyNumberFormat="1" applyFont="1" applyFill="1" applyBorder="1" applyAlignment="1" applyProtection="1">
      <alignment horizontal="center" vertical="center" wrapText="1"/>
    </xf>
    <xf numFmtId="0" fontId="0" fillId="0" borderId="0" xfId="0" applyProtection="1"/>
    <xf numFmtId="0" fontId="2" fillId="7" borderId="1" xfId="0" applyFont="1" applyFill="1" applyBorder="1" applyAlignment="1" applyProtection="1">
      <alignment horizontal="left" vertical="center" wrapText="1" readingOrder="1"/>
    </xf>
    <xf numFmtId="172" fontId="2" fillId="2" borderId="1" xfId="0" applyNumberFormat="1" applyFont="1" applyFill="1" applyBorder="1" applyAlignment="1" applyProtection="1">
      <alignment horizontal="center" vertical="center" wrapText="1" readingOrder="1"/>
    </xf>
    <xf numFmtId="0" fontId="2" fillId="5" borderId="1" xfId="0" applyFont="1" applyFill="1" applyBorder="1" applyAlignment="1" applyProtection="1">
      <alignment horizontal="left" vertical="center" wrapText="1" readingOrder="1"/>
    </xf>
    <xf numFmtId="0" fontId="3" fillId="3" borderId="1" xfId="0" applyFont="1" applyFill="1" applyBorder="1" applyAlignment="1" applyProtection="1">
      <alignment horizontal="left" vertical="center" wrapText="1" readingOrder="1"/>
    </xf>
    <xf numFmtId="173" fontId="4" fillId="3" borderId="1" xfId="0" applyNumberFormat="1" applyFont="1" applyFill="1" applyBorder="1" applyAlignment="1" applyProtection="1">
      <alignment horizontal="center" vertical="center" wrapText="1" readingOrder="1"/>
    </xf>
    <xf numFmtId="0" fontId="3" fillId="3" borderId="1" xfId="0" applyFont="1" applyFill="1" applyBorder="1" applyAlignment="1" applyProtection="1">
      <alignment horizontal="left" vertical="center" wrapText="1" readingOrder="1"/>
    </xf>
    <xf numFmtId="10" fontId="3" fillId="3" borderId="1" xfId="1" applyNumberFormat="1" applyFont="1" applyFill="1" applyBorder="1" applyAlignment="1" applyProtection="1">
      <alignment horizontal="center" vertical="center" wrapText="1" readingOrder="1"/>
    </xf>
    <xf numFmtId="168" fontId="3" fillId="3" borderId="1" xfId="0" applyNumberFormat="1" applyFont="1" applyFill="1" applyBorder="1" applyAlignment="1" applyProtection="1">
      <alignment horizontal="center" vertical="center" wrapText="1" readingOrder="1"/>
    </xf>
    <xf numFmtId="0" fontId="4" fillId="7" borderId="1" xfId="0" applyFont="1" applyFill="1" applyBorder="1" applyAlignment="1" applyProtection="1">
      <alignment horizontal="left" vertical="center" wrapText="1" readingOrder="1"/>
    </xf>
    <xf numFmtId="0" fontId="2" fillId="2" borderId="1" xfId="0" applyFont="1" applyFill="1" applyBorder="1" applyAlignment="1" applyProtection="1">
      <alignment horizontal="center" vertical="center" wrapText="1" readingOrder="1"/>
    </xf>
    <xf numFmtId="0" fontId="2" fillId="5" borderId="1" xfId="0" applyFont="1" applyFill="1" applyBorder="1" applyAlignment="1" applyProtection="1">
      <alignment vertical="center" wrapText="1" readingOrder="1"/>
    </xf>
    <xf numFmtId="0" fontId="4" fillId="5" borderId="1" xfId="0" applyFont="1" applyFill="1" applyBorder="1" applyAlignment="1" applyProtection="1">
      <alignment horizontal="center" vertical="center" wrapText="1" readingOrder="1"/>
    </xf>
    <xf numFmtId="0" fontId="3" fillId="5" borderId="1" xfId="0" applyFont="1" applyFill="1" applyBorder="1" applyAlignment="1" applyProtection="1">
      <alignment horizontal="center" vertical="center" wrapText="1" readingOrder="1"/>
    </xf>
    <xf numFmtId="0" fontId="4" fillId="0" borderId="1" xfId="0" applyFont="1" applyBorder="1" applyAlignment="1" applyProtection="1">
      <alignment vertical="center" wrapText="1" readingOrder="1"/>
    </xf>
    <xf numFmtId="9" fontId="4" fillId="0" borderId="1" xfId="1" applyFont="1" applyBorder="1" applyAlignment="1" applyProtection="1">
      <alignment horizontal="center" vertical="center" wrapText="1" readingOrder="1"/>
    </xf>
    <xf numFmtId="0" fontId="3" fillId="0" borderId="1" xfId="0" applyFont="1" applyBorder="1" applyAlignment="1" applyProtection="1">
      <alignment horizontal="center" vertical="center" wrapText="1" readingOrder="1"/>
    </xf>
    <xf numFmtId="0" fontId="4" fillId="0" borderId="1" xfId="0" applyFont="1" applyBorder="1" applyAlignment="1" applyProtection="1">
      <alignment horizontal="center" vertical="center" wrapText="1" readingOrder="1"/>
    </xf>
    <xf numFmtId="0" fontId="2" fillId="5" borderId="1" xfId="0" applyFont="1" applyFill="1" applyBorder="1" applyAlignment="1" applyProtection="1">
      <alignment horizontal="left" vertical="center" wrapText="1" readingOrder="1"/>
    </xf>
    <xf numFmtId="0" fontId="4" fillId="5" borderId="1" xfId="0" applyFont="1" applyFill="1" applyBorder="1" applyAlignment="1" applyProtection="1">
      <alignment horizontal="center" vertical="center" wrapText="1" readingOrder="1"/>
    </xf>
    <xf numFmtId="0" fontId="6" fillId="0" borderId="1" xfId="0" applyFont="1" applyBorder="1" applyAlignment="1" applyProtection="1">
      <alignment horizontal="left" vertical="center" wrapText="1" readingOrder="1"/>
    </xf>
    <xf numFmtId="169" fontId="4" fillId="0" borderId="1" xfId="0" applyNumberFormat="1" applyFont="1" applyBorder="1" applyAlignment="1" applyProtection="1">
      <alignment horizontal="center" vertical="center" wrapText="1" readingOrder="1"/>
    </xf>
    <xf numFmtId="172" fontId="4" fillId="0" borderId="1" xfId="0" applyNumberFormat="1" applyFont="1" applyFill="1" applyBorder="1" applyAlignment="1" applyProtection="1">
      <alignment horizontal="center" vertical="center" wrapText="1" readingOrder="1"/>
    </xf>
    <xf numFmtId="167" fontId="0" fillId="0" borderId="0" xfId="0" applyNumberFormat="1" applyProtection="1"/>
    <xf numFmtId="0" fontId="3" fillId="3" borderId="1" xfId="0" applyFont="1" applyFill="1" applyBorder="1" applyAlignment="1" applyProtection="1">
      <alignment horizontal="right" vertical="center" wrapText="1" readingOrder="1"/>
    </xf>
    <xf numFmtId="0" fontId="3" fillId="3" borderId="1" xfId="0" applyFont="1" applyFill="1" applyBorder="1" applyAlignment="1" applyProtection="1">
      <alignment horizontal="left" vertical="top" wrapText="1" readingOrder="1"/>
    </xf>
    <xf numFmtId="0" fontId="3" fillId="0" borderId="1" xfId="0" applyFont="1" applyFill="1" applyBorder="1" applyAlignment="1" applyProtection="1">
      <alignment horizontal="left" vertical="top" wrapText="1" readingOrder="1"/>
    </xf>
    <xf numFmtId="0" fontId="3" fillId="3" borderId="1" xfId="0" applyFont="1" applyFill="1" applyBorder="1" applyAlignment="1" applyProtection="1">
      <alignment horizontal="center" vertical="top" wrapText="1" readingOrder="1"/>
    </xf>
    <xf numFmtId="0" fontId="3" fillId="0" borderId="1" xfId="0" applyFont="1" applyFill="1" applyBorder="1" applyAlignment="1" applyProtection="1">
      <alignment horizontal="center" vertical="center" wrapText="1" readingOrder="1"/>
    </xf>
    <xf numFmtId="0" fontId="4" fillId="5" borderId="6" xfId="0" applyFont="1" applyFill="1" applyBorder="1" applyAlignment="1" applyProtection="1">
      <alignment horizontal="center" vertical="center" wrapText="1" readingOrder="1"/>
    </xf>
    <xf numFmtId="0" fontId="4" fillId="5" borderId="7" xfId="0" applyFont="1" applyFill="1" applyBorder="1" applyAlignment="1" applyProtection="1">
      <alignment horizontal="center" vertical="center" wrapText="1" readingOrder="1"/>
    </xf>
    <xf numFmtId="0" fontId="4" fillId="5" borderId="2" xfId="0" applyFont="1" applyFill="1" applyBorder="1" applyAlignment="1" applyProtection="1">
      <alignment horizontal="center" vertical="center" wrapText="1" readingOrder="1"/>
    </xf>
    <xf numFmtId="0" fontId="4" fillId="5" borderId="9" xfId="0" applyFont="1" applyFill="1" applyBorder="1" applyAlignment="1" applyProtection="1">
      <alignment horizontal="center" vertical="center" wrapText="1" readingOrder="1"/>
    </xf>
    <xf numFmtId="0" fontId="4" fillId="5" borderId="8" xfId="0" applyFont="1" applyFill="1" applyBorder="1" applyAlignment="1" applyProtection="1">
      <alignment horizontal="center" vertical="center" wrapText="1" readingOrder="1"/>
    </xf>
    <xf numFmtId="0" fontId="4" fillId="5" borderId="3" xfId="0" applyFont="1" applyFill="1" applyBorder="1" applyAlignment="1" applyProtection="1">
      <alignment horizontal="center" vertical="center" wrapText="1" readingOrder="1"/>
    </xf>
    <xf numFmtId="173" fontId="4" fillId="3" borderId="1" xfId="0" applyNumberFormat="1" applyFont="1" applyFill="1" applyBorder="1" applyAlignment="1" applyProtection="1">
      <alignment horizontal="center" vertical="center" wrapText="1" readingOrder="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114300</xdr:colOff>
      <xdr:row>10</xdr:row>
      <xdr:rowOff>180975</xdr:rowOff>
    </xdr:from>
    <xdr:to>
      <xdr:col>14</xdr:col>
      <xdr:colOff>695325</xdr:colOff>
      <xdr:row>33</xdr:row>
      <xdr:rowOff>209550</xdr:rowOff>
    </xdr:to>
    <xdr:pic>
      <xdr:nvPicPr>
        <xdr:cNvPr id="2" name="Grafik 1" descr="image00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25" y="2743200"/>
          <a:ext cx="0" cy="743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10</xdr:row>
      <xdr:rowOff>180975</xdr:rowOff>
    </xdr:from>
    <xdr:to>
      <xdr:col>14</xdr:col>
      <xdr:colOff>695325</xdr:colOff>
      <xdr:row>33</xdr:row>
      <xdr:rowOff>209550</xdr:rowOff>
    </xdr:to>
    <xdr:pic>
      <xdr:nvPicPr>
        <xdr:cNvPr id="2" name="Grafik 1" descr="image00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2686050"/>
          <a:ext cx="6391275" cy="7400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view="pageLayout" zoomScaleNormal="100" workbookViewId="0"/>
  </sheetViews>
  <sheetFormatPr baseColWidth="10" defaultColWidth="0" defaultRowHeight="15" zeroHeight="1" x14ac:dyDescent="0.2"/>
  <cols>
    <col min="1" max="1" width="84.625" style="15" customWidth="1"/>
    <col min="2" max="16384" width="11" hidden="1"/>
  </cols>
  <sheetData>
    <row r="1" spans="1:1" ht="60.75" x14ac:dyDescent="0.3">
      <c r="A1" s="16" t="s">
        <v>61</v>
      </c>
    </row>
    <row r="2" spans="1:1" x14ac:dyDescent="0.2"/>
    <row r="3" spans="1:1" ht="14.25" x14ac:dyDescent="0.2">
      <c r="A3" s="11" t="s">
        <v>62</v>
      </c>
    </row>
    <row r="4" spans="1:1" ht="143.25" customHeight="1" x14ac:dyDescent="0.2">
      <c r="A4" s="12" t="s">
        <v>68</v>
      </c>
    </row>
    <row r="5" spans="1:1" ht="14.25" x14ac:dyDescent="0.2">
      <c r="A5" s="13"/>
    </row>
    <row r="6" spans="1:1" ht="14.25" x14ac:dyDescent="0.2">
      <c r="A6" s="11" t="s">
        <v>63</v>
      </c>
    </row>
    <row r="7" spans="1:1" ht="14.25" x14ac:dyDescent="0.2">
      <c r="A7" s="13" t="s">
        <v>64</v>
      </c>
    </row>
    <row r="8" spans="1:1" ht="14.25" x14ac:dyDescent="0.2">
      <c r="A8" s="13"/>
    </row>
    <row r="9" spans="1:1" ht="14.25" x14ac:dyDescent="0.2">
      <c r="A9" s="11" t="s">
        <v>65</v>
      </c>
    </row>
    <row r="10" spans="1:1" ht="386.25" customHeight="1" x14ac:dyDescent="0.2">
      <c r="A10" s="14" t="s">
        <v>69</v>
      </c>
    </row>
    <row r="11" spans="1:1" ht="17.25" customHeight="1" x14ac:dyDescent="0.2">
      <c r="A11" s="14"/>
    </row>
    <row r="12" spans="1:1" ht="14.25" x14ac:dyDescent="0.2">
      <c r="A12" s="11" t="s">
        <v>66</v>
      </c>
    </row>
    <row r="13" spans="1:1" ht="28.5" x14ac:dyDescent="0.2">
      <c r="A13" s="29" t="s">
        <v>67</v>
      </c>
    </row>
    <row r="14" spans="1:1" ht="14.25" hidden="1" x14ac:dyDescent="0.2">
      <c r="A14" s="13"/>
    </row>
  </sheetData>
  <sheetProtection algorithmName="SHA-512" hashValue="fb27VbG3xhndEaPfUrZ9wlbM0dyKeOp/OyruV38QP0NLngGtNmh1c/50xYmVy+RDrluimBAFF6R7ExIAJ3roFA==" saltValue="Ehs6tKNF8QNVCAuePojifQ=="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tabSelected="1" zoomScaleNormal="100" zoomScaleSheetLayoutView="130" workbookViewId="0">
      <selection activeCell="C5" sqref="C5:D5"/>
    </sheetView>
  </sheetViews>
  <sheetFormatPr baseColWidth="10" defaultColWidth="0" defaultRowHeight="14.25" customHeight="1" zeroHeight="1" x14ac:dyDescent="0.2"/>
  <cols>
    <col min="1" max="1" width="0.875" customWidth="1"/>
    <col min="2" max="2" width="38.875" customWidth="1"/>
    <col min="3" max="3" width="15.75" customWidth="1"/>
    <col min="4" max="4" width="17.75" customWidth="1"/>
    <col min="5" max="6" width="15.75" customWidth="1"/>
    <col min="7" max="7" width="0.875" customWidth="1"/>
    <col min="8" max="8" width="15.75" hidden="1" customWidth="1"/>
    <col min="9" max="9" width="11" hidden="1" customWidth="1"/>
    <col min="10" max="10" width="21.25" hidden="1" customWidth="1"/>
    <col min="11" max="16384" width="11" hidden="1"/>
  </cols>
  <sheetData>
    <row r="1" spans="2:11" ht="5.0999999999999996" customHeight="1" x14ac:dyDescent="0.2"/>
    <row r="2" spans="2:11" ht="24.95" customHeight="1" x14ac:dyDescent="0.3">
      <c r="B2" s="62" t="s">
        <v>8</v>
      </c>
      <c r="C2" s="62"/>
      <c r="D2" s="62"/>
      <c r="E2" s="62"/>
      <c r="F2" s="62"/>
      <c r="G2" s="16"/>
      <c r="H2" s="16"/>
    </row>
    <row r="3" spans="2:11" ht="12.4" customHeight="1" x14ac:dyDescent="0.2"/>
    <row r="4" spans="2:11" ht="24.95" customHeight="1" x14ac:dyDescent="0.2">
      <c r="B4" s="22" t="s">
        <v>15</v>
      </c>
      <c r="C4" s="63" t="s">
        <v>18</v>
      </c>
      <c r="D4" s="63"/>
      <c r="E4" s="63" t="s">
        <v>17</v>
      </c>
      <c r="F4" s="63"/>
      <c r="J4" t="s">
        <v>7</v>
      </c>
      <c r="K4" s="36" t="s">
        <v>59</v>
      </c>
    </row>
    <row r="5" spans="2:11" ht="24.95" customHeight="1" x14ac:dyDescent="0.2">
      <c r="B5" s="1" t="s">
        <v>14</v>
      </c>
      <c r="C5" s="58">
        <v>30</v>
      </c>
      <c r="D5" s="58"/>
      <c r="E5" s="59" t="s">
        <v>16</v>
      </c>
      <c r="F5" s="59"/>
      <c r="K5" s="37" t="s">
        <v>60</v>
      </c>
    </row>
    <row r="6" spans="2:11" ht="24.95" customHeight="1" x14ac:dyDescent="0.2">
      <c r="B6" s="2" t="s">
        <v>13</v>
      </c>
      <c r="C6" s="58">
        <v>60</v>
      </c>
      <c r="D6" s="58"/>
      <c r="E6" s="59" t="s">
        <v>16</v>
      </c>
      <c r="F6" s="59"/>
      <c r="J6" t="s">
        <v>6</v>
      </c>
      <c r="K6" t="s">
        <v>19</v>
      </c>
    </row>
    <row r="7" spans="2:11" ht="24.95" customHeight="1" x14ac:dyDescent="0.2">
      <c r="B7" s="2" t="s">
        <v>12</v>
      </c>
      <c r="C7" s="58">
        <v>0</v>
      </c>
      <c r="D7" s="58"/>
      <c r="E7" s="59" t="s">
        <v>16</v>
      </c>
      <c r="F7" s="59"/>
      <c r="K7" t="s">
        <v>20</v>
      </c>
    </row>
    <row r="8" spans="2:11" ht="24.95" customHeight="1" x14ac:dyDescent="0.2">
      <c r="B8" s="2" t="s">
        <v>11</v>
      </c>
      <c r="C8" s="58">
        <v>151</v>
      </c>
      <c r="D8" s="58"/>
      <c r="E8" s="59" t="s">
        <v>16</v>
      </c>
      <c r="F8" s="59"/>
    </row>
    <row r="9" spans="2:11" ht="24.95" customHeight="1" x14ac:dyDescent="0.2">
      <c r="B9" s="2" t="s">
        <v>10</v>
      </c>
      <c r="C9" s="58">
        <v>300</v>
      </c>
      <c r="D9" s="58"/>
      <c r="E9" s="59" t="s">
        <v>16</v>
      </c>
      <c r="F9" s="59"/>
    </row>
    <row r="10" spans="2:11" ht="12.4" customHeight="1" x14ac:dyDescent="0.2">
      <c r="E10" s="3"/>
      <c r="F10" s="3"/>
    </row>
    <row r="11" spans="2:11" ht="24.95" customHeight="1" x14ac:dyDescent="0.2">
      <c r="B11" s="2" t="s">
        <v>9</v>
      </c>
      <c r="C11" s="60" t="s">
        <v>20</v>
      </c>
      <c r="D11" s="60"/>
      <c r="E11" s="59" t="s">
        <v>16</v>
      </c>
      <c r="F11" s="59"/>
    </row>
    <row r="12" spans="2:11" ht="12.4" customHeight="1" x14ac:dyDescent="0.2"/>
    <row r="13" spans="2:11" ht="12.4" customHeight="1" x14ac:dyDescent="0.2"/>
    <row r="14" spans="2:11" ht="24.95" customHeight="1" x14ac:dyDescent="0.2">
      <c r="B14" s="45" t="s">
        <v>21</v>
      </c>
      <c r="C14" s="45"/>
      <c r="D14" s="45"/>
      <c r="E14" s="45"/>
      <c r="F14" s="45"/>
    </row>
    <row r="15" spans="2:11" ht="24.95" customHeight="1" x14ac:dyDescent="0.2">
      <c r="B15" s="31" t="s">
        <v>24</v>
      </c>
      <c r="C15" s="61">
        <f>SUM(C5:C6)</f>
        <v>90</v>
      </c>
      <c r="D15" s="61"/>
      <c r="E15" s="52" t="s">
        <v>28</v>
      </c>
      <c r="F15" s="52"/>
    </row>
    <row r="16" spans="2:11" ht="66" customHeight="1" x14ac:dyDescent="0.2">
      <c r="B16" s="31" t="s">
        <v>23</v>
      </c>
      <c r="C16" s="57">
        <f>IF(C15=0,0,C5/C15)</f>
        <v>0.33333333333333331</v>
      </c>
      <c r="D16" s="57"/>
      <c r="E16" s="52" t="s">
        <v>27</v>
      </c>
      <c r="F16" s="52"/>
    </row>
    <row r="17" spans="2:6" ht="66" customHeight="1" x14ac:dyDescent="0.2">
      <c r="B17" s="31" t="s">
        <v>22</v>
      </c>
      <c r="C17" s="51">
        <f>IF(C5=0,0,C8/C5)</f>
        <v>5.0333333333333332</v>
      </c>
      <c r="D17" s="51"/>
      <c r="E17" s="52" t="s">
        <v>26</v>
      </c>
      <c r="F17" s="52"/>
    </row>
    <row r="18" spans="2:6" ht="24.95" customHeight="1" x14ac:dyDescent="0.2">
      <c r="B18" s="53" t="s">
        <v>25</v>
      </c>
      <c r="C18" s="53"/>
      <c r="D18" s="53"/>
      <c r="E18" s="54" t="str">
        <f>IF(OR(C16&gt;50%,C16&lt;10%),K4,K5)</f>
        <v>Exploitation ne pratiquant pas la répartition du travail dans la production de porcelets</v>
      </c>
      <c r="F18" s="54"/>
    </row>
    <row r="19" spans="2:6" ht="12" hidden="1" customHeight="1" x14ac:dyDescent="0.2"/>
    <row r="20" spans="2:6" ht="12.4" hidden="1" customHeight="1" x14ac:dyDescent="0.2"/>
    <row r="21" spans="2:6" ht="24.95" hidden="1" customHeight="1" x14ac:dyDescent="0.2">
      <c r="B21" s="23" t="s">
        <v>29</v>
      </c>
      <c r="C21" s="55" t="s">
        <v>34</v>
      </c>
      <c r="D21" s="55"/>
      <c r="E21" s="56" t="s">
        <v>35</v>
      </c>
      <c r="F21" s="56"/>
    </row>
    <row r="22" spans="2:6" ht="24.95" hidden="1" customHeight="1" x14ac:dyDescent="0.2">
      <c r="B22" s="24" t="s">
        <v>30</v>
      </c>
      <c r="C22" s="50">
        <v>0.26</v>
      </c>
      <c r="D22" s="50"/>
      <c r="E22" s="43" t="s">
        <v>2</v>
      </c>
      <c r="F22" s="43"/>
    </row>
    <row r="23" spans="2:6" ht="24.95" hidden="1" customHeight="1" x14ac:dyDescent="0.2">
      <c r="B23" s="24" t="s">
        <v>31</v>
      </c>
      <c r="C23" s="50">
        <v>0.74</v>
      </c>
      <c r="D23" s="50"/>
      <c r="E23" s="43" t="s">
        <v>3</v>
      </c>
      <c r="F23" s="43"/>
    </row>
    <row r="24" spans="2:6" ht="24.95" hidden="1" customHeight="1" x14ac:dyDescent="0.2">
      <c r="B24" s="2" t="s">
        <v>32</v>
      </c>
      <c r="C24" s="42">
        <v>2.7</v>
      </c>
      <c r="D24" s="42"/>
      <c r="E24" s="43" t="s">
        <v>4</v>
      </c>
      <c r="F24" s="43"/>
    </row>
    <row r="25" spans="2:6" ht="24.95" hidden="1" customHeight="1" x14ac:dyDescent="0.2">
      <c r="B25" s="2" t="s">
        <v>33</v>
      </c>
      <c r="C25" s="42">
        <v>11.8</v>
      </c>
      <c r="D25" s="42"/>
      <c r="E25" s="43" t="s">
        <v>5</v>
      </c>
      <c r="F25" s="43"/>
    </row>
    <row r="26" spans="2:6" ht="12.4" hidden="1" customHeight="1" x14ac:dyDescent="0.2"/>
    <row r="27" spans="2:6" ht="12.4" hidden="1" customHeight="1" x14ac:dyDescent="0.2"/>
    <row r="28" spans="2:6" ht="33" hidden="1" customHeight="1" x14ac:dyDescent="0.2">
      <c r="B28" s="30" t="s">
        <v>38</v>
      </c>
      <c r="C28" s="32" t="s">
        <v>41</v>
      </c>
      <c r="D28" s="32" t="s">
        <v>40</v>
      </c>
      <c r="E28" s="32" t="s">
        <v>39</v>
      </c>
    </row>
    <row r="29" spans="2:6" ht="24.95" hidden="1" customHeight="1" x14ac:dyDescent="0.2">
      <c r="B29" s="1" t="s">
        <v>14</v>
      </c>
      <c r="C29" s="33">
        <v>0.55000000000000004</v>
      </c>
      <c r="D29" s="38">
        <v>12</v>
      </c>
      <c r="E29" s="38">
        <v>14.7</v>
      </c>
      <c r="F29" s="21"/>
    </row>
    <row r="30" spans="2:6" ht="24.95" hidden="1" customHeight="1" x14ac:dyDescent="0.2">
      <c r="B30" s="2" t="s">
        <v>13</v>
      </c>
      <c r="C30" s="33">
        <v>0.26</v>
      </c>
      <c r="D30" s="38">
        <v>10.8</v>
      </c>
      <c r="E30" s="38">
        <v>11.4</v>
      </c>
      <c r="F30" s="21"/>
    </row>
    <row r="31" spans="2:6" ht="24.95" hidden="1" customHeight="1" x14ac:dyDescent="0.2">
      <c r="B31" s="2" t="s">
        <v>12</v>
      </c>
      <c r="C31" s="33">
        <v>0.25</v>
      </c>
      <c r="D31" s="38">
        <v>10.8</v>
      </c>
      <c r="E31" s="38">
        <v>11.4</v>
      </c>
      <c r="F31" s="21"/>
    </row>
    <row r="32" spans="2:6" ht="24.95" hidden="1" customHeight="1" x14ac:dyDescent="0.2">
      <c r="B32" s="2" t="s">
        <v>11</v>
      </c>
      <c r="C32" s="33">
        <v>0.06</v>
      </c>
      <c r="D32" s="38">
        <v>11.8</v>
      </c>
      <c r="E32" s="38">
        <v>14.2</v>
      </c>
      <c r="F32" s="21"/>
    </row>
    <row r="33" spans="2:6" ht="24.95" hidden="1" customHeight="1" x14ac:dyDescent="0.2">
      <c r="B33" s="2" t="s">
        <v>10</v>
      </c>
      <c r="C33" s="33">
        <v>0.17</v>
      </c>
      <c r="D33" s="38">
        <v>10.5</v>
      </c>
      <c r="E33" s="38">
        <v>12.7</v>
      </c>
      <c r="F33" s="21"/>
    </row>
    <row r="34" spans="2:6" ht="97.5" hidden="1" customHeight="1" x14ac:dyDescent="0.2">
      <c r="B34" s="4" t="s">
        <v>37</v>
      </c>
      <c r="C34" s="5" t="s">
        <v>44</v>
      </c>
      <c r="D34" s="9" t="s">
        <v>43</v>
      </c>
      <c r="E34" s="9" t="s">
        <v>42</v>
      </c>
    </row>
    <row r="35" spans="2:6" ht="12.6" hidden="1" customHeight="1" x14ac:dyDescent="0.2">
      <c r="B35" s="4" t="s">
        <v>36</v>
      </c>
      <c r="C35" s="6" t="s">
        <v>0</v>
      </c>
      <c r="D35" s="44" t="s">
        <v>1</v>
      </c>
      <c r="E35" s="44"/>
    </row>
    <row r="36" spans="2:6" ht="12.6" hidden="1" customHeight="1" x14ac:dyDescent="0.2"/>
    <row r="37" spans="2:6" ht="12.6" hidden="1" customHeight="1" x14ac:dyDescent="0.2"/>
    <row r="38" spans="2:6" ht="24.75" hidden="1" customHeight="1" x14ac:dyDescent="0.2">
      <c r="B38" s="45" t="s">
        <v>45</v>
      </c>
      <c r="C38" s="46" t="s">
        <v>48</v>
      </c>
      <c r="D38" s="47"/>
      <c r="E38" s="8" t="s">
        <v>49</v>
      </c>
      <c r="F38" s="8" t="s">
        <v>50</v>
      </c>
    </row>
    <row r="39" spans="2:6" ht="12.6" hidden="1" customHeight="1" x14ac:dyDescent="0.2">
      <c r="B39" s="45"/>
      <c r="C39" s="48" t="s">
        <v>51</v>
      </c>
      <c r="D39" s="49"/>
      <c r="E39" s="10" t="s">
        <v>52</v>
      </c>
      <c r="F39" s="10" t="s">
        <v>53</v>
      </c>
    </row>
    <row r="40" spans="2:6" ht="37.5" hidden="1" customHeight="1" x14ac:dyDescent="0.2">
      <c r="B40" s="2" t="s">
        <v>46</v>
      </c>
      <c r="C40" s="39">
        <f>IF(E18=K5,ROUND(C15*C22,0),C5)</f>
        <v>23</v>
      </c>
      <c r="D40" s="25" t="s">
        <v>57</v>
      </c>
      <c r="E40" s="34">
        <f>C40*C29</f>
        <v>12.65</v>
      </c>
      <c r="F40" s="7">
        <f>IF($C$11=$K$7,ROUND(E40*D29,2),IF($C$11=$K$6,ROUND(E40*E29,2),"indiquer le système de production"))</f>
        <v>151.80000000000001</v>
      </c>
    </row>
    <row r="41" spans="2:6" ht="37.5" hidden="1" customHeight="1" x14ac:dyDescent="0.2">
      <c r="B41" s="2" t="s">
        <v>13</v>
      </c>
      <c r="C41" s="39">
        <f>C15-C40</f>
        <v>67</v>
      </c>
      <c r="D41" s="25" t="s">
        <v>56</v>
      </c>
      <c r="E41" s="34">
        <f>C41*C30</f>
        <v>17.420000000000002</v>
      </c>
      <c r="F41" s="7">
        <f t="shared" ref="F41:F44" si="0">IF($C$11=$K$7,ROUND(E41*D30,2),IF($C$11=$K$6,ROUND(E41*E30,2),"indiquer le système de production"))</f>
        <v>188.14</v>
      </c>
    </row>
    <row r="42" spans="2:6" ht="37.5" hidden="1" customHeight="1" x14ac:dyDescent="0.2">
      <c r="B42" s="2" t="s">
        <v>12</v>
      </c>
      <c r="C42" s="39">
        <f>C7</f>
        <v>0</v>
      </c>
      <c r="D42" s="25" t="s">
        <v>54</v>
      </c>
      <c r="E42" s="34">
        <f>C42*C31</f>
        <v>0</v>
      </c>
      <c r="F42" s="7">
        <f t="shared" si="0"/>
        <v>0</v>
      </c>
    </row>
    <row r="43" spans="2:6" ht="37.5" hidden="1" customHeight="1" x14ac:dyDescent="0.2">
      <c r="B43" s="2" t="s">
        <v>11</v>
      </c>
      <c r="C43" s="39">
        <f>IF(AND(E18=K4,C17&gt;5),ROUND(C5*C25,0),IF(E18=K4,C8,ROUND(C24*C15,0)))</f>
        <v>243</v>
      </c>
      <c r="D43" s="25" t="s">
        <v>55</v>
      </c>
      <c r="E43" s="34">
        <f>C43*C32</f>
        <v>14.58</v>
      </c>
      <c r="F43" s="7">
        <f t="shared" si="0"/>
        <v>172.04</v>
      </c>
    </row>
    <row r="44" spans="2:6" ht="37.5" hidden="1" customHeight="1" x14ac:dyDescent="0.2">
      <c r="B44" s="2" t="s">
        <v>10</v>
      </c>
      <c r="C44" s="39">
        <f>C9</f>
        <v>300</v>
      </c>
      <c r="D44" s="25" t="s">
        <v>54</v>
      </c>
      <c r="E44" s="34">
        <f>C44*C33</f>
        <v>51.000000000000007</v>
      </c>
      <c r="F44" s="7">
        <f t="shared" si="0"/>
        <v>535.5</v>
      </c>
    </row>
    <row r="45" spans="2:6" ht="24.95" hidden="1" customHeight="1" x14ac:dyDescent="0.2">
      <c r="B45" s="17" t="s">
        <v>47</v>
      </c>
      <c r="C45" s="19"/>
      <c r="D45" s="20"/>
      <c r="E45" s="35">
        <f>SUM(E40:E44)</f>
        <v>95.65</v>
      </c>
      <c r="F45" s="18">
        <f>SUM(F40:F44)</f>
        <v>1047.48</v>
      </c>
    </row>
    <row r="46" spans="2:6" ht="12.6" hidden="1" customHeight="1" x14ac:dyDescent="0.2">
      <c r="B46" s="26"/>
      <c r="C46" s="26"/>
      <c r="D46" s="26"/>
      <c r="E46" s="27"/>
      <c r="F46" s="28"/>
    </row>
    <row r="47" spans="2:6" ht="12.6" customHeight="1" x14ac:dyDescent="0.2"/>
    <row r="48" spans="2:6" ht="24.95" customHeight="1" x14ac:dyDescent="0.2">
      <c r="B48" s="40" t="s">
        <v>58</v>
      </c>
      <c r="C48" s="40"/>
      <c r="D48" s="40"/>
      <c r="E48" s="41">
        <f>F45/E45</f>
        <v>10.951176163094615</v>
      </c>
      <c r="F48" s="41"/>
    </row>
    <row r="49" ht="5.0999999999999996" customHeight="1" x14ac:dyDescent="0.2"/>
  </sheetData>
  <sheetProtection algorithmName="SHA-512" hashValue="PDOpwj8pHlm1QmvzJsMrMAKsTKlulGMAb875RAm0EW8OWMVD9L6whPX9EqRBfsHomq9L/32ObkmPGJeGgfUjUw==" saltValue="FOjoq1W+jb/fVR0Q78qaiA==" spinCount="100000" sheet="1" objects="1" scenarios="1"/>
  <mergeCells count="40">
    <mergeCell ref="C6:D6"/>
    <mergeCell ref="E6:F6"/>
    <mergeCell ref="B2:F2"/>
    <mergeCell ref="C4:D4"/>
    <mergeCell ref="E4:F4"/>
    <mergeCell ref="C5:D5"/>
    <mergeCell ref="E5:F5"/>
    <mergeCell ref="C16:D16"/>
    <mergeCell ref="E16:F16"/>
    <mergeCell ref="C7:D7"/>
    <mergeCell ref="E7:F7"/>
    <mergeCell ref="C8:D8"/>
    <mergeCell ref="E8:F8"/>
    <mergeCell ref="C9:D9"/>
    <mergeCell ref="E9:F9"/>
    <mergeCell ref="C11:D11"/>
    <mergeCell ref="E11:F11"/>
    <mergeCell ref="B14:F14"/>
    <mergeCell ref="C15:D15"/>
    <mergeCell ref="E15:F15"/>
    <mergeCell ref="C17:D17"/>
    <mergeCell ref="E17:F17"/>
    <mergeCell ref="B18:D18"/>
    <mergeCell ref="E18:F18"/>
    <mergeCell ref="C21:D21"/>
    <mergeCell ref="E21:F21"/>
    <mergeCell ref="C22:D22"/>
    <mergeCell ref="E22:F22"/>
    <mergeCell ref="C23:D23"/>
    <mergeCell ref="E23:F23"/>
    <mergeCell ref="C24:D24"/>
    <mergeCell ref="E24:F24"/>
    <mergeCell ref="B48:D48"/>
    <mergeCell ref="E48:F48"/>
    <mergeCell ref="C25:D25"/>
    <mergeCell ref="E25:F25"/>
    <mergeCell ref="D35:E35"/>
    <mergeCell ref="B38:B39"/>
    <mergeCell ref="C38:D38"/>
    <mergeCell ref="C39:D39"/>
  </mergeCells>
  <dataValidations count="1">
    <dataValidation type="list" allowBlank="1" showInputMessage="1" showErrorMessage="1" sqref="C11:D11" xr:uid="{00000000-0002-0000-0100-000000000000}">
      <formula1>$K$6:$K$7</formula1>
    </dataValidation>
  </dataValidations>
  <pageMargins left="0.7" right="0.7" top="0.78740157499999996" bottom="0.78740157499999996" header="0.3" footer="0.3"/>
  <pageSetup paperSize="9" scale="79" orientation="portrait" r:id="rId1"/>
  <rowBreaks count="1" manualBreakCount="1">
    <brk id="36" min="1" max="5" man="1"/>
  </rowBreaks>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zoomScaleNormal="100" zoomScaleSheetLayoutView="130" workbookViewId="0">
      <selection activeCell="C4" sqref="C4:D4"/>
    </sheetView>
  </sheetViews>
  <sheetFormatPr baseColWidth="10" defaultColWidth="0" defaultRowHeight="14.25" zeroHeight="1" x14ac:dyDescent="0.2"/>
  <cols>
    <col min="1" max="1" width="0.875" customWidth="1"/>
    <col min="2" max="2" width="38.875" customWidth="1"/>
    <col min="3" max="3" width="15.75" customWidth="1"/>
    <col min="4" max="4" width="17.75" customWidth="1"/>
    <col min="5" max="6" width="15.75" customWidth="1"/>
    <col min="7" max="7" width="0.875" customWidth="1"/>
    <col min="8" max="8" width="15.75" hidden="1" customWidth="1"/>
    <col min="9" max="9" width="11" hidden="1" customWidth="1"/>
    <col min="10" max="10" width="21.25" hidden="1" customWidth="1"/>
    <col min="11" max="16384" width="11" hidden="1"/>
  </cols>
  <sheetData>
    <row r="1" spans="2:11" ht="5.0999999999999996" customHeight="1" x14ac:dyDescent="0.2"/>
    <row r="2" spans="2:11" ht="24.95" customHeight="1" x14ac:dyDescent="0.3">
      <c r="B2" s="62" t="s">
        <v>8</v>
      </c>
      <c r="C2" s="62"/>
      <c r="D2" s="62"/>
      <c r="E2" s="62"/>
      <c r="F2" s="62"/>
      <c r="G2" s="16"/>
      <c r="H2" s="16"/>
    </row>
    <row r="3" spans="2:11" ht="12.4" customHeight="1" x14ac:dyDescent="0.2"/>
    <row r="4" spans="2:11" ht="24.95" customHeight="1" x14ac:dyDescent="0.2">
      <c r="B4" s="22" t="s">
        <v>15</v>
      </c>
      <c r="C4" s="63" t="s">
        <v>18</v>
      </c>
      <c r="D4" s="63"/>
      <c r="E4" s="63" t="s">
        <v>17</v>
      </c>
      <c r="F4" s="63"/>
      <c r="J4" t="s">
        <v>7</v>
      </c>
      <c r="K4" s="36" t="s">
        <v>59</v>
      </c>
    </row>
    <row r="5" spans="2:11" ht="24.95" customHeight="1" x14ac:dyDescent="0.2">
      <c r="B5" s="1" t="s">
        <v>14</v>
      </c>
      <c r="C5" s="58">
        <v>30</v>
      </c>
      <c r="D5" s="58"/>
      <c r="E5" s="59" t="s">
        <v>16</v>
      </c>
      <c r="F5" s="59"/>
      <c r="K5" s="37" t="s">
        <v>60</v>
      </c>
    </row>
    <row r="6" spans="2:11" ht="24.95" customHeight="1" x14ac:dyDescent="0.2">
      <c r="B6" s="2" t="s">
        <v>13</v>
      </c>
      <c r="C6" s="58">
        <v>60</v>
      </c>
      <c r="D6" s="58"/>
      <c r="E6" s="59" t="s">
        <v>16</v>
      </c>
      <c r="F6" s="59"/>
      <c r="J6" t="s">
        <v>6</v>
      </c>
      <c r="K6" t="s">
        <v>19</v>
      </c>
    </row>
    <row r="7" spans="2:11" ht="24.95" customHeight="1" x14ac:dyDescent="0.2">
      <c r="B7" s="2" t="s">
        <v>12</v>
      </c>
      <c r="C7" s="58">
        <v>0</v>
      </c>
      <c r="D7" s="58"/>
      <c r="E7" s="59" t="s">
        <v>16</v>
      </c>
      <c r="F7" s="59"/>
      <c r="K7" t="s">
        <v>20</v>
      </c>
    </row>
    <row r="8" spans="2:11" ht="24.95" customHeight="1" x14ac:dyDescent="0.2">
      <c r="B8" s="2" t="s">
        <v>11</v>
      </c>
      <c r="C8" s="58">
        <v>151</v>
      </c>
      <c r="D8" s="58"/>
      <c r="E8" s="59" t="s">
        <v>16</v>
      </c>
      <c r="F8" s="59"/>
    </row>
    <row r="9" spans="2:11" ht="24.95" customHeight="1" x14ac:dyDescent="0.2">
      <c r="B9" s="2" t="s">
        <v>10</v>
      </c>
      <c r="C9" s="58">
        <v>300</v>
      </c>
      <c r="D9" s="58"/>
      <c r="E9" s="59" t="s">
        <v>16</v>
      </c>
      <c r="F9" s="59"/>
    </row>
    <row r="10" spans="2:11" ht="12.4" customHeight="1" x14ac:dyDescent="0.2">
      <c r="E10" s="3"/>
      <c r="F10" s="3"/>
    </row>
    <row r="11" spans="2:11" ht="24.95" customHeight="1" x14ac:dyDescent="0.2">
      <c r="B11" s="2" t="s">
        <v>9</v>
      </c>
      <c r="C11" s="60" t="s">
        <v>20</v>
      </c>
      <c r="D11" s="60"/>
      <c r="E11" s="59" t="s">
        <v>16</v>
      </c>
      <c r="F11" s="59"/>
    </row>
    <row r="12" spans="2:11" ht="12.4" customHeight="1" x14ac:dyDescent="0.2"/>
    <row r="13" spans="2:11" ht="12.4" customHeight="1" x14ac:dyDescent="0.2"/>
    <row r="14" spans="2:11" s="76" customFormat="1" ht="24.95" customHeight="1" x14ac:dyDescent="0.2">
      <c r="B14" s="79" t="s">
        <v>21</v>
      </c>
      <c r="C14" s="79"/>
      <c r="D14" s="79"/>
      <c r="E14" s="79"/>
      <c r="F14" s="79"/>
    </row>
    <row r="15" spans="2:11" s="76" customFormat="1" ht="24.95" customHeight="1" x14ac:dyDescent="0.2">
      <c r="B15" s="80" t="s">
        <v>24</v>
      </c>
      <c r="C15" s="81">
        <f>SUM(C5:C6)</f>
        <v>90</v>
      </c>
      <c r="D15" s="81"/>
      <c r="E15" s="82" t="s">
        <v>28</v>
      </c>
      <c r="F15" s="82"/>
    </row>
    <row r="16" spans="2:11" s="76" customFormat="1" ht="66" customHeight="1" x14ac:dyDescent="0.2">
      <c r="B16" s="80" t="s">
        <v>23</v>
      </c>
      <c r="C16" s="83">
        <f>IF(C15=0,0,C5/C15)</f>
        <v>0.33333333333333331</v>
      </c>
      <c r="D16" s="83"/>
      <c r="E16" s="82" t="s">
        <v>27</v>
      </c>
      <c r="F16" s="82"/>
    </row>
    <row r="17" spans="2:6" s="76" customFormat="1" ht="66" customHeight="1" x14ac:dyDescent="0.2">
      <c r="B17" s="80" t="s">
        <v>22</v>
      </c>
      <c r="C17" s="84">
        <f>IF(C5=0,0,C8/C5)</f>
        <v>5.0333333333333332</v>
      </c>
      <c r="D17" s="84"/>
      <c r="E17" s="82" t="s">
        <v>26</v>
      </c>
      <c r="F17" s="82"/>
    </row>
    <row r="18" spans="2:6" s="76" customFormat="1" ht="24.95" customHeight="1" x14ac:dyDescent="0.2">
      <c r="B18" s="85" t="s">
        <v>25</v>
      </c>
      <c r="C18" s="85"/>
      <c r="D18" s="85"/>
      <c r="E18" s="86" t="str">
        <f>IF(OR(C16&gt;50%,C16&lt;10%),K4,K5)</f>
        <v>Exploitation ne pratiquant pas la répartition du travail dans la production de porcelets</v>
      </c>
      <c r="F18" s="86"/>
    </row>
    <row r="19" spans="2:6" s="76" customFormat="1" ht="12.4" customHeight="1" x14ac:dyDescent="0.2"/>
    <row r="20" spans="2:6" s="76" customFormat="1" ht="12.4" customHeight="1" x14ac:dyDescent="0.2"/>
    <row r="21" spans="2:6" s="76" customFormat="1" ht="24.95" customHeight="1" x14ac:dyDescent="0.2">
      <c r="B21" s="87" t="s">
        <v>29</v>
      </c>
      <c r="C21" s="88" t="s">
        <v>34</v>
      </c>
      <c r="D21" s="88"/>
      <c r="E21" s="89" t="s">
        <v>35</v>
      </c>
      <c r="F21" s="89"/>
    </row>
    <row r="22" spans="2:6" s="76" customFormat="1" ht="24.95" customHeight="1" x14ac:dyDescent="0.2">
      <c r="B22" s="90" t="s">
        <v>30</v>
      </c>
      <c r="C22" s="91">
        <v>0.26</v>
      </c>
      <c r="D22" s="91"/>
      <c r="E22" s="92" t="s">
        <v>2</v>
      </c>
      <c r="F22" s="92"/>
    </row>
    <row r="23" spans="2:6" s="76" customFormat="1" ht="24.95" customHeight="1" x14ac:dyDescent="0.2">
      <c r="B23" s="90" t="s">
        <v>31</v>
      </c>
      <c r="C23" s="91">
        <v>0.74</v>
      </c>
      <c r="D23" s="91"/>
      <c r="E23" s="92" t="s">
        <v>3</v>
      </c>
      <c r="F23" s="92"/>
    </row>
    <row r="24" spans="2:6" s="76" customFormat="1" ht="24.95" customHeight="1" x14ac:dyDescent="0.2">
      <c r="B24" s="64" t="s">
        <v>32</v>
      </c>
      <c r="C24" s="93">
        <v>2.7</v>
      </c>
      <c r="D24" s="93"/>
      <c r="E24" s="92" t="s">
        <v>4</v>
      </c>
      <c r="F24" s="92"/>
    </row>
    <row r="25" spans="2:6" s="76" customFormat="1" ht="24.95" customHeight="1" x14ac:dyDescent="0.2">
      <c r="B25" s="64" t="s">
        <v>33</v>
      </c>
      <c r="C25" s="93">
        <v>11.8</v>
      </c>
      <c r="D25" s="93"/>
      <c r="E25" s="92" t="s">
        <v>5</v>
      </c>
      <c r="F25" s="92"/>
    </row>
    <row r="26" spans="2:6" s="76" customFormat="1" ht="12.4" customHeight="1" x14ac:dyDescent="0.2"/>
    <row r="27" spans="2:6" s="76" customFormat="1" ht="12.4" customHeight="1" x14ac:dyDescent="0.2"/>
    <row r="28" spans="2:6" s="76" customFormat="1" ht="33" customHeight="1" x14ac:dyDescent="0.2">
      <c r="B28" s="94" t="s">
        <v>38</v>
      </c>
      <c r="C28" s="95" t="s">
        <v>41</v>
      </c>
      <c r="D28" s="95" t="s">
        <v>40</v>
      </c>
      <c r="E28" s="95" t="s">
        <v>39</v>
      </c>
    </row>
    <row r="29" spans="2:6" s="76" customFormat="1" ht="24.95" customHeight="1" x14ac:dyDescent="0.2">
      <c r="B29" s="96" t="s">
        <v>14</v>
      </c>
      <c r="C29" s="97">
        <v>0.55000000000000004</v>
      </c>
      <c r="D29" s="98">
        <v>12</v>
      </c>
      <c r="E29" s="98">
        <v>14.7</v>
      </c>
      <c r="F29" s="99"/>
    </row>
    <row r="30" spans="2:6" s="76" customFormat="1" ht="24.95" customHeight="1" x14ac:dyDescent="0.2">
      <c r="B30" s="64" t="s">
        <v>13</v>
      </c>
      <c r="C30" s="97">
        <v>0.26</v>
      </c>
      <c r="D30" s="98">
        <v>10.8</v>
      </c>
      <c r="E30" s="98">
        <v>11.4</v>
      </c>
      <c r="F30" s="99"/>
    </row>
    <row r="31" spans="2:6" s="76" customFormat="1" ht="24.95" customHeight="1" x14ac:dyDescent="0.2">
      <c r="B31" s="64" t="s">
        <v>12</v>
      </c>
      <c r="C31" s="97">
        <v>0.25</v>
      </c>
      <c r="D31" s="98">
        <v>10.8</v>
      </c>
      <c r="E31" s="98">
        <v>11.4</v>
      </c>
      <c r="F31" s="99"/>
    </row>
    <row r="32" spans="2:6" s="76" customFormat="1" ht="24.95" customHeight="1" x14ac:dyDescent="0.2">
      <c r="B32" s="64" t="s">
        <v>11</v>
      </c>
      <c r="C32" s="97">
        <v>0.06</v>
      </c>
      <c r="D32" s="98">
        <v>11.8</v>
      </c>
      <c r="E32" s="98">
        <v>14.2</v>
      </c>
      <c r="F32" s="99"/>
    </row>
    <row r="33" spans="2:6" s="76" customFormat="1" ht="24.95" customHeight="1" x14ac:dyDescent="0.2">
      <c r="B33" s="64" t="s">
        <v>10</v>
      </c>
      <c r="C33" s="97">
        <v>0.17</v>
      </c>
      <c r="D33" s="98">
        <v>10.5</v>
      </c>
      <c r="E33" s="98">
        <v>12.7</v>
      </c>
      <c r="F33" s="99"/>
    </row>
    <row r="34" spans="2:6" s="76" customFormat="1" ht="97.5" customHeight="1" x14ac:dyDescent="0.2">
      <c r="B34" s="100" t="s">
        <v>37</v>
      </c>
      <c r="C34" s="101" t="s">
        <v>44</v>
      </c>
      <c r="D34" s="102" t="s">
        <v>43</v>
      </c>
      <c r="E34" s="102" t="s">
        <v>42</v>
      </c>
    </row>
    <row r="35" spans="2:6" s="76" customFormat="1" ht="12.6" customHeight="1" x14ac:dyDescent="0.2">
      <c r="B35" s="100" t="s">
        <v>36</v>
      </c>
      <c r="C35" s="103" t="s">
        <v>0</v>
      </c>
      <c r="D35" s="104" t="s">
        <v>1</v>
      </c>
      <c r="E35" s="104"/>
    </row>
    <row r="36" spans="2:6" s="76" customFormat="1" ht="12.6" customHeight="1" x14ac:dyDescent="0.2"/>
    <row r="37" spans="2:6" s="76" customFormat="1" ht="12.6" customHeight="1" x14ac:dyDescent="0.2"/>
    <row r="38" spans="2:6" s="76" customFormat="1" ht="24.75" customHeight="1" x14ac:dyDescent="0.2">
      <c r="B38" s="79" t="s">
        <v>45</v>
      </c>
      <c r="C38" s="105" t="s">
        <v>48</v>
      </c>
      <c r="D38" s="106"/>
      <c r="E38" s="107" t="s">
        <v>49</v>
      </c>
      <c r="F38" s="107" t="s">
        <v>50</v>
      </c>
    </row>
    <row r="39" spans="2:6" s="76" customFormat="1" ht="12.6" customHeight="1" x14ac:dyDescent="0.2">
      <c r="B39" s="79"/>
      <c r="C39" s="108" t="s">
        <v>51</v>
      </c>
      <c r="D39" s="109"/>
      <c r="E39" s="110" t="s">
        <v>52</v>
      </c>
      <c r="F39" s="110" t="s">
        <v>53</v>
      </c>
    </row>
    <row r="40" spans="2:6" s="76" customFormat="1" ht="37.5" customHeight="1" x14ac:dyDescent="0.2">
      <c r="B40" s="64" t="s">
        <v>46</v>
      </c>
      <c r="C40" s="111">
        <f>IF(E18=K5,ROUND(C15*C22,0),C5)</f>
        <v>23</v>
      </c>
      <c r="D40" s="65" t="s">
        <v>57</v>
      </c>
      <c r="E40" s="66">
        <f>C40*C29</f>
        <v>12.65</v>
      </c>
      <c r="F40" s="67">
        <f>IF($C$11=$K$7,ROUND(E40*D29,4),IF($C$11=$K$6,ROUND(E40*E29,4),"indiquer le système de production"))</f>
        <v>151.80000000000001</v>
      </c>
    </row>
    <row r="41" spans="2:6" s="76" customFormat="1" ht="37.5" customHeight="1" x14ac:dyDescent="0.2">
      <c r="B41" s="64" t="s">
        <v>13</v>
      </c>
      <c r="C41" s="111">
        <f>C15-C40</f>
        <v>67</v>
      </c>
      <c r="D41" s="65" t="s">
        <v>56</v>
      </c>
      <c r="E41" s="66">
        <f>C41*C30</f>
        <v>17.420000000000002</v>
      </c>
      <c r="F41" s="67">
        <f t="shared" ref="F41:F44" si="0">IF($C$11=$K$7,ROUND(E41*D30,4),IF($C$11=$K$6,ROUND(E41*E30,4),"indiquer le système de production"))</f>
        <v>188.136</v>
      </c>
    </row>
    <row r="42" spans="2:6" s="76" customFormat="1" ht="37.5" customHeight="1" x14ac:dyDescent="0.2">
      <c r="B42" s="64" t="s">
        <v>12</v>
      </c>
      <c r="C42" s="111">
        <f>C7</f>
        <v>0</v>
      </c>
      <c r="D42" s="65" t="s">
        <v>54</v>
      </c>
      <c r="E42" s="66">
        <f>C42*C31</f>
        <v>0</v>
      </c>
      <c r="F42" s="67">
        <f t="shared" si="0"/>
        <v>0</v>
      </c>
    </row>
    <row r="43" spans="2:6" s="76" customFormat="1" ht="37.5" customHeight="1" x14ac:dyDescent="0.2">
      <c r="B43" s="64" t="s">
        <v>11</v>
      </c>
      <c r="C43" s="111">
        <f>IF(AND(E18=K4,C17&gt;5),ROUND(C5*C25,0),IF(E18=K4,C8,ROUND(C24*C15,0)))</f>
        <v>243</v>
      </c>
      <c r="D43" s="65" t="s">
        <v>55</v>
      </c>
      <c r="E43" s="66">
        <f>C43*C32</f>
        <v>14.58</v>
      </c>
      <c r="F43" s="67">
        <f t="shared" si="0"/>
        <v>172.04400000000001</v>
      </c>
    </row>
    <row r="44" spans="2:6" s="76" customFormat="1" ht="37.5" customHeight="1" x14ac:dyDescent="0.2">
      <c r="B44" s="64" t="s">
        <v>10</v>
      </c>
      <c r="C44" s="111">
        <f>C9</f>
        <v>300</v>
      </c>
      <c r="D44" s="65" t="s">
        <v>54</v>
      </c>
      <c r="E44" s="66">
        <f>C44*C33</f>
        <v>51.000000000000007</v>
      </c>
      <c r="F44" s="67">
        <f t="shared" si="0"/>
        <v>535.5</v>
      </c>
    </row>
    <row r="45" spans="2:6" s="76" customFormat="1" ht="24.95" customHeight="1" x14ac:dyDescent="0.2">
      <c r="B45" s="68" t="s">
        <v>47</v>
      </c>
      <c r="C45" s="69"/>
      <c r="D45" s="70"/>
      <c r="E45" s="71">
        <f>SUM(E40:E44)</f>
        <v>95.65</v>
      </c>
      <c r="F45" s="72">
        <f>SUM(F40:F44)</f>
        <v>1047.48</v>
      </c>
    </row>
    <row r="46" spans="2:6" s="76" customFormat="1" ht="12.6" customHeight="1" x14ac:dyDescent="0.2">
      <c r="B46" s="73"/>
      <c r="C46" s="73"/>
      <c r="D46" s="73"/>
      <c r="E46" s="74"/>
      <c r="F46" s="75"/>
    </row>
    <row r="47" spans="2:6" s="76" customFormat="1" ht="12.6" customHeight="1" x14ac:dyDescent="0.2"/>
    <row r="48" spans="2:6" s="76" customFormat="1" ht="24.95" customHeight="1" x14ac:dyDescent="0.2">
      <c r="B48" s="77" t="s">
        <v>58</v>
      </c>
      <c r="C48" s="77"/>
      <c r="D48" s="77"/>
      <c r="E48" s="78">
        <f>ROUND(F45/E45,2)</f>
        <v>10.95</v>
      </c>
      <c r="F48" s="78"/>
    </row>
    <row r="49" ht="5.0999999999999996" customHeight="1" x14ac:dyDescent="0.2"/>
  </sheetData>
  <sheetProtection algorithmName="SHA-512" hashValue="8+ucP0Z7CbbE/RyMT1gUC1Cjne/7Nl0FkcQdpxNE7kBeGpdXLslSNvE5Kw8Ro+x5325bfeF1J146K8F8b2hyKA==" saltValue="7xGOUlExBXu757m2mqpDow==" spinCount="100000" sheet="1" objects="1" scenarios="1"/>
  <mergeCells count="40">
    <mergeCell ref="B2:F2"/>
    <mergeCell ref="C38:D38"/>
    <mergeCell ref="C39:D39"/>
    <mergeCell ref="B14:F14"/>
    <mergeCell ref="B48:D48"/>
    <mergeCell ref="E48:F48"/>
    <mergeCell ref="B38:B39"/>
    <mergeCell ref="C11:D11"/>
    <mergeCell ref="E11:F11"/>
    <mergeCell ref="D35:E35"/>
    <mergeCell ref="E21:F21"/>
    <mergeCell ref="E22:F22"/>
    <mergeCell ref="E23:F23"/>
    <mergeCell ref="C21:D21"/>
    <mergeCell ref="C22:D22"/>
    <mergeCell ref="C23:D23"/>
    <mergeCell ref="C4:D4"/>
    <mergeCell ref="E4:F4"/>
    <mergeCell ref="C5:D5"/>
    <mergeCell ref="E5:F5"/>
    <mergeCell ref="C6:D6"/>
    <mergeCell ref="E6:F6"/>
    <mergeCell ref="C7:D7"/>
    <mergeCell ref="E7:F7"/>
    <mergeCell ref="C8:D8"/>
    <mergeCell ref="E8:F8"/>
    <mergeCell ref="C9:D9"/>
    <mergeCell ref="E9:F9"/>
    <mergeCell ref="C15:D15"/>
    <mergeCell ref="E15:F15"/>
    <mergeCell ref="C16:D16"/>
    <mergeCell ref="E16:F16"/>
    <mergeCell ref="C17:D17"/>
    <mergeCell ref="E17:F17"/>
    <mergeCell ref="B18:D18"/>
    <mergeCell ref="E18:F18"/>
    <mergeCell ref="E24:F24"/>
    <mergeCell ref="E25:F25"/>
    <mergeCell ref="C24:D24"/>
    <mergeCell ref="C25:D25"/>
  </mergeCells>
  <dataValidations count="1">
    <dataValidation type="list" allowBlank="1" showInputMessage="1" showErrorMessage="1" sqref="C11:D11" xr:uid="{00000000-0002-0000-0200-000000000000}">
      <formula1>$K$6:$K$7</formula1>
    </dataValidation>
  </dataValidations>
  <pageMargins left="0.7" right="0.7" top="0.78740157499999996" bottom="0.78740157499999996" header="0.3" footer="0.3"/>
  <pageSetup paperSize="9" scale="79" orientation="portrait" r:id="rId1"/>
  <rowBreaks count="1" manualBreakCount="1">
    <brk id="36" min="1"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Contexte</vt:lpstr>
      <vt:lpstr>calcule courte </vt:lpstr>
      <vt:lpstr>calcule complete</vt:lpstr>
      <vt:lpstr>'calcule complete'!Druckbereich</vt:lpstr>
      <vt:lpstr>'calcule courte '!Druckbereich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Hunkeler Johannes BLW</dc:creator>
  <cp:lastModifiedBy>Meyer Daniel BLW</cp:lastModifiedBy>
  <cp:lastPrinted>2022-03-01T10:55:47Z</cp:lastPrinted>
  <dcterms:created xsi:type="dcterms:W3CDTF">2020-08-06T07:47:50Z</dcterms:created>
  <dcterms:modified xsi:type="dcterms:W3CDTF">2023-04-03T13:52:05Z</dcterms:modified>
  <cp:contentStatus/>
</cp:coreProperties>
</file>