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80876292\Downloads\"/>
    </mc:Choice>
  </mc:AlternateContent>
  <xr:revisionPtr revIDLastSave="0" documentId="8_{074C8E09-D1F1-4FD6-97B2-AE34F1C134E9}" xr6:coauthVersionLast="47" xr6:coauthVersionMax="47" xr10:uidLastSave="{00000000-0000-0000-0000-000000000000}"/>
  <bookViews>
    <workbookView xWindow="-120" yWindow="-120" windowWidth="29040" windowHeight="15720" xr2:uid="{00000000-000D-0000-FFFF-FFFF00000000}"/>
  </bookViews>
  <sheets>
    <sheet name="Guide" sheetId="1" r:id="rId1"/>
    <sheet name="Projet de budget PAN-RPGAA" sheetId="2" r:id="rId2"/>
    <sheet name="Calc. collections fruitières " sheetId="3" r:id="rId3"/>
    <sheet name="Calc. collections de vignes" sheetId="4" r:id="rId4"/>
    <sheet name="Tabelle1" sheetId="6" state="hidden" r:id="rId5"/>
    <sheet name="Feuil1" sheetId="5" state="hidden" r:id="rId6"/>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3" l="1"/>
  <c r="E40" i="3"/>
  <c r="G39" i="3"/>
  <c r="G38" i="3"/>
  <c r="F37" i="3"/>
  <c r="E37" i="3"/>
  <c r="D37" i="3"/>
  <c r="G36" i="3"/>
  <c r="G40" i="3" s="1"/>
  <c r="F36" i="3"/>
  <c r="F40" i="3" s="1"/>
  <c r="E36" i="3"/>
  <c r="D40" i="3"/>
  <c r="D96" i="2"/>
  <c r="C28" i="3" l="1"/>
  <c r="G28" i="3" s="1"/>
  <c r="C26" i="3"/>
  <c r="F26" i="3" s="1"/>
  <c r="C24" i="3"/>
  <c r="C22" i="3"/>
  <c r="D22" i="3" s="1"/>
  <c r="C20" i="3"/>
  <c r="C17" i="3"/>
  <c r="F17" i="3" s="1"/>
  <c r="C15" i="3"/>
  <c r="F15" i="3" s="1"/>
  <c r="C13" i="3"/>
  <c r="F13" i="3" s="1"/>
  <c r="J42" i="6"/>
  <c r="I42" i="6"/>
  <c r="H42" i="6"/>
  <c r="G42" i="6"/>
  <c r="F42" i="6"/>
  <c r="E42" i="6"/>
  <c r="H36" i="6"/>
  <c r="G36" i="6"/>
  <c r="F36" i="6"/>
  <c r="E36" i="6"/>
  <c r="H30" i="6"/>
  <c r="G30" i="6"/>
  <c r="F30" i="6"/>
  <c r="E30" i="6"/>
  <c r="K8" i="6"/>
  <c r="J8" i="6"/>
  <c r="I8" i="6"/>
  <c r="G64" i="2"/>
  <c r="G22" i="4"/>
  <c r="F22" i="4"/>
  <c r="E22" i="4"/>
  <c r="D22" i="4"/>
  <c r="H20" i="4"/>
  <c r="F14" i="4"/>
  <c r="F17" i="4"/>
  <c r="G17" i="4"/>
  <c r="G14" i="4"/>
  <c r="G18" i="4" s="1"/>
  <c r="G21" i="4" s="1"/>
  <c r="G28" i="4" s="1"/>
  <c r="E17" i="4"/>
  <c r="D17" i="4"/>
  <c r="E14" i="4"/>
  <c r="E18" i="4" s="1"/>
  <c r="E21" i="4" s="1"/>
  <c r="D14" i="4"/>
  <c r="H13" i="4"/>
  <c r="G33" i="3"/>
  <c r="F33" i="3"/>
  <c r="E33" i="3"/>
  <c r="D33" i="3"/>
  <c r="H31" i="3"/>
  <c r="F24" i="3"/>
  <c r="F22" i="3"/>
  <c r="E22" i="3"/>
  <c r="F20" i="3"/>
  <c r="E17" i="3"/>
  <c r="D17" i="3"/>
  <c r="H16" i="3"/>
  <c r="H14" i="3"/>
  <c r="H12" i="3"/>
  <c r="G17" i="3"/>
  <c r="G20" i="3"/>
  <c r="G22" i="3"/>
  <c r="G24" i="3"/>
  <c r="D20" i="3"/>
  <c r="D24" i="3"/>
  <c r="E13" i="3"/>
  <c r="E20" i="3"/>
  <c r="E24" i="3"/>
  <c r="E29" i="2"/>
  <c r="D29" i="2"/>
  <c r="E12" i="2"/>
  <c r="E14" i="2"/>
  <c r="E16" i="2"/>
  <c r="E18" i="2"/>
  <c r="E36" i="2"/>
  <c r="E38" i="2"/>
  <c r="E40" i="2"/>
  <c r="E42" i="2"/>
  <c r="E53" i="2"/>
  <c r="E60" i="2"/>
  <c r="E62" i="2"/>
  <c r="E64" i="2"/>
  <c r="E66" i="2"/>
  <c r="E77" i="2"/>
  <c r="F12" i="2"/>
  <c r="F14" i="2"/>
  <c r="F16" i="2"/>
  <c r="F18" i="2"/>
  <c r="F29" i="2"/>
  <c r="F36" i="2"/>
  <c r="F38" i="2"/>
  <c r="F40" i="2"/>
  <c r="F42" i="2"/>
  <c r="F53" i="2"/>
  <c r="F60" i="2"/>
  <c r="F62" i="2"/>
  <c r="F64" i="2"/>
  <c r="F66" i="2"/>
  <c r="F77" i="2"/>
  <c r="G12" i="2"/>
  <c r="G14" i="2"/>
  <c r="G16" i="2"/>
  <c r="G18" i="2"/>
  <c r="G29" i="2"/>
  <c r="G36" i="2"/>
  <c r="G38" i="2"/>
  <c r="G40" i="2"/>
  <c r="G42" i="2"/>
  <c r="G53" i="2"/>
  <c r="G60" i="2"/>
  <c r="G62" i="2"/>
  <c r="G66" i="2"/>
  <c r="G77" i="2"/>
  <c r="D12" i="2"/>
  <c r="D14" i="2"/>
  <c r="D16" i="2"/>
  <c r="D18" i="2"/>
  <c r="D36" i="2"/>
  <c r="D38" i="2"/>
  <c r="D40" i="2"/>
  <c r="D42" i="2"/>
  <c r="D53" i="2"/>
  <c r="D60" i="2"/>
  <c r="D62" i="2"/>
  <c r="D64" i="2"/>
  <c r="D66" i="2"/>
  <c r="D77" i="2"/>
  <c r="H81" i="2"/>
  <c r="H70" i="2"/>
  <c r="H79" i="2"/>
  <c r="H55" i="2"/>
  <c r="H31" i="2"/>
  <c r="H90" i="2"/>
  <c r="H89" i="2"/>
  <c r="H88" i="2"/>
  <c r="H87" i="2"/>
  <c r="H73" i="2"/>
  <c r="H72" i="2"/>
  <c r="H71" i="2"/>
  <c r="H69" i="2"/>
  <c r="H49" i="2"/>
  <c r="H48" i="2"/>
  <c r="H47" i="2"/>
  <c r="H46" i="2"/>
  <c r="H45" i="2"/>
  <c r="H23" i="2"/>
  <c r="H22" i="2"/>
  <c r="H25" i="2"/>
  <c r="H21" i="2"/>
  <c r="H24" i="2"/>
  <c r="H76" i="2"/>
  <c r="H65" i="2"/>
  <c r="H63" i="2"/>
  <c r="H61" i="2"/>
  <c r="H59" i="2"/>
  <c r="H52" i="2"/>
  <c r="H41" i="2"/>
  <c r="H39" i="2"/>
  <c r="H37" i="2"/>
  <c r="H35" i="2"/>
  <c r="H17" i="2"/>
  <c r="H15" i="2"/>
  <c r="H11" i="2"/>
  <c r="H28" i="2"/>
  <c r="H13" i="2"/>
  <c r="F18" i="4"/>
  <c r="F21" i="4" s="1"/>
  <c r="H33" i="3"/>
  <c r="H14" i="4" l="1"/>
  <c r="F26" i="4"/>
  <c r="F25" i="4"/>
  <c r="E26" i="4"/>
  <c r="E25" i="4"/>
  <c r="D25" i="4"/>
  <c r="H22" i="4"/>
  <c r="G25" i="4"/>
  <c r="G29" i="4" s="1"/>
  <c r="G27" i="4"/>
  <c r="D18" i="4"/>
  <c r="F29" i="4"/>
  <c r="H17" i="4"/>
  <c r="G13" i="3"/>
  <c r="H20" i="3"/>
  <c r="E26" i="3"/>
  <c r="G26" i="3"/>
  <c r="H22" i="3"/>
  <c r="D26" i="3"/>
  <c r="H26" i="3" s="1"/>
  <c r="D13" i="3"/>
  <c r="H13" i="3" s="1"/>
  <c r="H17" i="3"/>
  <c r="H24" i="3"/>
  <c r="G15" i="3"/>
  <c r="F28" i="3"/>
  <c r="F29" i="3" s="1"/>
  <c r="D15" i="3"/>
  <c r="D28" i="3"/>
  <c r="E15" i="3"/>
  <c r="E28" i="3"/>
  <c r="H66" i="2"/>
  <c r="H64" i="2"/>
  <c r="E82" i="2"/>
  <c r="E83" i="2" s="1"/>
  <c r="E91" i="2" s="1"/>
  <c r="E92" i="2" s="1"/>
  <c r="G67" i="2"/>
  <c r="G78" i="2" s="1"/>
  <c r="F82" i="2"/>
  <c r="F83" i="2" s="1"/>
  <c r="F91" i="2" s="1"/>
  <c r="F19" i="2"/>
  <c r="H29" i="2"/>
  <c r="H62" i="2"/>
  <c r="G19" i="2"/>
  <c r="G30" i="2" s="1"/>
  <c r="H14" i="2"/>
  <c r="H16" i="2"/>
  <c r="H53" i="2"/>
  <c r="H77" i="2"/>
  <c r="D82" i="2"/>
  <c r="G82" i="2"/>
  <c r="G83" i="2" s="1"/>
  <c r="G91" i="2" s="1"/>
  <c r="G96" i="2" s="1"/>
  <c r="H36" i="2"/>
  <c r="E43" i="2"/>
  <c r="E54" i="2" s="1"/>
  <c r="H40" i="2"/>
  <c r="H42" i="2"/>
  <c r="H38" i="2"/>
  <c r="D43" i="2"/>
  <c r="D54" i="2" s="1"/>
  <c r="F67" i="2"/>
  <c r="F78" i="2" s="1"/>
  <c r="F30" i="2"/>
  <c r="E67" i="2"/>
  <c r="E78" i="2" s="1"/>
  <c r="E19" i="2"/>
  <c r="E30" i="2" s="1"/>
  <c r="F92" i="2"/>
  <c r="F96" i="2"/>
  <c r="D19" i="2"/>
  <c r="H12" i="2"/>
  <c r="H18" i="2"/>
  <c r="G43" i="2"/>
  <c r="G54" i="2" s="1"/>
  <c r="H60" i="2"/>
  <c r="F43" i="2"/>
  <c r="F54" i="2" s="1"/>
  <c r="D67" i="2"/>
  <c r="E29" i="4" l="1"/>
  <c r="H18" i="4"/>
  <c r="D21" i="4"/>
  <c r="D26" i="4" s="1"/>
  <c r="E29" i="3"/>
  <c r="E32" i="3" s="1"/>
  <c r="G29" i="3"/>
  <c r="F32" i="3"/>
  <c r="H28" i="3"/>
  <c r="H15" i="3"/>
  <c r="D29" i="3"/>
  <c r="E84" i="2"/>
  <c r="H82" i="2"/>
  <c r="G92" i="2"/>
  <c r="D83" i="2"/>
  <c r="E96" i="2"/>
  <c r="G84" i="2"/>
  <c r="F84" i="2"/>
  <c r="H54" i="2"/>
  <c r="H43" i="2"/>
  <c r="H67" i="2"/>
  <c r="D78" i="2"/>
  <c r="H78" i="2" s="1"/>
  <c r="H83" i="2"/>
  <c r="H91" i="2" s="1"/>
  <c r="D91" i="2"/>
  <c r="D30" i="2"/>
  <c r="H19" i="2"/>
  <c r="H21" i="4" l="1"/>
  <c r="D29" i="4"/>
  <c r="H29" i="4" s="1"/>
  <c r="G32" i="3"/>
  <c r="H29" i="3"/>
  <c r="D32" i="3"/>
  <c r="H32" i="3" s="1"/>
  <c r="H30" i="2"/>
  <c r="D84" i="2"/>
  <c r="H84" i="2" s="1"/>
  <c r="D92" i="2"/>
  <c r="H96" i="2"/>
  <c r="H92" i="2"/>
  <c r="H40" i="3" l="1"/>
</calcChain>
</file>

<file path=xl/sharedStrings.xml><?xml version="1.0" encoding="utf-8"?>
<sst xmlns="http://schemas.openxmlformats.org/spreadsheetml/2006/main" count="300" uniqueCount="152">
  <si>
    <t>Organisation</t>
  </si>
  <si>
    <t>Budget</t>
  </si>
  <si>
    <t>Total</t>
  </si>
  <si>
    <t xml:space="preserve"> </t>
  </si>
  <si>
    <t>Guide pour remplir le projet de budget</t>
  </si>
  <si>
    <r>
      <t xml:space="preserve">Attention : </t>
    </r>
    <r>
      <rPr>
        <i/>
        <sz val="10"/>
        <color theme="1"/>
        <rFont val="Arial"/>
        <family val="2"/>
      </rPr>
      <t>les coûts liés à la constitution du dossier de la demande ne sont pas imputables.</t>
    </r>
  </si>
  <si>
    <t>Le modèle pour la présentation du budget doit être rempli et joint comme fichier Excel au projet soumis. En fonction du projet à soumettre, choisissez le bon modèle. Selon le projet, des objectifs intermédiaires entiers ou des lignes peuvent être supprimés ou ajoutés. Ce faisant, il faut ce faisant veiller à ce les sommes intermédiaires et le total continuent d'être calculés correctement.</t>
  </si>
  <si>
    <r>
      <t xml:space="preserve">S'il existe des </t>
    </r>
    <r>
      <rPr>
        <b/>
        <sz val="10"/>
        <rFont val="Arial"/>
        <family val="2"/>
      </rPr>
      <t>tarifs indicatifs (TI)</t>
    </r>
    <r>
      <rPr>
        <sz val="10"/>
        <rFont val="Arial"/>
        <family val="2"/>
      </rPr>
      <t xml:space="preserve"> approuvés par l'OFAG, ils doivent être utilisés pour le calcul du budget. Si un nouveau tarif indicatif est souhaité, le tarif indicatif doit être déterminé sur une feuille séparée. Si le budget est calculé selon les tarifs indicatifs, les coûts de personnel, les coûts de matériel et les coûts annexes ne doivent pas être mentionnés pour cette partie.</t>
    </r>
  </si>
  <si>
    <r>
      <t xml:space="preserve">En règle générale, la </t>
    </r>
    <r>
      <rPr>
        <b/>
        <sz val="10"/>
        <color theme="1"/>
        <rFont val="Arial"/>
        <family val="2"/>
      </rPr>
      <t>direction de projet</t>
    </r>
    <r>
      <rPr>
        <sz val="10"/>
        <color theme="1"/>
        <rFont val="Arial"/>
        <family val="2"/>
      </rPr>
      <t xml:space="preserve"> ne devrait pas représenter plus de 10 % des coûts de personnel, mais peut s'élever à au moins 1000 francs par an. La direction de projet inclut les rapports et une éventuelle participation aux séances.</t>
    </r>
  </si>
  <si>
    <t>Pour les collections fruitières et de vignes, veuillez utiliser le calculateur de budget approprié.</t>
  </si>
  <si>
    <t>Titre du projet</t>
  </si>
  <si>
    <t>Objectif intermédiaire 1</t>
  </si>
  <si>
    <t>Nombre d'heures</t>
  </si>
  <si>
    <t>Taux 1</t>
  </si>
  <si>
    <t>Taux 2</t>
  </si>
  <si>
    <t xml:space="preserve">ou </t>
  </si>
  <si>
    <t>Tarif indicatif (TI)</t>
  </si>
  <si>
    <t>Description TI</t>
  </si>
  <si>
    <t>Nombre</t>
  </si>
  <si>
    <t>TI :</t>
  </si>
  <si>
    <t>Somme intermédiaire objectif intermédiaire 1</t>
  </si>
  <si>
    <t>dont fonds PAN-RPGAA</t>
  </si>
  <si>
    <t>Objectif intermédiaire 2</t>
  </si>
  <si>
    <t>ou</t>
  </si>
  <si>
    <t>Somme intermédiaire objectif intermédiaire 2</t>
  </si>
  <si>
    <t>Objectif intermédiaire 3</t>
  </si>
  <si>
    <t>Nom du partenaire 1</t>
  </si>
  <si>
    <t>Nom du partenaire 2</t>
  </si>
  <si>
    <t>Somme intermédiaire objectif intermédiaire 3</t>
  </si>
  <si>
    <t>Fonds PAN-RPGAA</t>
  </si>
  <si>
    <t>Total par partenaire de projet</t>
  </si>
  <si>
    <t>Fonds propres / Recettes</t>
  </si>
  <si>
    <t>Partenaire 1</t>
  </si>
  <si>
    <t>Partenaire 2</t>
  </si>
  <si>
    <t>Somme intermédiaire coûts tous objectifs intermédiaires</t>
  </si>
  <si>
    <t>Coûts de tous les objectifs intermédiaires</t>
  </si>
  <si>
    <t>Nom de la collection (avec numéro)</t>
  </si>
  <si>
    <t>Culture</t>
  </si>
  <si>
    <t>Plantation de la collection</t>
  </si>
  <si>
    <t>Entretien de la collection</t>
  </si>
  <si>
    <t>Total intermédiaire</t>
  </si>
  <si>
    <t>Coûts administratifs</t>
  </si>
  <si>
    <t>Coûts de personnel (CP)</t>
  </si>
  <si>
    <r>
      <t xml:space="preserve">Les </t>
    </r>
    <r>
      <rPr>
        <b/>
        <sz val="10"/>
        <rFont val="Arial"/>
        <family val="2"/>
      </rPr>
      <t>coûts pour équipements (CE)</t>
    </r>
    <r>
      <rPr>
        <sz val="10"/>
        <rFont val="Arial"/>
        <family val="2"/>
      </rPr>
      <t xml:space="preserve"> doivent être détaillés (pas de montants forfaitaires). Ils comprennent : le matériel courant, le matériel de plantation, les frais de machines, les fermages, la location des entrepôts, les prestations fournies par des tiers, les analyses ainsi que les acquisitions pour le déroulement concret du projet.</t>
    </r>
  </si>
  <si>
    <r>
      <t xml:space="preserve">Les </t>
    </r>
    <r>
      <rPr>
        <b/>
        <sz val="10"/>
        <rFont val="Arial"/>
        <family val="2"/>
      </rPr>
      <t>coûts accessoires</t>
    </r>
    <r>
      <rPr>
        <sz val="10"/>
        <rFont val="Arial"/>
        <family val="2"/>
      </rPr>
      <t xml:space="preserve"> peuvent être budgétisés sur une base forfaitaire. En règle générale, ils ne doivent pas dépasser 10 % des </t>
    </r>
    <r>
      <rPr>
        <b/>
        <sz val="10"/>
        <rFont val="Arial"/>
        <family val="2"/>
      </rPr>
      <t>coûts de personnel (CP)</t>
    </r>
    <r>
      <rPr>
        <sz val="10"/>
        <rFont val="Arial"/>
        <family val="2"/>
      </rPr>
      <t xml:space="preserve"> imputables. Si les coûts accessoires sont plus élevés, ils doivent être justifiés spécifiquement. L'OFAG décide s'ils peuvent être imputés. Font partie des coûts accessoires les dépenses telles que les frais de déplacement (voiture : 70 ct./km), les frais de repas, le téléphone, le fax, Internet, le matériel de bureau, l'utilisation de l'infrastructure, les frais de congrès, les abonnements à des périodiques, etc. qui sont nécessaires au traitement du projet.    </t>
    </r>
  </si>
  <si>
    <t>Coûts pour équipements (CE)</t>
  </si>
  <si>
    <t>Description CE</t>
  </si>
  <si>
    <t>Tarif indicatif</t>
  </si>
  <si>
    <t>Basse-tige</t>
  </si>
  <si>
    <t>Demi-tige</t>
  </si>
  <si>
    <t>Haute-tige</t>
  </si>
  <si>
    <t>Haute-tige jusqu'à 3 ans</t>
  </si>
  <si>
    <t>Haute-tige 3 - 7 ans</t>
  </si>
  <si>
    <t>Autre (description)</t>
  </si>
  <si>
    <r>
      <t xml:space="preserve">Direction du projet </t>
    </r>
    <r>
      <rPr>
        <sz val="8"/>
        <rFont val="Arial"/>
        <family val="2"/>
      </rPr>
      <t>(10 %, min. 1000 francs par an)</t>
    </r>
  </si>
  <si>
    <t>Enregistrement dans la base de donnée*</t>
  </si>
  <si>
    <t>* Le tarif indicatif pour l'enregistrement dans la base de données est de 1 franc pour les multiplicats existants, de 3 francs pour les nouveaux multiplicats, mais au moins de 200 francs par collection.</t>
  </si>
  <si>
    <t>Total année</t>
  </si>
  <si>
    <r>
      <t>Total étape 1</t>
    </r>
    <r>
      <rPr>
        <sz val="9"/>
        <rFont val="Arial"/>
        <family val="2"/>
      </rPr>
      <t xml:space="preserve"> (travaux d'hiver)</t>
    </r>
  </si>
  <si>
    <t>Total par étapes</t>
  </si>
  <si>
    <r>
      <t xml:space="preserve">Total étape 2 + 3 </t>
    </r>
    <r>
      <rPr>
        <sz val="9"/>
        <rFont val="Arial"/>
        <family val="2"/>
      </rPr>
      <t>(entretien, compte-rendu)</t>
    </r>
  </si>
  <si>
    <t>Total étape 2 année dernière</t>
  </si>
  <si>
    <t>Total étape 3 année dernière</t>
  </si>
  <si>
    <r>
      <rPr>
        <b/>
        <sz val="9"/>
        <rFont val="Arial"/>
        <family val="2"/>
      </rPr>
      <t>Remarque :</t>
    </r>
    <r>
      <rPr>
        <sz val="9"/>
        <rFont val="Arial"/>
        <family val="2"/>
      </rPr>
      <t xml:space="preserve"> l'année où un arbre est planté, seule la contribution d'entretien peut être facturée si la plantation a lieu </t>
    </r>
    <r>
      <rPr>
        <b/>
        <sz val="9"/>
        <rFont val="Arial"/>
        <family val="2"/>
      </rPr>
      <t>avant</t>
    </r>
    <r>
      <rPr>
        <sz val="9"/>
        <rFont val="Arial"/>
        <family val="2"/>
      </rPr>
      <t xml:space="preserve"> la période de végétation.</t>
    </r>
  </si>
  <si>
    <r>
      <t xml:space="preserve">En règle générale, </t>
    </r>
    <r>
      <rPr>
        <b/>
        <sz val="9"/>
        <rFont val="Arial"/>
        <family val="2"/>
      </rPr>
      <t>l'âge des arbres haute-tige</t>
    </r>
    <r>
      <rPr>
        <sz val="9"/>
        <rFont val="Arial"/>
        <family val="2"/>
      </rPr>
      <t xml:space="preserve"> se réfère à l'âge moyen dans la collection. Pour les collections qui ont été constituées par étapes, l'âge doit être indiqué séparément pour chaque partie de la collection.</t>
    </r>
  </si>
  <si>
    <r>
      <t>Remarque :</t>
    </r>
    <r>
      <rPr>
        <sz val="9"/>
        <rFont val="Arial"/>
        <family val="2"/>
      </rPr>
      <t xml:space="preserve"> l'année où un arbre est planté, seule la contribution d'entretien peut être facturée si la plantation a lieu </t>
    </r>
    <r>
      <rPr>
        <b/>
        <sz val="9"/>
        <rFont val="Arial"/>
        <family val="2"/>
      </rPr>
      <t>avant</t>
    </r>
    <r>
      <rPr>
        <sz val="9"/>
        <rFont val="Arial"/>
        <family val="2"/>
      </rPr>
      <t xml:space="preserve"> la période de végétation.</t>
    </r>
  </si>
  <si>
    <r>
      <rPr>
        <sz val="9"/>
        <rFont val="Arial"/>
        <family val="2"/>
      </rPr>
      <t>En cas d'</t>
    </r>
    <r>
      <rPr>
        <b/>
        <sz val="9"/>
        <rFont val="Arial"/>
        <family val="2"/>
      </rPr>
      <t>arrachage ordonné</t>
    </r>
    <r>
      <rPr>
        <sz val="9"/>
        <rFont val="Arial"/>
        <family val="2"/>
      </rPr>
      <t xml:space="preserve"> d'une collection, les coûts sont pris en charge par l'OFAG.</t>
    </r>
  </si>
  <si>
    <t>selon le travail effectué</t>
  </si>
  <si>
    <t>Direction du projet (10 %, min. 1000 francs par an)</t>
  </si>
  <si>
    <t>Enregistrement dans la base de données*</t>
  </si>
  <si>
    <t>Cep</t>
  </si>
  <si>
    <t>Vignes</t>
  </si>
  <si>
    <t>Haute-tige &gt; 7 ans</t>
  </si>
  <si>
    <t>Enregistrement dans le RPGAA-SIN</t>
  </si>
  <si>
    <t>Richttarife</t>
  </si>
  <si>
    <t>Richttarif</t>
  </si>
  <si>
    <t>ohne Bäume</t>
  </si>
  <si>
    <t>Kern- / Steinobst</t>
  </si>
  <si>
    <t>Aufbau: einmalige Kosten pro Niederstamm</t>
  </si>
  <si>
    <t>Aufbau: einmalige Kosten pro Halbstamm</t>
  </si>
  <si>
    <t>Aufbau: einmalige Kosten pro Hochstamm</t>
  </si>
  <si>
    <t>Ø Alter der Hochstämme</t>
  </si>
  <si>
    <r>
      <t xml:space="preserve">Ø Alter der Hochstämme - </t>
    </r>
    <r>
      <rPr>
        <b/>
        <sz val="11"/>
        <rFont val="Arial"/>
        <family val="2"/>
      </rPr>
      <t>Direktzahlungsbeiträge Hochstamm</t>
    </r>
  </si>
  <si>
    <t>Erhaltung: Unterhalt eines Niederstammes</t>
  </si>
  <si>
    <t>-</t>
  </si>
  <si>
    <t>Erhaltung: Unterhalt eines Halbstammes</t>
  </si>
  <si>
    <t>1-3 Jahre</t>
  </si>
  <si>
    <t>4-6 Jahre</t>
  </si>
  <si>
    <t>&gt;7 Jahre</t>
  </si>
  <si>
    <t>Erhaltung: Unterhalt eines Hochstammes</t>
  </si>
  <si>
    <t>→</t>
  </si>
  <si>
    <t>Walnuss / Kastanie</t>
  </si>
  <si>
    <t>Reben</t>
  </si>
  <si>
    <t>Aufbau: einmalige Kosten pro Rebstock</t>
  </si>
  <si>
    <t>Erhaltung: Unterhalt eines Rebstockes</t>
  </si>
  <si>
    <t>Unterhalt</t>
  </si>
  <si>
    <t>Aufbau</t>
  </si>
  <si>
    <t>Fruits à noyau / a pépin</t>
  </si>
  <si>
    <t>Niederstamm</t>
  </si>
  <si>
    <t>Noix</t>
  </si>
  <si>
    <t>Halbstamm</t>
  </si>
  <si>
    <t>Châtaignier</t>
  </si>
  <si>
    <t>Haute-tige &lt; 3 ans</t>
  </si>
  <si>
    <t>Hochstamm</t>
  </si>
  <si>
    <t>Weinrebe</t>
  </si>
  <si>
    <t>Rebstock</t>
  </si>
  <si>
    <t>Rodung Kirschen</t>
  </si>
  <si>
    <t>Rodung Zwetschgen, Birnen, Quitten</t>
  </si>
  <si>
    <t>Rodung Äpfel</t>
  </si>
  <si>
    <t>anderes</t>
  </si>
  <si>
    <t>Frage Sammlung</t>
  </si>
  <si>
    <t>Matrix Aufbau mit Baum</t>
  </si>
  <si>
    <t>Frage Baumtyp Unterhalt 1</t>
  </si>
  <si>
    <t>Sammlung</t>
  </si>
  <si>
    <t>Frage mit/ ohne Baum</t>
  </si>
  <si>
    <t>Frage Baumtyp Aufbau</t>
  </si>
  <si>
    <t>Frage Baumtyp Aufbau 2</t>
  </si>
  <si>
    <t>Frage Baumtyp Unterhalt 2</t>
  </si>
  <si>
    <t>Frage Baumtyp Unterhalt 3</t>
  </si>
  <si>
    <t>Matrix Aufbau ohne Baum</t>
  </si>
  <si>
    <t>Frage mit/ohne Baum2</t>
  </si>
  <si>
    <t>Frage Baumtyp Aufbau 3</t>
  </si>
  <si>
    <t>Frage mit/ohne Baum3</t>
  </si>
  <si>
    <t>Frage Rodung Baumtyp 1</t>
  </si>
  <si>
    <t>Frage Rodung Baumtyp 2</t>
  </si>
  <si>
    <t>Frage Rodung Baumtyp 3</t>
  </si>
  <si>
    <t>Matrix Unterhalt</t>
  </si>
  <si>
    <r>
      <t>Mandats de prestation</t>
    </r>
    <r>
      <rPr>
        <sz val="12"/>
        <color theme="1"/>
        <rFont val="Arial"/>
        <family val="2"/>
      </rPr>
      <t xml:space="preserve"> Projets P / Projets S</t>
    </r>
  </si>
  <si>
    <r>
      <t xml:space="preserve">Aides financières </t>
    </r>
    <r>
      <rPr>
        <sz val="12"/>
        <color theme="1"/>
        <rFont val="Arial"/>
        <family val="2"/>
      </rPr>
      <t>Projets NN / Projets O</t>
    </r>
  </si>
  <si>
    <t>En règle générale, l'OFAG soutient les projets (intermédiaires) dans le domaine des relations publiques à hauteur de 50 % maximum du montant total, soit 25 000 francs par an au maximum.</t>
  </si>
  <si>
    <r>
      <t>Coûts accessoires</t>
    </r>
    <r>
      <rPr>
        <i/>
        <sz val="8"/>
        <rFont val="Arial"/>
        <family val="2"/>
      </rPr>
      <t xml:space="preserve"> Forfait 10 % des CP</t>
    </r>
  </si>
  <si>
    <r>
      <t xml:space="preserve">Coûts accessoires </t>
    </r>
    <r>
      <rPr>
        <i/>
        <sz val="8"/>
        <rFont val="Arial"/>
        <family val="2"/>
      </rPr>
      <t>Forfait 10 % des CP</t>
    </r>
  </si>
  <si>
    <r>
      <t xml:space="preserve">Direction de projet </t>
    </r>
    <r>
      <rPr>
        <i/>
        <sz val="8"/>
        <rFont val="Arial"/>
        <family val="2"/>
      </rPr>
      <t>max. 10 % sur CP et TI</t>
    </r>
  </si>
  <si>
    <t xml:space="preserve">Total </t>
  </si>
  <si>
    <t>Les fonds d'Agroscope (AGS) ne sont pas pris en compte lors du calcul des contributions et ils ne sont considérés ni comme des fonds propres ni comme des fonds de tiers, ni comme des fonds fédéraux.</t>
  </si>
  <si>
    <r>
      <t xml:space="preserve">Département fédéral de l'économie,
de la formation et de la recherche DEFR
 </t>
    </r>
    <r>
      <rPr>
        <b/>
        <sz val="7.5"/>
        <rFont val="Arial"/>
        <family val="2"/>
      </rPr>
      <t xml:space="preserve">
Office fédéral de l'agriculture OFAG</t>
    </r>
    <r>
      <rPr>
        <sz val="7.5"/>
        <rFont val="Arial"/>
        <family val="2"/>
      </rPr>
      <t xml:space="preserve">
Secteur Ressources génétiques, sécurité de la production 
et aliments pour animaux</t>
    </r>
  </si>
  <si>
    <r>
      <t xml:space="preserve">Département fédéral de l'économie,
de la formation et de la recherche DEFR
</t>
    </r>
    <r>
      <rPr>
        <b/>
        <sz val="7.5"/>
        <rFont val="Arial"/>
        <family val="2"/>
      </rPr>
      <t>Office fédéral de l'agriculture OFAG</t>
    </r>
    <r>
      <rPr>
        <sz val="7.5"/>
        <rFont val="Arial"/>
        <family val="2"/>
      </rPr>
      <t xml:space="preserve">
Secteur Ressources génétiques, sécurité de la production 
et aliments pour animaux</t>
    </r>
  </si>
  <si>
    <r>
      <t xml:space="preserve">Département fédéral de l'économie
de la formation et de la recherche DEFR
</t>
    </r>
    <r>
      <rPr>
        <b/>
        <sz val="7.5"/>
        <rFont val="Arial"/>
        <family val="2"/>
      </rPr>
      <t>Office fédéral de l'agriculture OFAG</t>
    </r>
    <r>
      <rPr>
        <sz val="7.5"/>
        <rFont val="Arial"/>
        <family val="2"/>
      </rPr>
      <t xml:space="preserve">
Secteur Ressources génétiques, sécurité de la production 
et aliments pour animaux</t>
    </r>
  </si>
  <si>
    <t>Ʃ</t>
  </si>
  <si>
    <t xml:space="preserve">Ʃ </t>
  </si>
  <si>
    <t>Uniquement pour les projets P ou S, si votre organisation est assujettie à la TVA:</t>
  </si>
  <si>
    <t>Taux de TVA</t>
  </si>
  <si>
    <t>IDE</t>
  </si>
  <si>
    <t>Si assujettie à la TVA:</t>
  </si>
  <si>
    <t>fonds PAN-RPGAA, TVA comprise</t>
  </si>
  <si>
    <t>Total par étapes, TVA comprise</t>
  </si>
  <si>
    <t>Ʃ Phase VIII</t>
  </si>
  <si>
    <r>
      <rPr>
        <b/>
        <sz val="10"/>
        <rFont val="Arial"/>
        <family val="2"/>
      </rPr>
      <t xml:space="preserve">TVA : </t>
    </r>
    <r>
      <rPr>
        <sz val="10"/>
        <rFont val="Arial"/>
        <family val="2"/>
      </rPr>
      <t>si votre organisation est assujettie à la TVA, vous pouvez ajouter la TVA en remplissant le pourcentage de TVA et le IDE. La TVA est ensuite automatiquement incluse dans le total des fonds PAN-RPGAA.</t>
    </r>
  </si>
  <si>
    <t>Le budget doit être structuré par objectif partiel et par partenaires du projet. Agroscope ne peut en principe participer qu'en tant que partenaire minoritaire (max. 50 % des fonds PAN-RPGAA). Il n'est pas possible de demander des contributions pour les coûts d'infrastructures d'Agroscope.</t>
  </si>
  <si>
    <t xml:space="preserve">Une part aussi élevée que possible de fonds propres et de fonds de tiers doit être apportée. Les éventuelles recettes sont aussi considérées comme des fonds propres et des fonds de tiers. 
La part des fonds propres et des fonds de tiers se rapporte aux coûts totaux moins les coûts qui sont couverts au moyen de fonds d'Agroscope. Elle doit être en règle générale au moins de 50 %. </t>
  </si>
  <si>
    <t>Calculateur de budget PAN-RPGAA phase VIII</t>
  </si>
  <si>
    <t>Calculateur de budget vignes PAN-RPGAA phase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</si>
</sst>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Fr.&quot;\ #,##0.00"/>
    <numFmt numFmtId="165" formatCode="&quot;Fr.&quot;\ #,##0"/>
    <numFmt numFmtId="166" formatCode="0.0%"/>
  </numFmts>
  <fonts count="32" x14ac:knownFonts="1">
    <font>
      <sz val="11"/>
      <color theme="1"/>
      <name val="Arial"/>
      <family val="2"/>
    </font>
    <font>
      <sz val="10"/>
      <name val="Arial"/>
      <family val="2"/>
    </font>
    <font>
      <sz val="7.5"/>
      <name val="Arial"/>
      <family val="2"/>
    </font>
    <font>
      <b/>
      <sz val="7.5"/>
      <name val="Arial"/>
      <family val="2"/>
    </font>
    <font>
      <b/>
      <sz val="12"/>
      <name val="Arial"/>
      <family val="2"/>
    </font>
    <font>
      <sz val="9"/>
      <name val="Arial"/>
      <family val="2"/>
    </font>
    <font>
      <b/>
      <sz val="11"/>
      <name val="Arial"/>
      <family val="2"/>
    </font>
    <font>
      <i/>
      <sz val="9"/>
      <name val="Arial"/>
      <family val="2"/>
    </font>
    <font>
      <b/>
      <sz val="9"/>
      <name val="Arial"/>
      <family val="2"/>
    </font>
    <font>
      <b/>
      <u/>
      <sz val="9"/>
      <name val="Arial"/>
      <family val="2"/>
    </font>
    <font>
      <b/>
      <i/>
      <sz val="9"/>
      <name val="Arial"/>
      <family val="2"/>
    </font>
    <font>
      <sz val="8"/>
      <color theme="1"/>
      <name val="Arial"/>
      <family val="2"/>
    </font>
    <font>
      <b/>
      <i/>
      <sz val="10"/>
      <color theme="1"/>
      <name val="Arial"/>
      <family val="2"/>
    </font>
    <font>
      <i/>
      <sz val="10"/>
      <color theme="1"/>
      <name val="Arial"/>
      <family val="2"/>
    </font>
    <font>
      <sz val="10"/>
      <color theme="1"/>
      <name val="Arial"/>
      <family val="2"/>
    </font>
    <font>
      <sz val="11"/>
      <name val="Arial"/>
      <family val="2"/>
    </font>
    <font>
      <b/>
      <sz val="10"/>
      <name val="Arial"/>
      <family val="2"/>
    </font>
    <font>
      <b/>
      <u val="doubleAccounting"/>
      <sz val="9"/>
      <name val="Arial"/>
      <family val="2"/>
    </font>
    <font>
      <b/>
      <sz val="16"/>
      <color theme="1"/>
      <name val="Arial"/>
      <family val="2"/>
    </font>
    <font>
      <b/>
      <sz val="10"/>
      <color theme="1"/>
      <name val="Arial"/>
      <family val="2"/>
    </font>
    <font>
      <sz val="8"/>
      <color rgb="FF000000"/>
      <name val="Segoe UI"/>
      <family val="2"/>
    </font>
    <font>
      <sz val="8"/>
      <name val="Arial"/>
      <family val="2"/>
    </font>
    <font>
      <sz val="9"/>
      <color theme="1"/>
      <name val="Arial"/>
      <family val="2"/>
    </font>
    <font>
      <b/>
      <sz val="9"/>
      <color theme="1"/>
      <name val="Arial"/>
      <family val="2"/>
    </font>
    <font>
      <u/>
      <sz val="11"/>
      <color theme="10"/>
      <name val="Arial"/>
      <family val="2"/>
    </font>
    <font>
      <b/>
      <sz val="12"/>
      <color theme="1"/>
      <name val="Arial"/>
      <family val="2"/>
    </font>
    <font>
      <sz val="12"/>
      <color theme="1"/>
      <name val="Arial"/>
      <family val="2"/>
    </font>
    <font>
      <i/>
      <sz val="8"/>
      <name val="Arial"/>
      <family val="2"/>
    </font>
    <font>
      <b/>
      <u val="double"/>
      <sz val="9"/>
      <name val="Arial"/>
      <family val="2"/>
    </font>
    <font>
      <sz val="11"/>
      <color theme="1"/>
      <name val="Arial"/>
      <family val="2"/>
    </font>
    <font>
      <sz val="10"/>
      <color theme="9"/>
      <name val="Arial"/>
      <family val="2"/>
    </font>
    <font>
      <b/>
      <sz val="9"/>
      <color theme="0" tint="-4.9989318521683403E-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4" fillId="0" borderId="0" applyNumberFormat="0" applyFill="0" applyBorder="0" applyAlignment="0" applyProtection="0"/>
    <xf numFmtId="9" fontId="29" fillId="0" borderId="0" applyFont="0" applyFill="0" applyBorder="0" applyAlignment="0" applyProtection="0"/>
  </cellStyleXfs>
  <cellXfs count="170">
    <xf numFmtId="0" fontId="0" fillId="0" borderId="0" xfId="0"/>
    <xf numFmtId="0" fontId="1" fillId="0" borderId="0" xfId="1"/>
    <xf numFmtId="0" fontId="4" fillId="2" borderId="0" xfId="1" applyFont="1" applyFill="1"/>
    <xf numFmtId="0" fontId="1" fillId="2" borderId="0" xfId="1" applyFill="1" applyAlignment="1">
      <alignment vertical="center"/>
    </xf>
    <xf numFmtId="0" fontId="1" fillId="0" borderId="0" xfId="1" applyAlignment="1">
      <alignment vertical="center"/>
    </xf>
    <xf numFmtId="0" fontId="1" fillId="2" borderId="0" xfId="1" applyFill="1"/>
    <xf numFmtId="0" fontId="1" fillId="2" borderId="0" xfId="1" applyFill="1" applyAlignment="1">
      <alignment wrapText="1"/>
    </xf>
    <xf numFmtId="0" fontId="5" fillId="2" borderId="0" xfId="1" applyFont="1" applyFill="1"/>
    <xf numFmtId="0" fontId="6" fillId="2" borderId="0" xfId="1" applyFont="1" applyFill="1" applyAlignment="1">
      <alignment vertical="top"/>
    </xf>
    <xf numFmtId="0" fontId="6" fillId="2" borderId="0" xfId="1" quotePrefix="1" applyFont="1" applyFill="1" applyAlignment="1">
      <alignment horizontal="right" vertical="top"/>
    </xf>
    <xf numFmtId="0" fontId="5" fillId="0" borderId="4" xfId="1" applyFont="1" applyBorder="1" applyProtection="1">
      <protection locked="0"/>
    </xf>
    <xf numFmtId="0" fontId="7" fillId="2" borderId="0" xfId="1" applyFont="1" applyFill="1"/>
    <xf numFmtId="164" fontId="7" fillId="2" borderId="0" xfId="1" applyNumberFormat="1" applyFont="1" applyFill="1" applyAlignment="1">
      <alignment shrinkToFit="1"/>
    </xf>
    <xf numFmtId="165" fontId="5" fillId="2" borderId="0" xfId="1" applyNumberFormat="1" applyFont="1" applyFill="1" applyAlignment="1">
      <alignment shrinkToFit="1"/>
    </xf>
    <xf numFmtId="165" fontId="8" fillId="2" borderId="0" xfId="1" applyNumberFormat="1" applyFont="1" applyFill="1" applyAlignment="1">
      <alignment shrinkToFit="1"/>
    </xf>
    <xf numFmtId="0" fontId="5" fillId="0" borderId="4" xfId="1" applyFont="1" applyBorder="1" applyAlignment="1" applyProtection="1">
      <alignment shrinkToFit="1"/>
      <protection locked="0"/>
    </xf>
    <xf numFmtId="0" fontId="6" fillId="2" borderId="0" xfId="1" applyFont="1" applyFill="1"/>
    <xf numFmtId="0" fontId="8" fillId="2" borderId="0" xfId="1" applyFont="1" applyFill="1"/>
    <xf numFmtId="0" fontId="6" fillId="2" borderId="0" xfId="1" quotePrefix="1" applyFont="1" applyFill="1" applyAlignment="1">
      <alignment horizontal="right"/>
    </xf>
    <xf numFmtId="165" fontId="9" fillId="2" borderId="0" xfId="1" applyNumberFormat="1" applyFont="1" applyFill="1" applyAlignment="1">
      <alignment shrinkToFit="1"/>
    </xf>
    <xf numFmtId="0" fontId="5" fillId="0" borderId="0" xfId="1" applyFont="1"/>
    <xf numFmtId="0" fontId="5" fillId="0" borderId="0" xfId="1" applyFont="1" applyAlignment="1">
      <alignment vertical="center"/>
    </xf>
    <xf numFmtId="0" fontId="1" fillId="0" borderId="0" xfId="1" applyAlignment="1">
      <alignment vertical="top"/>
    </xf>
    <xf numFmtId="0" fontId="7" fillId="0" borderId="0" xfId="1" applyFont="1" applyAlignment="1">
      <alignment vertical="center"/>
    </xf>
    <xf numFmtId="0" fontId="5" fillId="0" borderId="4" xfId="1" applyFont="1" applyBorder="1"/>
    <xf numFmtId="164" fontId="7" fillId="0" borderId="4" xfId="1" applyNumberFormat="1" applyFont="1" applyBorder="1" applyAlignment="1">
      <alignment shrinkToFit="1"/>
    </xf>
    <xf numFmtId="0" fontId="11" fillId="0" borderId="0" xfId="0" applyFont="1" applyAlignment="1">
      <alignment vertical="center"/>
    </xf>
    <xf numFmtId="0" fontId="14" fillId="0" borderId="0" xfId="0" applyFont="1" applyAlignment="1">
      <alignment vertical="center"/>
    </xf>
    <xf numFmtId="164" fontId="7" fillId="0" borderId="6" xfId="1" applyNumberFormat="1" applyFont="1" applyBorder="1" applyAlignment="1">
      <alignment shrinkToFit="1"/>
    </xf>
    <xf numFmtId="0" fontId="10" fillId="2" borderId="0" xfId="1" applyFont="1" applyFill="1"/>
    <xf numFmtId="164" fontId="10" fillId="2" borderId="7" xfId="1" applyNumberFormat="1" applyFont="1" applyFill="1" applyBorder="1" applyAlignment="1">
      <alignment shrinkToFit="1"/>
    </xf>
    <xf numFmtId="0" fontId="16" fillId="0" borderId="0" xfId="1" applyFont="1"/>
    <xf numFmtId="164" fontId="10" fillId="2" borderId="0" xfId="1" applyNumberFormat="1" applyFont="1" applyFill="1" applyAlignment="1">
      <alignment shrinkToFit="1"/>
    </xf>
    <xf numFmtId="164" fontId="10" fillId="2" borderId="8" xfId="1" applyNumberFormat="1" applyFont="1" applyFill="1" applyBorder="1" applyAlignment="1">
      <alignment shrinkToFit="1"/>
    </xf>
    <xf numFmtId="165" fontId="5" fillId="0" borderId="4" xfId="1" applyNumberFormat="1" applyFont="1" applyBorder="1" applyAlignment="1" applyProtection="1">
      <alignment shrinkToFit="1"/>
      <protection locked="0"/>
    </xf>
    <xf numFmtId="165" fontId="5" fillId="2" borderId="0" xfId="1" applyNumberFormat="1" applyFont="1" applyFill="1"/>
    <xf numFmtId="165" fontId="5" fillId="2" borderId="0" xfId="1" applyNumberFormat="1" applyFont="1" applyFill="1" applyAlignment="1" applyProtection="1">
      <alignment shrinkToFit="1"/>
      <protection locked="0"/>
    </xf>
    <xf numFmtId="0" fontId="16" fillId="2" borderId="0" xfId="1" applyFont="1" applyFill="1" applyAlignment="1">
      <alignment vertical="top"/>
    </xf>
    <xf numFmtId="0" fontId="16" fillId="2" borderId="0" xfId="1" applyFont="1" applyFill="1" applyAlignment="1">
      <alignment vertical="center"/>
    </xf>
    <xf numFmtId="0" fontId="16" fillId="2" borderId="0" xfId="1" applyFont="1" applyFill="1"/>
    <xf numFmtId="0" fontId="7" fillId="2" borderId="0" xfId="1" applyFont="1" applyFill="1" applyAlignment="1">
      <alignment vertical="center"/>
    </xf>
    <xf numFmtId="0" fontId="15" fillId="2" borderId="0" xfId="1" applyFont="1" applyFill="1" applyAlignment="1">
      <alignment vertical="center"/>
    </xf>
    <xf numFmtId="0" fontId="15" fillId="2" borderId="0" xfId="1" applyFont="1" applyFill="1" applyAlignment="1">
      <alignment vertical="top"/>
    </xf>
    <xf numFmtId="9" fontId="7" fillId="2" borderId="0" xfId="1" applyNumberFormat="1" applyFont="1" applyFill="1" applyAlignment="1">
      <alignment horizontal="left"/>
    </xf>
    <xf numFmtId="0" fontId="7" fillId="2" borderId="0" xfId="1" applyFont="1" applyFill="1" applyAlignment="1">
      <alignment horizontal="left"/>
    </xf>
    <xf numFmtId="165" fontId="17" fillId="2" borderId="0" xfId="1" applyNumberFormat="1" applyFont="1" applyFill="1" applyAlignment="1">
      <alignment shrinkToFit="1"/>
    </xf>
    <xf numFmtId="0" fontId="4" fillId="2" borderId="0" xfId="1" applyFont="1" applyFill="1" applyAlignment="1">
      <alignment horizontal="left"/>
    </xf>
    <xf numFmtId="0" fontId="8" fillId="0" borderId="4" xfId="1" applyFont="1" applyBorder="1"/>
    <xf numFmtId="0" fontId="15" fillId="2" borderId="0" xfId="1" applyFont="1" applyFill="1" applyAlignment="1">
      <alignment vertical="center" wrapText="1"/>
    </xf>
    <xf numFmtId="0" fontId="18" fillId="0" borderId="0" xfId="0" applyFont="1"/>
    <xf numFmtId="0" fontId="5" fillId="2" borderId="0" xfId="1" applyFont="1" applyFill="1" applyAlignment="1">
      <alignment vertical="center"/>
    </xf>
    <xf numFmtId="0" fontId="5" fillId="2" borderId="0" xfId="1" applyFont="1" applyFill="1" applyAlignment="1">
      <alignment vertical="top"/>
    </xf>
    <xf numFmtId="0" fontId="1" fillId="2" borderId="0" xfId="1" applyFill="1" applyAlignment="1">
      <alignment vertical="center" wrapText="1"/>
    </xf>
    <xf numFmtId="0" fontId="1" fillId="2" borderId="0" xfId="1" applyFill="1" applyAlignment="1">
      <alignment vertical="top"/>
    </xf>
    <xf numFmtId="0" fontId="4" fillId="2" borderId="0" xfId="1" applyFont="1" applyFill="1" applyAlignment="1">
      <alignment vertical="top"/>
    </xf>
    <xf numFmtId="0" fontId="6" fillId="2" borderId="0" xfId="1" quotePrefix="1" applyFont="1" applyFill="1"/>
    <xf numFmtId="164" fontId="5" fillId="2" borderId="0" xfId="1" applyNumberFormat="1" applyFont="1" applyFill="1"/>
    <xf numFmtId="165" fontId="5" fillId="0" borderId="4" xfId="1" applyNumberFormat="1" applyFont="1" applyBorder="1" applyAlignment="1" applyProtection="1">
      <alignment vertical="center" shrinkToFit="1"/>
      <protection locked="0"/>
    </xf>
    <xf numFmtId="165" fontId="8" fillId="2" borderId="0" xfId="1" applyNumberFormat="1" applyFont="1" applyFill="1" applyAlignment="1">
      <alignment vertical="center" shrinkToFit="1"/>
    </xf>
    <xf numFmtId="0" fontId="8" fillId="0" borderId="0" xfId="1" applyFont="1" applyAlignment="1">
      <alignment vertical="center"/>
    </xf>
    <xf numFmtId="0" fontId="8" fillId="2" borderId="0" xfId="1" applyFont="1" applyFill="1" applyAlignment="1">
      <alignment vertical="center"/>
    </xf>
    <xf numFmtId="165" fontId="9" fillId="2" borderId="0" xfId="1" applyNumberFormat="1" applyFont="1" applyFill="1" applyAlignment="1">
      <alignment vertical="center" shrinkToFit="1"/>
    </xf>
    <xf numFmtId="0" fontId="5" fillId="0" borderId="0" xfId="1" applyFont="1" applyAlignment="1">
      <alignment vertical="top"/>
    </xf>
    <xf numFmtId="0" fontId="4" fillId="2" borderId="0" xfId="1" applyFont="1" applyFill="1" applyAlignment="1">
      <alignment vertical="center"/>
    </xf>
    <xf numFmtId="0" fontId="5" fillId="0" borderId="4" xfId="1" applyFont="1" applyBorder="1" applyAlignment="1" applyProtection="1">
      <alignment vertical="center" shrinkToFit="1"/>
      <protection locked="0"/>
    </xf>
    <xf numFmtId="0" fontId="5" fillId="2" borderId="0" xfId="1" applyFont="1" applyFill="1" applyAlignment="1">
      <alignment vertical="center" shrinkToFit="1"/>
    </xf>
    <xf numFmtId="0" fontId="7" fillId="2" borderId="0" xfId="1" applyFont="1" applyFill="1" applyAlignment="1">
      <alignment horizontal="left" vertical="center"/>
    </xf>
    <xf numFmtId="164" fontId="7" fillId="2" borderId="0" xfId="1" applyNumberFormat="1" applyFont="1" applyFill="1" applyAlignment="1">
      <alignment vertical="center" shrinkToFit="1"/>
    </xf>
    <xf numFmtId="165" fontId="5" fillId="2" borderId="0" xfId="1" applyNumberFormat="1" applyFont="1" applyFill="1" applyAlignment="1">
      <alignment vertical="center" shrinkToFit="1"/>
    </xf>
    <xf numFmtId="0" fontId="5" fillId="0" borderId="4" xfId="1" applyFont="1" applyBorder="1" applyAlignment="1" applyProtection="1">
      <alignment vertical="center"/>
      <protection locked="0"/>
    </xf>
    <xf numFmtId="165" fontId="5" fillId="2" borderId="0" xfId="1" applyNumberFormat="1" applyFont="1" applyFill="1" applyAlignment="1">
      <alignment vertical="center"/>
    </xf>
    <xf numFmtId="164" fontId="5" fillId="2" borderId="0" xfId="1" applyNumberFormat="1" applyFont="1" applyFill="1" applyAlignment="1">
      <alignment vertical="center"/>
    </xf>
    <xf numFmtId="0" fontId="22" fillId="0" borderId="0" xfId="0" applyFont="1" applyAlignment="1">
      <alignment horizontal="left" vertical="center" indent="3"/>
    </xf>
    <xf numFmtId="0" fontId="24" fillId="0" borderId="0" xfId="2" applyAlignment="1">
      <alignment horizontal="left" vertical="center" indent="3"/>
    </xf>
    <xf numFmtId="0" fontId="23" fillId="0" borderId="0" xfId="0" applyFont="1" applyAlignment="1">
      <alignment horizontal="left" vertical="center" indent="3"/>
    </xf>
    <xf numFmtId="0" fontId="6" fillId="0" borderId="1" xfId="1" applyFont="1" applyBorder="1"/>
    <xf numFmtId="0" fontId="6" fillId="0" borderId="4" xfId="1" applyFont="1" applyBorder="1"/>
    <xf numFmtId="0" fontId="15" fillId="0" borderId="4" xfId="1" applyFont="1" applyBorder="1"/>
    <xf numFmtId="0" fontId="15" fillId="0" borderId="11" xfId="1" applyFont="1" applyBorder="1"/>
    <xf numFmtId="164" fontId="6" fillId="3" borderId="12" xfId="1" applyNumberFormat="1" applyFont="1" applyFill="1" applyBorder="1" applyAlignment="1">
      <alignment horizontal="right"/>
    </xf>
    <xf numFmtId="0" fontId="15" fillId="0" borderId="0" xfId="1" applyFont="1"/>
    <xf numFmtId="0" fontId="15" fillId="0" borderId="13" xfId="1" applyFont="1" applyBorder="1"/>
    <xf numFmtId="164" fontId="6" fillId="3" borderId="14" xfId="1" applyNumberFormat="1" applyFont="1" applyFill="1" applyBorder="1" applyAlignment="1">
      <alignment horizontal="right"/>
    </xf>
    <xf numFmtId="0" fontId="15" fillId="0" borderId="15" xfId="1" applyFont="1" applyBorder="1"/>
    <xf numFmtId="0" fontId="15" fillId="0" borderId="16" xfId="1" applyFont="1" applyBorder="1"/>
    <xf numFmtId="0" fontId="15" fillId="0" borderId="17" xfId="1" applyFont="1" applyBorder="1"/>
    <xf numFmtId="0" fontId="15" fillId="0" borderId="18" xfId="1" applyFont="1" applyBorder="1" applyAlignment="1">
      <alignment wrapText="1"/>
    </xf>
    <xf numFmtId="0" fontId="1" fillId="0" borderId="7" xfId="1" applyBorder="1" applyAlignment="1">
      <alignment wrapText="1"/>
    </xf>
    <xf numFmtId="0" fontId="1" fillId="0" borderId="19" xfId="1" applyBorder="1" applyAlignment="1">
      <alignment wrapText="1"/>
    </xf>
    <xf numFmtId="164" fontId="15" fillId="0" borderId="14" xfId="1" applyNumberFormat="1" applyFont="1" applyBorder="1" applyAlignment="1">
      <alignment horizontal="right"/>
    </xf>
    <xf numFmtId="0" fontId="15" fillId="0" borderId="20" xfId="1" applyFont="1" applyBorder="1"/>
    <xf numFmtId="0" fontId="15" fillId="0" borderId="21" xfId="1" applyFont="1" applyBorder="1"/>
    <xf numFmtId="0" fontId="15" fillId="0" borderId="22" xfId="1" applyFont="1" applyBorder="1"/>
    <xf numFmtId="0" fontId="1" fillId="0" borderId="11" xfId="1" applyBorder="1" applyAlignment="1">
      <alignment wrapText="1"/>
    </xf>
    <xf numFmtId="0" fontId="1" fillId="0" borderId="9" xfId="1" applyBorder="1" applyAlignment="1">
      <alignment wrapText="1"/>
    </xf>
    <xf numFmtId="0" fontId="1" fillId="0" borderId="23" xfId="1" applyBorder="1" applyAlignment="1">
      <alignment wrapText="1"/>
    </xf>
    <xf numFmtId="0" fontId="15" fillId="0" borderId="10" xfId="1" applyFont="1" applyBorder="1"/>
    <xf numFmtId="0" fontId="15" fillId="0" borderId="24" xfId="1" applyFont="1" applyBorder="1"/>
    <xf numFmtId="164" fontId="6" fillId="3" borderId="25" xfId="1" applyNumberFormat="1" applyFont="1" applyFill="1" applyBorder="1" applyAlignment="1">
      <alignment horizontal="right"/>
    </xf>
    <xf numFmtId="164" fontId="15" fillId="0" borderId="25" xfId="1" applyNumberFormat="1" applyFont="1" applyBorder="1" applyAlignment="1">
      <alignment horizontal="right"/>
    </xf>
    <xf numFmtId="0" fontId="6" fillId="3" borderId="26" xfId="1" applyFont="1" applyFill="1" applyBorder="1" applyAlignment="1">
      <alignment horizontal="center"/>
    </xf>
    <xf numFmtId="164" fontId="6" fillId="3" borderId="27" xfId="1" applyNumberFormat="1" applyFont="1" applyFill="1" applyBorder="1"/>
    <xf numFmtId="164" fontId="6" fillId="3" borderId="28" xfId="1" applyNumberFormat="1" applyFont="1" applyFill="1" applyBorder="1"/>
    <xf numFmtId="164" fontId="6" fillId="3" borderId="29" xfId="1" applyNumberFormat="1" applyFont="1" applyFill="1" applyBorder="1"/>
    <xf numFmtId="164" fontId="6" fillId="3" borderId="30" xfId="1" applyNumberFormat="1" applyFont="1" applyFill="1" applyBorder="1"/>
    <xf numFmtId="0" fontId="1" fillId="0" borderId="0" xfId="1" applyProtection="1">
      <protection hidden="1"/>
    </xf>
    <xf numFmtId="0" fontId="1" fillId="0" borderId="0" xfId="1" applyProtection="1">
      <protection locked="0" hidden="1"/>
    </xf>
    <xf numFmtId="0" fontId="14" fillId="0" borderId="0" xfId="0" applyFont="1"/>
    <xf numFmtId="165" fontId="28" fillId="2" borderId="0" xfId="1" applyNumberFormat="1" applyFont="1" applyFill="1" applyAlignment="1">
      <alignment vertical="center" shrinkToFit="1"/>
    </xf>
    <xf numFmtId="0" fontId="30" fillId="4" borderId="0" xfId="1" applyFont="1" applyFill="1" applyAlignment="1">
      <alignment horizontal="left" vertical="top" wrapText="1"/>
    </xf>
    <xf numFmtId="0" fontId="31" fillId="2" borderId="0" xfId="1" applyFont="1" applyFill="1" applyProtection="1">
      <protection locked="0"/>
    </xf>
    <xf numFmtId="0" fontId="31" fillId="2" borderId="0" xfId="1" applyFont="1" applyFill="1" applyAlignment="1" applyProtection="1">
      <alignment vertical="center"/>
      <protection locked="0"/>
    </xf>
    <xf numFmtId="0" fontId="1" fillId="2" borderId="32" xfId="1" applyFill="1" applyBorder="1"/>
    <xf numFmtId="0" fontId="8" fillId="2" borderId="32" xfId="1" applyFont="1" applyFill="1" applyBorder="1"/>
    <xf numFmtId="0" fontId="8" fillId="2" borderId="0" xfId="1" applyFont="1" applyFill="1" applyAlignment="1">
      <alignment wrapText="1"/>
    </xf>
    <xf numFmtId="166" fontId="7" fillId="0" borderId="33" xfId="3" applyNumberFormat="1" applyFont="1" applyFill="1" applyBorder="1" applyAlignment="1">
      <alignment shrinkToFit="1"/>
    </xf>
    <xf numFmtId="0" fontId="5" fillId="2" borderId="0" xfId="1" applyFont="1" applyFill="1" applyAlignment="1">
      <alignment wrapText="1"/>
    </xf>
    <xf numFmtId="9" fontId="5" fillId="0" borderId="4" xfId="3" applyFont="1" applyFill="1" applyBorder="1"/>
    <xf numFmtId="0" fontId="22" fillId="0" borderId="0" xfId="0" applyFont="1" applyAlignment="1">
      <alignment horizontal="left" vertical="center"/>
    </xf>
    <xf numFmtId="0" fontId="0" fillId="0" borderId="0" xfId="0" applyAlignment="1">
      <alignment vertical="center"/>
    </xf>
    <xf numFmtId="0" fontId="23" fillId="0" borderId="0" xfId="0" applyFont="1" applyAlignment="1">
      <alignment horizontal="left" vertical="center"/>
    </xf>
    <xf numFmtId="0" fontId="14" fillId="0" borderId="0" xfId="0" applyFont="1" applyAlignment="1">
      <alignment horizontal="left" vertical="top" wrapText="1"/>
    </xf>
    <xf numFmtId="0" fontId="1" fillId="0" borderId="0" xfId="0" applyFont="1" applyAlignment="1">
      <alignment horizontal="left" vertical="top" wrapText="1"/>
    </xf>
    <xf numFmtId="0" fontId="12" fillId="0" borderId="0" xfId="0" applyFont="1" applyAlignment="1">
      <alignment horizontal="left" vertical="top"/>
    </xf>
    <xf numFmtId="0" fontId="25" fillId="0" borderId="32" xfId="0" applyFont="1" applyBorder="1" applyAlignment="1">
      <alignment horizontal="left" vertical="center"/>
    </xf>
    <xf numFmtId="0" fontId="2" fillId="0" borderId="0" xfId="1" applyFont="1" applyAlignment="1">
      <alignment horizontal="left" vertical="top" wrapText="1"/>
    </xf>
    <xf numFmtId="0" fontId="16" fillId="0" borderId="0" xfId="0" applyFont="1" applyAlignment="1">
      <alignment horizontal="left" vertical="top" wrapText="1"/>
    </xf>
    <xf numFmtId="0" fontId="14" fillId="0" borderId="0" xfId="0" applyFont="1" applyAlignment="1">
      <alignment horizontal="left" wrapText="1"/>
    </xf>
    <xf numFmtId="0" fontId="1" fillId="4" borderId="0" xfId="1" applyFill="1" applyAlignment="1">
      <alignment horizontal="left" vertical="top" wrapText="1"/>
    </xf>
    <xf numFmtId="0" fontId="1" fillId="0" borderId="1" xfId="1" applyBorder="1" applyAlignment="1">
      <alignment horizontal="left"/>
    </xf>
    <xf numFmtId="0" fontId="1" fillId="0" borderId="2" xfId="1" applyBorder="1" applyAlignment="1">
      <alignment horizontal="left"/>
    </xf>
    <xf numFmtId="0" fontId="1" fillId="0" borderId="5" xfId="1" applyBorder="1" applyAlignment="1">
      <alignment horizontal="left"/>
    </xf>
    <xf numFmtId="0" fontId="8" fillId="2" borderId="0" xfId="1" applyFont="1" applyFill="1" applyAlignment="1">
      <alignment horizontal="left" wrapText="1"/>
    </xf>
    <xf numFmtId="0" fontId="15" fillId="0" borderId="1"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3"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3" xfId="1" applyFont="1" applyBorder="1" applyAlignment="1" applyProtection="1">
      <alignment horizontal="left" vertical="top" wrapText="1"/>
      <protection locked="0"/>
    </xf>
    <xf numFmtId="0" fontId="7" fillId="2" borderId="0" xfId="1" applyFont="1" applyFill="1" applyAlignment="1">
      <alignment horizontal="left" vertical="center" wrapTex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5" xfId="1" applyFont="1" applyBorder="1" applyAlignment="1">
      <alignment horizontal="center" vertical="center"/>
    </xf>
    <xf numFmtId="0" fontId="6" fillId="2" borderId="0" xfId="1" applyFont="1" applyFill="1" applyAlignment="1">
      <alignment horizontal="left"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5" xfId="1" applyFont="1" applyBorder="1" applyAlignment="1">
      <alignment horizontal="left" vertical="center"/>
    </xf>
    <xf numFmtId="0" fontId="6" fillId="2" borderId="31" xfId="1" applyFont="1" applyFill="1" applyBorder="1" applyAlignment="1">
      <alignment horizontal="left" vertical="center"/>
    </xf>
    <xf numFmtId="0" fontId="8" fillId="2" borderId="0" xfId="1" applyFont="1" applyFill="1" applyAlignment="1">
      <alignment horizontal="left" vertical="top" wrapText="1"/>
    </xf>
    <xf numFmtId="0" fontId="1" fillId="0" borderId="1" xfId="1" applyBorder="1" applyAlignment="1" applyProtection="1">
      <alignment horizontal="left" vertical="top"/>
      <protection locked="0"/>
    </xf>
    <xf numFmtId="0" fontId="1" fillId="0" borderId="2" xfId="1" applyBorder="1" applyAlignment="1" applyProtection="1">
      <alignment horizontal="left" vertical="top"/>
      <protection locked="0"/>
    </xf>
    <xf numFmtId="0" fontId="1" fillId="0" borderId="3" xfId="1" applyBorder="1" applyAlignment="1" applyProtection="1">
      <alignment horizontal="left" vertical="top"/>
      <protection locked="0"/>
    </xf>
    <xf numFmtId="0" fontId="1" fillId="0" borderId="1" xfId="1" applyBorder="1" applyAlignment="1" applyProtection="1">
      <alignment horizontal="left" vertical="top" wrapText="1"/>
      <protection locked="0"/>
    </xf>
    <xf numFmtId="0" fontId="1" fillId="0" borderId="2" xfId="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5" fillId="2" borderId="0" xfId="1" applyFont="1" applyFill="1" applyAlignment="1">
      <alignment horizontal="left" wrapText="1"/>
    </xf>
    <xf numFmtId="0" fontId="5" fillId="2" borderId="0" xfId="1" applyFont="1" applyFill="1" applyAlignment="1">
      <alignment horizontal="left" vertical="top" wrapText="1"/>
    </xf>
    <xf numFmtId="0" fontId="5" fillId="4" borderId="1" xfId="1" applyFont="1" applyFill="1" applyBorder="1" applyAlignment="1">
      <alignment horizontal="left" wrapText="1"/>
    </xf>
    <xf numFmtId="0" fontId="5" fillId="4" borderId="2" xfId="1" applyFont="1" applyFill="1" applyBorder="1" applyAlignment="1">
      <alignment horizontal="left" wrapText="1"/>
    </xf>
    <xf numFmtId="0" fontId="5" fillId="4" borderId="5" xfId="1" applyFont="1" applyFill="1" applyBorder="1" applyAlignment="1">
      <alignment horizontal="left" wrapText="1"/>
    </xf>
    <xf numFmtId="0" fontId="8" fillId="2" borderId="0" xfId="1" applyFont="1" applyFill="1" applyAlignment="1">
      <alignment horizontal="left" vertical="center" wrapText="1"/>
    </xf>
    <xf numFmtId="0" fontId="5" fillId="2" borderId="0" xfId="1" applyFont="1" applyFill="1" applyAlignment="1">
      <alignment horizontal="left" vertical="center" wrapText="1"/>
    </xf>
    <xf numFmtId="0" fontId="1" fillId="0" borderId="5" xfId="1" applyBorder="1" applyAlignment="1" applyProtection="1">
      <alignment horizontal="left" vertical="top"/>
      <protection locked="0"/>
    </xf>
    <xf numFmtId="0" fontId="1" fillId="0" borderId="5" xfId="1" applyBorder="1" applyAlignment="1" applyProtection="1">
      <alignment horizontal="left" vertical="top" wrapText="1"/>
      <protection locked="0"/>
    </xf>
    <xf numFmtId="0" fontId="15" fillId="0" borderId="18" xfId="1" applyFont="1" applyBorder="1" applyAlignment="1">
      <alignment wrapText="1"/>
    </xf>
    <xf numFmtId="0" fontId="1" fillId="0" borderId="7" xfId="1" applyBorder="1" applyAlignment="1">
      <alignment wrapText="1"/>
    </xf>
    <xf numFmtId="0" fontId="1" fillId="0" borderId="19" xfId="1" applyBorder="1" applyAlignment="1">
      <alignment wrapText="1"/>
    </xf>
    <xf numFmtId="0" fontId="1" fillId="0" borderId="11" xfId="1" applyBorder="1" applyAlignment="1">
      <alignment wrapText="1"/>
    </xf>
    <xf numFmtId="0" fontId="1" fillId="0" borderId="9" xfId="1" applyBorder="1" applyAlignment="1">
      <alignment wrapText="1"/>
    </xf>
    <xf numFmtId="0" fontId="1" fillId="0" borderId="23" xfId="1" applyBorder="1" applyAlignment="1">
      <alignment wrapText="1"/>
    </xf>
  </cellXfs>
  <cellStyles count="4">
    <cellStyle name="Link" xfId="2" builtinId="8"/>
    <cellStyle name="Prozent" xfId="3" builtinId="5"/>
    <cellStyle name="Standard" xfId="0" builtinId="0"/>
    <cellStyle name="Standard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Tabelle1!$B$32" lockText="1" noThreeD="1"/>
</file>

<file path=xl/ctrlProps/ctrlProp2.xml><?xml version="1.0" encoding="utf-8"?>
<formControlPr xmlns="http://schemas.microsoft.com/office/spreadsheetml/2009/9/main" objectType="Drop" dropLines="3" dropStyle="combo" dx="16" fmlaLink="Tabelle1!$B$30" fmlaRange="Tabelle1!$A$22:$A$24" noThreeD="1" sel="1" val="0"/>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fmlaLink="B2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1141921</xdr:colOff>
      <xdr:row>2</xdr:row>
      <xdr:rowOff>145597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814" y="18814"/>
          <a:ext cx="1980357" cy="488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588135</xdr:colOff>
      <xdr:row>3</xdr:row>
      <xdr:rowOff>21772</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8814" y="18814"/>
          <a:ext cx="1982416" cy="4982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200025</xdr:rowOff>
        </xdr:from>
        <xdr:to>
          <xdr:col>0</xdr:col>
          <xdr:colOff>1000125</xdr:colOff>
          <xdr:row>10</xdr:row>
          <xdr:rowOff>409575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Tarif avec arbre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9</xdr:row>
          <xdr:rowOff>38100</xdr:rowOff>
        </xdr:from>
        <xdr:to>
          <xdr:col>5</xdr:col>
          <xdr:colOff>447675</xdr:colOff>
          <xdr:row>9</xdr:row>
          <xdr:rowOff>209550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10</xdr:row>
          <xdr:rowOff>200025</xdr:rowOff>
        </xdr:from>
        <xdr:to>
          <xdr:col>1</xdr:col>
          <xdr:colOff>180975</xdr:colOff>
          <xdr:row>10</xdr:row>
          <xdr:rowOff>409575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sans arbre</a:t>
              </a:r>
            </a:p>
          </xdr:txBody>
        </xdr:sp>
        <xdr:clientData fLocksWithSheet="0"/>
      </xdr:twoCellAnchor>
    </mc:Choice>
    <mc:Fallback/>
  </mc:AlternateContent>
  <xdr:twoCellAnchor editAs="oneCell">
    <xdr:from>
      <xdr:col>0</xdr:col>
      <xdr:colOff>18814</xdr:colOff>
      <xdr:row>0</xdr:row>
      <xdr:rowOff>18814</xdr:rowOff>
    </xdr:from>
    <xdr:to>
      <xdr:col>1</xdr:col>
      <xdr:colOff>591530</xdr:colOff>
      <xdr:row>3</xdr:row>
      <xdr:rowOff>21772</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8814" y="18814"/>
          <a:ext cx="1982416" cy="488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418323</xdr:colOff>
      <xdr:row>3</xdr:row>
      <xdr:rowOff>21772</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8814" y="18814"/>
          <a:ext cx="1971134" cy="4887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733425</xdr:colOff>
          <xdr:row>28</xdr:row>
          <xdr:rowOff>19050</xdr:rowOff>
        </xdr:from>
        <xdr:to>
          <xdr:col>1</xdr:col>
          <xdr:colOff>104775</xdr:colOff>
          <xdr:row>28</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TVA</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showGridLines="0" tabSelected="1" view="pageLayout" zoomScaleNormal="100" workbookViewId="0">
      <selection activeCell="A7" sqref="A7:H7"/>
    </sheetView>
  </sheetViews>
  <sheetFormatPr baseColWidth="10" defaultRowHeight="14.25" x14ac:dyDescent="0.2"/>
  <cols>
    <col min="2" max="2" width="24.75" customWidth="1"/>
    <col min="3" max="3" width="2.125" customWidth="1"/>
    <col min="4" max="4" width="9.5" customWidth="1"/>
    <col min="5" max="5" width="9.875" customWidth="1"/>
    <col min="7" max="7" width="4.25" customWidth="1"/>
    <col min="8" max="8" width="7.375" customWidth="1"/>
  </cols>
  <sheetData>
    <row r="1" spans="1:9" s="1" customFormat="1" ht="12.75" customHeight="1" x14ac:dyDescent="0.2">
      <c r="D1" s="125" t="s">
        <v>135</v>
      </c>
      <c r="E1" s="125"/>
      <c r="F1" s="125"/>
      <c r="G1" s="125"/>
      <c r="H1" s="125"/>
    </row>
    <row r="2" spans="1:9" s="1" customFormat="1" ht="12.75" x14ac:dyDescent="0.2">
      <c r="D2" s="125"/>
      <c r="E2" s="125"/>
      <c r="F2" s="125"/>
      <c r="G2" s="125"/>
      <c r="H2" s="125"/>
    </row>
    <row r="3" spans="1:9" s="1" customFormat="1" ht="12.75" x14ac:dyDescent="0.2">
      <c r="D3" s="125"/>
      <c r="E3" s="125"/>
      <c r="F3" s="125"/>
      <c r="G3" s="125"/>
      <c r="H3" s="125"/>
    </row>
    <row r="4" spans="1:9" s="1" customFormat="1" ht="22.5" customHeight="1" x14ac:dyDescent="0.2">
      <c r="D4" s="125"/>
      <c r="E4" s="125"/>
      <c r="F4" s="125"/>
      <c r="G4" s="125"/>
      <c r="H4" s="125"/>
    </row>
    <row r="5" spans="1:9" ht="32.25" customHeight="1" x14ac:dyDescent="0.3">
      <c r="A5" s="49" t="s">
        <v>4</v>
      </c>
    </row>
    <row r="7" spans="1:9" ht="63.6" customHeight="1" x14ac:dyDescent="0.2">
      <c r="A7" s="122" t="s">
        <v>6</v>
      </c>
      <c r="B7" s="122"/>
      <c r="C7" s="122"/>
      <c r="D7" s="122"/>
      <c r="E7" s="122"/>
      <c r="F7" s="122"/>
      <c r="G7" s="122"/>
      <c r="H7" s="122"/>
      <c r="I7" s="72"/>
    </row>
    <row r="8" spans="1:9" ht="63.6" customHeight="1" x14ac:dyDescent="0.2">
      <c r="A8" s="122" t="s">
        <v>7</v>
      </c>
      <c r="B8" s="122"/>
      <c r="C8" s="122"/>
      <c r="D8" s="122"/>
      <c r="E8" s="122"/>
      <c r="F8" s="122"/>
      <c r="G8" s="122"/>
      <c r="H8" s="122"/>
      <c r="I8" s="72"/>
    </row>
    <row r="9" spans="1:9" ht="63.6" customHeight="1" x14ac:dyDescent="0.2">
      <c r="A9" s="122" t="s">
        <v>43</v>
      </c>
      <c r="B9" s="126"/>
      <c r="C9" s="126"/>
      <c r="D9" s="126"/>
      <c r="E9" s="126"/>
      <c r="F9" s="126"/>
      <c r="G9" s="126"/>
      <c r="H9" s="126"/>
      <c r="I9" s="72"/>
    </row>
    <row r="10" spans="1:9" ht="91.9" customHeight="1" x14ac:dyDescent="0.2">
      <c r="A10" s="122" t="s">
        <v>44</v>
      </c>
      <c r="B10" s="122"/>
      <c r="C10" s="122"/>
      <c r="D10" s="122"/>
      <c r="E10" s="122"/>
      <c r="F10" s="122"/>
      <c r="G10" s="122"/>
      <c r="H10" s="122"/>
      <c r="I10" s="73"/>
    </row>
    <row r="11" spans="1:9" ht="53.45" customHeight="1" x14ac:dyDescent="0.2">
      <c r="A11" s="121" t="s">
        <v>8</v>
      </c>
      <c r="B11" s="121"/>
      <c r="C11" s="121"/>
      <c r="D11" s="121"/>
      <c r="E11" s="121"/>
      <c r="F11" s="121"/>
      <c r="G11" s="121"/>
      <c r="H11" s="121"/>
      <c r="I11" s="72"/>
    </row>
    <row r="12" spans="1:9" ht="45.75" customHeight="1" x14ac:dyDescent="0.2">
      <c r="A12" s="122" t="s">
        <v>148</v>
      </c>
      <c r="B12" s="122"/>
      <c r="C12" s="122"/>
      <c r="D12" s="122"/>
      <c r="E12" s="122"/>
      <c r="F12" s="122"/>
      <c r="G12" s="122"/>
      <c r="H12" s="122"/>
      <c r="I12" s="72"/>
    </row>
    <row r="13" spans="1:9" ht="30" customHeight="1" x14ac:dyDescent="0.2">
      <c r="A13" s="123" t="s">
        <v>5</v>
      </c>
      <c r="B13" s="123"/>
      <c r="C13" s="123"/>
      <c r="D13" s="123"/>
      <c r="E13" s="123"/>
      <c r="F13" s="123"/>
      <c r="G13" s="123"/>
      <c r="H13" s="123"/>
    </row>
    <row r="14" spans="1:9" s="119" customFormat="1" ht="21.75" customHeight="1" x14ac:dyDescent="0.2">
      <c r="A14" s="124" t="s">
        <v>127</v>
      </c>
      <c r="B14" s="124"/>
      <c r="C14" s="124"/>
      <c r="D14" s="124"/>
      <c r="E14" s="124"/>
      <c r="F14" s="124"/>
      <c r="G14" s="124"/>
      <c r="H14" s="124"/>
      <c r="I14" s="118"/>
    </row>
    <row r="15" spans="1:9" ht="18" customHeight="1" x14ac:dyDescent="0.2">
      <c r="A15" s="121" t="s">
        <v>9</v>
      </c>
      <c r="B15" s="121"/>
      <c r="C15" s="121"/>
      <c r="D15" s="121"/>
      <c r="E15" s="121"/>
      <c r="F15" s="121"/>
      <c r="G15" s="121"/>
      <c r="H15" s="121"/>
      <c r="I15" s="74"/>
    </row>
    <row r="16" spans="1:9" ht="33.75" customHeight="1" x14ac:dyDescent="0.2">
      <c r="A16" s="128" t="s">
        <v>147</v>
      </c>
      <c r="B16" s="128"/>
      <c r="C16" s="128"/>
      <c r="D16" s="128"/>
      <c r="E16" s="128"/>
      <c r="F16" s="128"/>
      <c r="G16" s="128"/>
      <c r="H16" s="128"/>
      <c r="I16" s="73"/>
    </row>
    <row r="17" spans="1:9" ht="11.25" customHeight="1" x14ac:dyDescent="0.2">
      <c r="A17" s="109"/>
      <c r="B17" s="109"/>
      <c r="C17" s="109"/>
      <c r="D17" s="109"/>
      <c r="E17" s="109"/>
      <c r="F17" s="109"/>
      <c r="G17" s="109"/>
      <c r="H17" s="109"/>
      <c r="I17" s="73"/>
    </row>
    <row r="18" spans="1:9" s="119" customFormat="1" ht="24.75" customHeight="1" x14ac:dyDescent="0.2">
      <c r="A18" s="124" t="s">
        <v>128</v>
      </c>
      <c r="B18" s="124"/>
      <c r="C18" s="124"/>
      <c r="D18" s="124"/>
      <c r="E18" s="124"/>
      <c r="F18" s="124"/>
      <c r="G18" s="124"/>
      <c r="H18" s="124"/>
      <c r="I18" s="120"/>
    </row>
    <row r="19" spans="1:9" ht="33.75" customHeight="1" x14ac:dyDescent="0.2">
      <c r="A19" s="122" t="s">
        <v>134</v>
      </c>
      <c r="B19" s="122"/>
      <c r="C19" s="122"/>
      <c r="D19" s="122"/>
      <c r="E19" s="122"/>
      <c r="F19" s="122"/>
      <c r="G19" s="122"/>
      <c r="H19" s="122"/>
    </row>
    <row r="20" spans="1:9" ht="61.5" customHeight="1" x14ac:dyDescent="0.2">
      <c r="A20" s="122" t="s">
        <v>149</v>
      </c>
      <c r="B20" s="122"/>
      <c r="C20" s="122"/>
      <c r="D20" s="122"/>
      <c r="E20" s="122"/>
      <c r="F20" s="122"/>
      <c r="G20" s="122"/>
      <c r="H20" s="122"/>
    </row>
    <row r="21" spans="1:9" ht="29.25" customHeight="1" x14ac:dyDescent="0.2">
      <c r="A21" s="127" t="s">
        <v>129</v>
      </c>
      <c r="B21" s="127"/>
      <c r="C21" s="127"/>
      <c r="D21" s="127"/>
      <c r="E21" s="127"/>
      <c r="F21" s="127"/>
      <c r="G21" s="127"/>
      <c r="H21" s="127"/>
    </row>
    <row r="22" spans="1:9" x14ac:dyDescent="0.2">
      <c r="A22" s="107"/>
    </row>
  </sheetData>
  <sheetProtection sheet="1" objects="1" scenarios="1"/>
  <mergeCells count="15">
    <mergeCell ref="A21:H21"/>
    <mergeCell ref="A19:H19"/>
    <mergeCell ref="A20:H20"/>
    <mergeCell ref="A18:H18"/>
    <mergeCell ref="A16:H16"/>
    <mergeCell ref="D1:H4"/>
    <mergeCell ref="A7:H7"/>
    <mergeCell ref="A8:H8"/>
    <mergeCell ref="A9:H9"/>
    <mergeCell ref="A10:H10"/>
    <mergeCell ref="A11:H11"/>
    <mergeCell ref="A12:H12"/>
    <mergeCell ref="A13:H13"/>
    <mergeCell ref="A14:H14"/>
    <mergeCell ref="A15:H15"/>
  </mergeCells>
  <pageMargins left="0.7" right="0.7" top="0.78740157499999996" bottom="0.78740157499999996" header="0.3" footer="0.3"/>
  <pageSetup paperSize="9" orientation="portrait" r:id="rId1"/>
  <headerFooter>
    <oddFooter xml:space="preserve">&amp;R&amp;7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3"/>
  <sheetViews>
    <sheetView view="pageLayout" zoomScaleNormal="100" workbookViewId="0">
      <selection activeCell="C96" sqref="C96"/>
    </sheetView>
  </sheetViews>
  <sheetFormatPr baseColWidth="10" defaultColWidth="11.25" defaultRowHeight="12.75" x14ac:dyDescent="0.2"/>
  <cols>
    <col min="1" max="1" width="18.25" style="1" customWidth="1"/>
    <col min="2" max="2" width="10.25" style="1" customWidth="1"/>
    <col min="3" max="3" width="6.75" style="1" customWidth="1"/>
    <col min="4" max="7" width="7.875" style="1" customWidth="1"/>
    <col min="8" max="8" width="10.5" style="1" customWidth="1"/>
    <col min="9" max="11" width="7.875" style="1" customWidth="1"/>
    <col min="12" max="13" width="9.75" style="1" customWidth="1"/>
    <col min="14" max="16384" width="11.25" style="1"/>
  </cols>
  <sheetData>
    <row r="1" spans="1:8" ht="12.75" customHeight="1" x14ac:dyDescent="0.2">
      <c r="D1" s="125" t="s">
        <v>136</v>
      </c>
      <c r="E1" s="125"/>
      <c r="F1" s="125"/>
      <c r="G1" s="125"/>
      <c r="H1" s="125"/>
    </row>
    <row r="2" spans="1:8" x14ac:dyDescent="0.2">
      <c r="D2" s="125"/>
      <c r="E2" s="125"/>
      <c r="F2" s="125"/>
      <c r="G2" s="125"/>
      <c r="H2" s="125"/>
    </row>
    <row r="3" spans="1:8" x14ac:dyDescent="0.2">
      <c r="D3" s="125"/>
      <c r="E3" s="125"/>
      <c r="F3" s="125"/>
      <c r="G3" s="125"/>
      <c r="H3" s="125"/>
    </row>
    <row r="4" spans="1:8" ht="26.25" customHeight="1" x14ac:dyDescent="0.2">
      <c r="D4" s="125"/>
      <c r="E4" s="125"/>
      <c r="F4" s="125"/>
      <c r="G4" s="125"/>
      <c r="H4" s="125"/>
    </row>
    <row r="5" spans="1:8" s="4" customFormat="1" ht="22.5" customHeight="1" thickBot="1" x14ac:dyDescent="0.3">
      <c r="A5" s="2" t="s">
        <v>1</v>
      </c>
      <c r="B5" s="3"/>
      <c r="C5" s="3"/>
      <c r="D5" s="3"/>
      <c r="E5" s="3"/>
      <c r="F5" s="3"/>
      <c r="G5" s="3"/>
      <c r="H5" s="3"/>
    </row>
    <row r="6" spans="1:8" s="4" customFormat="1" ht="15" thickBot="1" x14ac:dyDescent="0.25">
      <c r="A6" s="41" t="s">
        <v>0</v>
      </c>
      <c r="B6" s="41"/>
      <c r="C6" s="133"/>
      <c r="D6" s="134"/>
      <c r="E6" s="134"/>
      <c r="F6" s="134"/>
      <c r="G6" s="134"/>
      <c r="H6" s="135"/>
    </row>
    <row r="7" spans="1:8" s="4" customFormat="1" ht="30.6" customHeight="1" thickBot="1" x14ac:dyDescent="0.25">
      <c r="A7" s="42" t="s">
        <v>10</v>
      </c>
      <c r="B7" s="48"/>
      <c r="C7" s="136"/>
      <c r="D7" s="137"/>
      <c r="E7" s="137"/>
      <c r="F7" s="137"/>
      <c r="G7" s="137"/>
      <c r="H7" s="138"/>
    </row>
    <row r="8" spans="1:8" ht="2.25" customHeight="1" thickBot="1" x14ac:dyDescent="0.25">
      <c r="A8" s="5"/>
      <c r="B8" s="6"/>
      <c r="C8" s="6"/>
      <c r="D8" s="5"/>
      <c r="E8" s="5"/>
      <c r="F8" s="5"/>
      <c r="G8" s="5"/>
      <c r="H8" s="5"/>
    </row>
    <row r="9" spans="1:8" s="20" customFormat="1" ht="22.15" customHeight="1" thickBot="1" x14ac:dyDescent="0.25">
      <c r="A9" s="143" t="s">
        <v>11</v>
      </c>
      <c r="B9" s="147"/>
      <c r="C9" s="144"/>
      <c r="D9" s="145"/>
      <c r="E9" s="145"/>
      <c r="F9" s="145"/>
      <c r="G9" s="145"/>
      <c r="H9" s="146"/>
    </row>
    <row r="10" spans="1:8" s="20" customFormat="1" ht="15.75" thickBot="1" x14ac:dyDescent="0.25">
      <c r="A10" s="37" t="s">
        <v>42</v>
      </c>
      <c r="B10" s="7"/>
      <c r="C10" s="7"/>
      <c r="D10" s="8">
        <v>2027</v>
      </c>
      <c r="E10" s="8">
        <v>2028</v>
      </c>
      <c r="F10" s="8">
        <v>2029</v>
      </c>
      <c r="G10" s="8">
        <v>2030</v>
      </c>
      <c r="H10" s="9" t="s">
        <v>138</v>
      </c>
    </row>
    <row r="11" spans="1:8" s="21" customFormat="1" thickBot="1" x14ac:dyDescent="0.25">
      <c r="A11" s="24" t="s">
        <v>26</v>
      </c>
      <c r="B11" s="7" t="s">
        <v>12</v>
      </c>
      <c r="C11" s="7"/>
      <c r="D11" s="10"/>
      <c r="E11" s="10"/>
      <c r="F11" s="10"/>
      <c r="G11" s="10"/>
      <c r="H11" s="7">
        <f t="shared" ref="H11:H12" si="0">D11+E11+F11+G11</f>
        <v>0</v>
      </c>
    </row>
    <row r="12" spans="1:8" s="21" customFormat="1" thickBot="1" x14ac:dyDescent="0.25">
      <c r="A12" s="7"/>
      <c r="B12" s="11" t="s">
        <v>13</v>
      </c>
      <c r="C12" s="25"/>
      <c r="D12" s="13">
        <f>D11*$C12</f>
        <v>0</v>
      </c>
      <c r="E12" s="13">
        <f t="shared" ref="E12:G12" si="1">E11*$C12</f>
        <v>0</v>
      </c>
      <c r="F12" s="13">
        <f t="shared" si="1"/>
        <v>0</v>
      </c>
      <c r="G12" s="13">
        <f t="shared" si="1"/>
        <v>0</v>
      </c>
      <c r="H12" s="14">
        <f t="shared" si="0"/>
        <v>0</v>
      </c>
    </row>
    <row r="13" spans="1:8" s="21" customFormat="1" thickBot="1" x14ac:dyDescent="0.25">
      <c r="A13" s="24" t="s">
        <v>26</v>
      </c>
      <c r="B13" s="7" t="s">
        <v>12</v>
      </c>
      <c r="C13" s="7"/>
      <c r="D13" s="10"/>
      <c r="E13" s="10"/>
      <c r="F13" s="10"/>
      <c r="G13" s="10"/>
      <c r="H13" s="7">
        <f t="shared" ref="H13:H31" si="2">D13+E13+F13+G13</f>
        <v>0</v>
      </c>
    </row>
    <row r="14" spans="1:8" s="21" customFormat="1" thickBot="1" x14ac:dyDescent="0.25">
      <c r="A14" s="7"/>
      <c r="B14" s="11" t="s">
        <v>14</v>
      </c>
      <c r="C14" s="25"/>
      <c r="D14" s="13">
        <f>D13*$C14</f>
        <v>0</v>
      </c>
      <c r="E14" s="13">
        <f t="shared" ref="E14:G14" si="3">E13*$C14</f>
        <v>0</v>
      </c>
      <c r="F14" s="13">
        <f t="shared" si="3"/>
        <v>0</v>
      </c>
      <c r="G14" s="13">
        <f t="shared" si="3"/>
        <v>0</v>
      </c>
      <c r="H14" s="14">
        <f t="shared" si="2"/>
        <v>0</v>
      </c>
    </row>
    <row r="15" spans="1:8" s="21" customFormat="1" thickBot="1" x14ac:dyDescent="0.25">
      <c r="A15" s="24" t="s">
        <v>27</v>
      </c>
      <c r="B15" s="7" t="s">
        <v>12</v>
      </c>
      <c r="C15" s="7"/>
      <c r="D15" s="10"/>
      <c r="E15" s="10"/>
      <c r="F15" s="10"/>
      <c r="G15" s="10"/>
      <c r="H15" s="7">
        <f t="shared" si="2"/>
        <v>0</v>
      </c>
    </row>
    <row r="16" spans="1:8" s="21" customFormat="1" thickBot="1" x14ac:dyDescent="0.25">
      <c r="A16" s="7"/>
      <c r="B16" s="11" t="s">
        <v>13</v>
      </c>
      <c r="C16" s="25"/>
      <c r="D16" s="13">
        <f>D15*$C16</f>
        <v>0</v>
      </c>
      <c r="E16" s="13">
        <f t="shared" ref="E16:G16" si="4">E15*$C16</f>
        <v>0</v>
      </c>
      <c r="F16" s="13">
        <f t="shared" si="4"/>
        <v>0</v>
      </c>
      <c r="G16" s="13">
        <f t="shared" si="4"/>
        <v>0</v>
      </c>
      <c r="H16" s="14">
        <f t="shared" si="2"/>
        <v>0</v>
      </c>
    </row>
    <row r="17" spans="1:8" s="21" customFormat="1" thickBot="1" x14ac:dyDescent="0.25">
      <c r="A17" s="24" t="s">
        <v>27</v>
      </c>
      <c r="B17" s="7" t="s">
        <v>12</v>
      </c>
      <c r="C17" s="7"/>
      <c r="D17" s="10"/>
      <c r="E17" s="10"/>
      <c r="F17" s="10"/>
      <c r="G17" s="10"/>
      <c r="H17" s="7">
        <f t="shared" ref="H17:H18" si="5">D17+E17+F17+G17</f>
        <v>0</v>
      </c>
    </row>
    <row r="18" spans="1:8" s="21" customFormat="1" thickBot="1" x14ac:dyDescent="0.25">
      <c r="A18" s="7"/>
      <c r="B18" s="11" t="s">
        <v>14</v>
      </c>
      <c r="C18" s="25"/>
      <c r="D18" s="13">
        <f>D17*$C18</f>
        <v>0</v>
      </c>
      <c r="E18" s="13">
        <f t="shared" ref="E18:G18" si="6">E17*$C18</f>
        <v>0</v>
      </c>
      <c r="F18" s="13">
        <f t="shared" si="6"/>
        <v>0</v>
      </c>
      <c r="G18" s="13">
        <f t="shared" si="6"/>
        <v>0</v>
      </c>
      <c r="H18" s="14">
        <f t="shared" si="5"/>
        <v>0</v>
      </c>
    </row>
    <row r="19" spans="1:8" s="31" customFormat="1" x14ac:dyDescent="0.2">
      <c r="A19" s="17" t="s">
        <v>131</v>
      </c>
      <c r="B19" s="43"/>
      <c r="C19" s="32"/>
      <c r="D19" s="13">
        <f>(D12+D14+D16+D18)*0.1</f>
        <v>0</v>
      </c>
      <c r="E19" s="13">
        <f>(E12+E14+E16+E18)*0.1</f>
        <v>0</v>
      </c>
      <c r="F19" s="13">
        <f t="shared" ref="F19:G19" si="7">(F12+F14+F16+F18)*0.1</f>
        <v>0</v>
      </c>
      <c r="G19" s="13">
        <f t="shared" si="7"/>
        <v>0</v>
      </c>
      <c r="H19" s="14">
        <f>D19+E19+F19+G19</f>
        <v>0</v>
      </c>
    </row>
    <row r="20" spans="1:8" s="20" customFormat="1" ht="21" customHeight="1" thickBot="1" x14ac:dyDescent="0.25">
      <c r="A20" s="39" t="s">
        <v>45</v>
      </c>
      <c r="B20" s="7"/>
      <c r="C20" s="7"/>
      <c r="D20" s="8"/>
      <c r="E20" s="8"/>
      <c r="F20" s="8"/>
      <c r="G20" s="8"/>
      <c r="H20" s="9"/>
    </row>
    <row r="21" spans="1:8" s="21" customFormat="1" thickBot="1" x14ac:dyDescent="0.25">
      <c r="A21" s="24" t="s">
        <v>46</v>
      </c>
      <c r="B21" s="7"/>
      <c r="C21" s="7"/>
      <c r="D21" s="34"/>
      <c r="E21" s="34"/>
      <c r="F21" s="34"/>
      <c r="G21" s="34"/>
      <c r="H21" s="35">
        <f t="shared" ref="H21:H23" si="8">D21+E21+F21+G21</f>
        <v>0</v>
      </c>
    </row>
    <row r="22" spans="1:8" s="21" customFormat="1" thickBot="1" x14ac:dyDescent="0.25">
      <c r="A22" s="24" t="s">
        <v>46</v>
      </c>
      <c r="B22" s="7"/>
      <c r="C22" s="7"/>
      <c r="D22" s="34"/>
      <c r="E22" s="34"/>
      <c r="F22" s="34"/>
      <c r="G22" s="34"/>
      <c r="H22" s="35">
        <f t="shared" si="8"/>
        <v>0</v>
      </c>
    </row>
    <row r="23" spans="1:8" s="21" customFormat="1" thickBot="1" x14ac:dyDescent="0.25">
      <c r="A23" s="24" t="s">
        <v>46</v>
      </c>
      <c r="B23" s="7"/>
      <c r="C23" s="7"/>
      <c r="D23" s="34"/>
      <c r="E23" s="34"/>
      <c r="F23" s="34"/>
      <c r="G23" s="34"/>
      <c r="H23" s="35">
        <f t="shared" si="8"/>
        <v>0</v>
      </c>
    </row>
    <row r="24" spans="1:8" s="21" customFormat="1" thickBot="1" x14ac:dyDescent="0.25">
      <c r="A24" s="24" t="s">
        <v>46</v>
      </c>
      <c r="B24" s="7"/>
      <c r="C24" s="7"/>
      <c r="D24" s="34"/>
      <c r="E24" s="34"/>
      <c r="F24" s="34"/>
      <c r="G24" s="34"/>
      <c r="H24" s="35">
        <f t="shared" si="2"/>
        <v>0</v>
      </c>
    </row>
    <row r="25" spans="1:8" s="21" customFormat="1" thickBot="1" x14ac:dyDescent="0.25">
      <c r="A25" s="24" t="s">
        <v>46</v>
      </c>
      <c r="B25" s="7"/>
      <c r="C25" s="7"/>
      <c r="D25" s="34"/>
      <c r="E25" s="34"/>
      <c r="F25" s="34"/>
      <c r="G25" s="34"/>
      <c r="H25" s="35">
        <f t="shared" ref="H25" si="9">D25+E25+F25+G25</f>
        <v>0</v>
      </c>
    </row>
    <row r="26" spans="1:8" s="23" customFormat="1" ht="27.6" customHeight="1" x14ac:dyDescent="0.2">
      <c r="A26" s="139" t="s">
        <v>15</v>
      </c>
      <c r="B26" s="139"/>
      <c r="C26" s="139"/>
      <c r="D26" s="139"/>
      <c r="E26" s="139"/>
      <c r="F26" s="139"/>
      <c r="G26" s="139"/>
      <c r="H26" s="139"/>
    </row>
    <row r="27" spans="1:8" s="4" customFormat="1" ht="13.5" thickBot="1" x14ac:dyDescent="0.25">
      <c r="A27" s="38" t="s">
        <v>16</v>
      </c>
      <c r="B27" s="11"/>
      <c r="C27" s="12"/>
      <c r="D27" s="13"/>
      <c r="E27" s="13"/>
      <c r="F27" s="13"/>
      <c r="G27" s="13"/>
      <c r="H27" s="14"/>
    </row>
    <row r="28" spans="1:8" s="4" customFormat="1" ht="13.5" thickBot="1" x14ac:dyDescent="0.25">
      <c r="A28" s="24" t="s">
        <v>17</v>
      </c>
      <c r="B28" s="7" t="s">
        <v>18</v>
      </c>
      <c r="C28" s="7"/>
      <c r="D28" s="15"/>
      <c r="E28" s="15"/>
      <c r="F28" s="15"/>
      <c r="G28" s="15"/>
      <c r="H28" s="7">
        <f t="shared" si="2"/>
        <v>0</v>
      </c>
    </row>
    <row r="29" spans="1:8" ht="13.5" thickBot="1" x14ac:dyDescent="0.25">
      <c r="A29" s="7"/>
      <c r="B29" s="11" t="s">
        <v>19</v>
      </c>
      <c r="C29" s="28"/>
      <c r="D29" s="13">
        <f>D28*$C29</f>
        <v>0</v>
      </c>
      <c r="E29" s="13">
        <f>E28*$C29</f>
        <v>0</v>
      </c>
      <c r="F29" s="13">
        <f>F28*$C29</f>
        <v>0</v>
      </c>
      <c r="G29" s="13">
        <f>G28*$C29</f>
        <v>0</v>
      </c>
      <c r="H29" s="14">
        <f t="shared" si="2"/>
        <v>0</v>
      </c>
    </row>
    <row r="30" spans="1:8" s="31" customFormat="1" ht="21" customHeight="1" thickBot="1" x14ac:dyDescent="0.25">
      <c r="A30" s="17" t="s">
        <v>20</v>
      </c>
      <c r="B30" s="29"/>
      <c r="C30" s="30"/>
      <c r="D30" s="14">
        <f>D29+D21+D24+D25+D18+D12+D14+D16+D23+D22+D19</f>
        <v>0</v>
      </c>
      <c r="E30" s="14">
        <f>E29+E21+E24+E25+E18+E12+E14+E16+E23+E22+E19</f>
        <v>0</v>
      </c>
      <c r="F30" s="14">
        <f t="shared" ref="F30:G30" si="10">F29+F21+F24+F25+F18+F12+F14+F16+F23+F22+F19</f>
        <v>0</v>
      </c>
      <c r="G30" s="14">
        <f t="shared" si="10"/>
        <v>0</v>
      </c>
      <c r="H30" s="14">
        <f>D30+E30+F30+G30</f>
        <v>0</v>
      </c>
    </row>
    <row r="31" spans="1:8" s="31" customFormat="1" ht="13.5" thickBot="1" x14ac:dyDescent="0.25">
      <c r="A31" s="17" t="s">
        <v>21</v>
      </c>
      <c r="B31" s="29"/>
      <c r="C31" s="32"/>
      <c r="D31" s="34"/>
      <c r="E31" s="34"/>
      <c r="F31" s="34"/>
      <c r="G31" s="34"/>
      <c r="H31" s="14">
        <f t="shared" si="2"/>
        <v>0</v>
      </c>
    </row>
    <row r="32" spans="1:8" s="31" customFormat="1" ht="12" customHeight="1" thickBot="1" x14ac:dyDescent="0.25">
      <c r="A32" s="17"/>
      <c r="B32" s="29"/>
      <c r="C32" s="33"/>
      <c r="D32" s="14"/>
      <c r="E32" s="14"/>
      <c r="F32" s="14"/>
      <c r="G32" s="14"/>
      <c r="H32" s="14"/>
    </row>
    <row r="33" spans="1:8" s="20" customFormat="1" ht="22.15" customHeight="1" thickBot="1" x14ac:dyDescent="0.25">
      <c r="A33" s="143" t="s">
        <v>22</v>
      </c>
      <c r="B33" s="147"/>
      <c r="C33" s="144"/>
      <c r="D33" s="145"/>
      <c r="E33" s="145"/>
      <c r="F33" s="145"/>
      <c r="G33" s="145"/>
      <c r="H33" s="146"/>
    </row>
    <row r="34" spans="1:8" s="20" customFormat="1" ht="15.75" thickBot="1" x14ac:dyDescent="0.25">
      <c r="A34" s="37" t="s">
        <v>42</v>
      </c>
      <c r="B34" s="7"/>
      <c r="C34" s="7"/>
      <c r="D34" s="8">
        <v>2027</v>
      </c>
      <c r="E34" s="8">
        <v>2028</v>
      </c>
      <c r="F34" s="8">
        <v>2029</v>
      </c>
      <c r="G34" s="8">
        <v>2030</v>
      </c>
      <c r="H34" s="9" t="s">
        <v>138</v>
      </c>
    </row>
    <row r="35" spans="1:8" s="21" customFormat="1" thickBot="1" x14ac:dyDescent="0.25">
      <c r="A35" s="24" t="s">
        <v>26</v>
      </c>
      <c r="B35" s="7" t="s">
        <v>12</v>
      </c>
      <c r="C35" s="7"/>
      <c r="D35" s="10"/>
      <c r="E35" s="10"/>
      <c r="F35" s="10"/>
      <c r="G35" s="10"/>
      <c r="H35" s="7">
        <f t="shared" ref="H35:H42" si="11">D35+E35+F35+G35</f>
        <v>0</v>
      </c>
    </row>
    <row r="36" spans="1:8" s="21" customFormat="1" thickBot="1" x14ac:dyDescent="0.25">
      <c r="A36" s="7"/>
      <c r="B36" s="11" t="s">
        <v>13</v>
      </c>
      <c r="C36" s="25"/>
      <c r="D36" s="13">
        <f>D35*$C36</f>
        <v>0</v>
      </c>
      <c r="E36" s="13">
        <f>E35*$C36</f>
        <v>0</v>
      </c>
      <c r="F36" s="13">
        <f>F35*$C36</f>
        <v>0</v>
      </c>
      <c r="G36" s="13">
        <f>G35*$C36</f>
        <v>0</v>
      </c>
      <c r="H36" s="14">
        <f t="shared" si="11"/>
        <v>0</v>
      </c>
    </row>
    <row r="37" spans="1:8" s="21" customFormat="1" thickBot="1" x14ac:dyDescent="0.25">
      <c r="A37" s="24" t="s">
        <v>26</v>
      </c>
      <c r="B37" s="7" t="s">
        <v>12</v>
      </c>
      <c r="C37" s="7"/>
      <c r="D37" s="10"/>
      <c r="E37" s="10"/>
      <c r="F37" s="10"/>
      <c r="G37" s="10"/>
      <c r="H37" s="7">
        <f t="shared" si="11"/>
        <v>0</v>
      </c>
    </row>
    <row r="38" spans="1:8" s="21" customFormat="1" thickBot="1" x14ac:dyDescent="0.25">
      <c r="A38" s="7"/>
      <c r="B38" s="11" t="s">
        <v>14</v>
      </c>
      <c r="C38" s="25"/>
      <c r="D38" s="13">
        <f>D37*$C38</f>
        <v>0</v>
      </c>
      <c r="E38" s="13">
        <f>E37*$C38</f>
        <v>0</v>
      </c>
      <c r="F38" s="13">
        <f>F37*$C38</f>
        <v>0</v>
      </c>
      <c r="G38" s="13">
        <f>G37*$C38</f>
        <v>0</v>
      </c>
      <c r="H38" s="14">
        <f t="shared" si="11"/>
        <v>0</v>
      </c>
    </row>
    <row r="39" spans="1:8" s="21" customFormat="1" thickBot="1" x14ac:dyDescent="0.25">
      <c r="A39" s="24" t="s">
        <v>27</v>
      </c>
      <c r="B39" s="7" t="s">
        <v>12</v>
      </c>
      <c r="C39" s="7"/>
      <c r="D39" s="10"/>
      <c r="E39" s="10"/>
      <c r="F39" s="10"/>
      <c r="G39" s="10"/>
      <c r="H39" s="7">
        <f t="shared" si="11"/>
        <v>0</v>
      </c>
    </row>
    <row r="40" spans="1:8" s="21" customFormat="1" thickBot="1" x14ac:dyDescent="0.25">
      <c r="A40" s="7"/>
      <c r="B40" s="11" t="s">
        <v>13</v>
      </c>
      <c r="C40" s="25"/>
      <c r="D40" s="13">
        <f>D39*$C40</f>
        <v>0</v>
      </c>
      <c r="E40" s="13">
        <f>E39*$C40</f>
        <v>0</v>
      </c>
      <c r="F40" s="13">
        <f>F39*$C40</f>
        <v>0</v>
      </c>
      <c r="G40" s="13">
        <f>G39*$C40</f>
        <v>0</v>
      </c>
      <c r="H40" s="14">
        <f t="shared" si="11"/>
        <v>0</v>
      </c>
    </row>
    <row r="41" spans="1:8" s="21" customFormat="1" thickBot="1" x14ac:dyDescent="0.25">
      <c r="A41" s="24" t="s">
        <v>27</v>
      </c>
      <c r="B41" s="7" t="s">
        <v>12</v>
      </c>
      <c r="C41" s="7"/>
      <c r="D41" s="10"/>
      <c r="E41" s="10"/>
      <c r="F41" s="10"/>
      <c r="G41" s="10"/>
      <c r="H41" s="7">
        <f t="shared" si="11"/>
        <v>0</v>
      </c>
    </row>
    <row r="42" spans="1:8" s="21" customFormat="1" thickBot="1" x14ac:dyDescent="0.25">
      <c r="A42" s="7"/>
      <c r="B42" s="11" t="s">
        <v>14</v>
      </c>
      <c r="C42" s="25"/>
      <c r="D42" s="13">
        <f>D41*$C42</f>
        <v>0</v>
      </c>
      <c r="E42" s="13">
        <f>E41*$C42</f>
        <v>0</v>
      </c>
      <c r="F42" s="13">
        <f>F41*$C42</f>
        <v>0</v>
      </c>
      <c r="G42" s="13">
        <f>G41*$C42</f>
        <v>0</v>
      </c>
      <c r="H42" s="14">
        <f t="shared" si="11"/>
        <v>0</v>
      </c>
    </row>
    <row r="43" spans="1:8" s="31" customFormat="1" x14ac:dyDescent="0.2">
      <c r="A43" s="17" t="s">
        <v>131</v>
      </c>
      <c r="B43" s="43"/>
      <c r="C43" s="32"/>
      <c r="D43" s="13">
        <f>(D36+D38+D40+D42)*0.1</f>
        <v>0</v>
      </c>
      <c r="E43" s="13">
        <f>(E36+E38+E40+E42)*0.1</f>
        <v>0</v>
      </c>
      <c r="F43" s="13">
        <f t="shared" ref="F43" si="12">(F36+F38+F40+F42)*0.1</f>
        <v>0</v>
      </c>
      <c r="G43" s="13">
        <f t="shared" ref="G43" si="13">(G36+G38+G40+G42)*0.1</f>
        <v>0</v>
      </c>
      <c r="H43" s="14">
        <f>D43+E43+F43+G43</f>
        <v>0</v>
      </c>
    </row>
    <row r="44" spans="1:8" s="20" customFormat="1" ht="22.5" customHeight="1" thickBot="1" x14ac:dyDescent="0.3">
      <c r="A44" s="39" t="s">
        <v>45</v>
      </c>
      <c r="B44" s="7"/>
      <c r="C44" s="7"/>
      <c r="D44" s="16"/>
      <c r="E44" s="16"/>
      <c r="F44" s="16"/>
      <c r="G44" s="16"/>
      <c r="H44" s="18"/>
    </row>
    <row r="45" spans="1:8" s="21" customFormat="1" thickBot="1" x14ac:dyDescent="0.25">
      <c r="A45" s="24" t="s">
        <v>46</v>
      </c>
      <c r="B45" s="7"/>
      <c r="C45" s="7"/>
      <c r="D45" s="34"/>
      <c r="E45" s="34"/>
      <c r="F45" s="34"/>
      <c r="G45" s="34"/>
      <c r="H45" s="35">
        <f t="shared" ref="H45:H49" si="14">D45+E45+F45+G45</f>
        <v>0</v>
      </c>
    </row>
    <row r="46" spans="1:8" s="21" customFormat="1" thickBot="1" x14ac:dyDescent="0.25">
      <c r="A46" s="24" t="s">
        <v>46</v>
      </c>
      <c r="B46" s="7"/>
      <c r="C46" s="7"/>
      <c r="D46" s="34"/>
      <c r="E46" s="34"/>
      <c r="F46" s="34"/>
      <c r="G46" s="34"/>
      <c r="H46" s="35">
        <f t="shared" si="14"/>
        <v>0</v>
      </c>
    </row>
    <row r="47" spans="1:8" s="21" customFormat="1" thickBot="1" x14ac:dyDescent="0.25">
      <c r="A47" s="24" t="s">
        <v>46</v>
      </c>
      <c r="B47" s="7"/>
      <c r="C47" s="7"/>
      <c r="D47" s="34"/>
      <c r="E47" s="34"/>
      <c r="F47" s="34"/>
      <c r="G47" s="34"/>
      <c r="H47" s="35">
        <f t="shared" si="14"/>
        <v>0</v>
      </c>
    </row>
    <row r="48" spans="1:8" s="21" customFormat="1" thickBot="1" x14ac:dyDescent="0.25">
      <c r="A48" s="24" t="s">
        <v>46</v>
      </c>
      <c r="B48" s="7"/>
      <c r="C48" s="7"/>
      <c r="D48" s="34"/>
      <c r="E48" s="34"/>
      <c r="F48" s="34"/>
      <c r="G48" s="34"/>
      <c r="H48" s="35">
        <f t="shared" si="14"/>
        <v>0</v>
      </c>
    </row>
    <row r="49" spans="1:8" s="21" customFormat="1" thickBot="1" x14ac:dyDescent="0.25">
      <c r="A49" s="24" t="s">
        <v>46</v>
      </c>
      <c r="B49" s="7"/>
      <c r="C49" s="7"/>
      <c r="D49" s="34"/>
      <c r="E49" s="34"/>
      <c r="F49" s="34"/>
      <c r="G49" s="34"/>
      <c r="H49" s="35">
        <f t="shared" si="14"/>
        <v>0</v>
      </c>
    </row>
    <row r="50" spans="1:8" s="23" customFormat="1" ht="27.6" customHeight="1" x14ac:dyDescent="0.2">
      <c r="A50" s="139" t="s">
        <v>23</v>
      </c>
      <c r="B50" s="139"/>
      <c r="C50" s="139"/>
      <c r="D50" s="139"/>
      <c r="E50" s="139"/>
      <c r="F50" s="139"/>
      <c r="G50" s="139"/>
      <c r="H50" s="139"/>
    </row>
    <row r="51" spans="1:8" s="4" customFormat="1" ht="13.5" thickBot="1" x14ac:dyDescent="0.25">
      <c r="A51" s="38" t="s">
        <v>16</v>
      </c>
      <c r="B51" s="11"/>
      <c r="C51" s="12"/>
      <c r="D51" s="13"/>
      <c r="E51" s="13"/>
      <c r="F51" s="13"/>
      <c r="G51" s="13"/>
      <c r="H51" s="14"/>
    </row>
    <row r="52" spans="1:8" s="4" customFormat="1" ht="13.5" thickBot="1" x14ac:dyDescent="0.25">
      <c r="A52" s="24" t="s">
        <v>17</v>
      </c>
      <c r="B52" s="7" t="s">
        <v>18</v>
      </c>
      <c r="C52" s="7"/>
      <c r="D52" s="15"/>
      <c r="E52" s="15"/>
      <c r="F52" s="15"/>
      <c r="G52" s="15"/>
      <c r="H52" s="7">
        <f t="shared" ref="H52:H55" si="15">D52+E52+F52+G52</f>
        <v>0</v>
      </c>
    </row>
    <row r="53" spans="1:8" ht="13.5" thickBot="1" x14ac:dyDescent="0.25">
      <c r="A53" s="7"/>
      <c r="B53" s="11" t="s">
        <v>19</v>
      </c>
      <c r="C53" s="25"/>
      <c r="D53" s="13">
        <f>D52*$C53</f>
        <v>0</v>
      </c>
      <c r="E53" s="13">
        <f>E52*$C53</f>
        <v>0</v>
      </c>
      <c r="F53" s="13">
        <f>F52*$C53</f>
        <v>0</v>
      </c>
      <c r="G53" s="13">
        <f>G52*$C53</f>
        <v>0</v>
      </c>
      <c r="H53" s="14">
        <f t="shared" si="15"/>
        <v>0</v>
      </c>
    </row>
    <row r="54" spans="1:8" s="31" customFormat="1" ht="21" customHeight="1" thickBot="1" x14ac:dyDescent="0.25">
      <c r="A54" s="17" t="s">
        <v>24</v>
      </c>
      <c r="B54" s="29"/>
      <c r="C54" s="30"/>
      <c r="D54" s="14">
        <f>D53+D42+D36+D38+D40+D45+D46+D47+D48+D49+D43</f>
        <v>0</v>
      </c>
      <c r="E54" s="14">
        <f t="shared" ref="E54:G54" si="16">E53+E42+E36+E38+E40+E45+E46+E47+E48+E49+E43</f>
        <v>0</v>
      </c>
      <c r="F54" s="14">
        <f t="shared" si="16"/>
        <v>0</v>
      </c>
      <c r="G54" s="14">
        <f t="shared" si="16"/>
        <v>0</v>
      </c>
      <c r="H54" s="14">
        <f t="shared" si="15"/>
        <v>0</v>
      </c>
    </row>
    <row r="55" spans="1:8" s="31" customFormat="1" ht="13.5" thickBot="1" x14ac:dyDescent="0.25">
      <c r="A55" s="17" t="s">
        <v>21</v>
      </c>
      <c r="B55" s="29"/>
      <c r="C55" s="32"/>
      <c r="D55" s="34"/>
      <c r="E55" s="34"/>
      <c r="F55" s="34"/>
      <c r="G55" s="34"/>
      <c r="H55" s="14">
        <f t="shared" si="15"/>
        <v>0</v>
      </c>
    </row>
    <row r="56" spans="1:8" s="31" customFormat="1" ht="13.9" customHeight="1" thickBot="1" x14ac:dyDescent="0.25">
      <c r="A56" s="17"/>
      <c r="B56" s="29"/>
      <c r="C56" s="33"/>
      <c r="D56" s="14"/>
      <c r="E56" s="14"/>
      <c r="F56" s="14"/>
      <c r="G56" s="14"/>
      <c r="H56" s="14"/>
    </row>
    <row r="57" spans="1:8" s="20" customFormat="1" ht="22.15" customHeight="1" thickBot="1" x14ac:dyDescent="0.25">
      <c r="A57" s="143" t="s">
        <v>25</v>
      </c>
      <c r="B57" s="143"/>
      <c r="C57" s="140"/>
      <c r="D57" s="141"/>
      <c r="E57" s="141"/>
      <c r="F57" s="141"/>
      <c r="G57" s="141"/>
      <c r="H57" s="142"/>
    </row>
    <row r="58" spans="1:8" s="20" customFormat="1" ht="15.75" thickBot="1" x14ac:dyDescent="0.25">
      <c r="A58" s="37" t="s">
        <v>42</v>
      </c>
      <c r="B58" s="7"/>
      <c r="C58" s="7"/>
      <c r="D58" s="8">
        <v>2027</v>
      </c>
      <c r="E58" s="8">
        <v>2028</v>
      </c>
      <c r="F58" s="8">
        <v>2029</v>
      </c>
      <c r="G58" s="8">
        <v>2030</v>
      </c>
      <c r="H58" s="9" t="s">
        <v>139</v>
      </c>
    </row>
    <row r="59" spans="1:8" s="21" customFormat="1" thickBot="1" x14ac:dyDescent="0.25">
      <c r="A59" s="24" t="s">
        <v>26</v>
      </c>
      <c r="B59" s="7" t="s">
        <v>12</v>
      </c>
      <c r="C59" s="7"/>
      <c r="D59" s="10"/>
      <c r="E59" s="10"/>
      <c r="F59" s="10"/>
      <c r="G59" s="10"/>
      <c r="H59" s="7">
        <f t="shared" ref="H59:H66" si="17">D59+E59+F59+G59</f>
        <v>0</v>
      </c>
    </row>
    <row r="60" spans="1:8" s="21" customFormat="1" thickBot="1" x14ac:dyDescent="0.25">
      <c r="A60" s="7"/>
      <c r="B60" s="11" t="s">
        <v>13</v>
      </c>
      <c r="C60" s="25"/>
      <c r="D60" s="13">
        <f>D59*$C60</f>
        <v>0</v>
      </c>
      <c r="E60" s="13">
        <f>E59*$C60</f>
        <v>0</v>
      </c>
      <c r="F60" s="13">
        <f>F59*$C60</f>
        <v>0</v>
      </c>
      <c r="G60" s="13">
        <f>G59*$C60</f>
        <v>0</v>
      </c>
      <c r="H60" s="14">
        <f t="shared" si="17"/>
        <v>0</v>
      </c>
    </row>
    <row r="61" spans="1:8" s="21" customFormat="1" thickBot="1" x14ac:dyDescent="0.25">
      <c r="A61" s="24" t="s">
        <v>26</v>
      </c>
      <c r="B61" s="7" t="s">
        <v>12</v>
      </c>
      <c r="C61" s="7"/>
      <c r="D61" s="10"/>
      <c r="E61" s="10"/>
      <c r="F61" s="10"/>
      <c r="G61" s="10"/>
      <c r="H61" s="7">
        <f t="shared" si="17"/>
        <v>0</v>
      </c>
    </row>
    <row r="62" spans="1:8" s="21" customFormat="1" thickBot="1" x14ac:dyDescent="0.25">
      <c r="A62" s="7"/>
      <c r="B62" s="11" t="s">
        <v>14</v>
      </c>
      <c r="C62" s="25"/>
      <c r="D62" s="13">
        <f>D61*$C62</f>
        <v>0</v>
      </c>
      <c r="E62" s="13">
        <f>E61*$C62</f>
        <v>0</v>
      </c>
      <c r="F62" s="13">
        <f>F61*$C62</f>
        <v>0</v>
      </c>
      <c r="G62" s="13">
        <f>G61*$C62</f>
        <v>0</v>
      </c>
      <c r="H62" s="14">
        <f t="shared" si="17"/>
        <v>0</v>
      </c>
    </row>
    <row r="63" spans="1:8" s="21" customFormat="1" thickBot="1" x14ac:dyDescent="0.25">
      <c r="A63" s="24" t="s">
        <v>27</v>
      </c>
      <c r="B63" s="7" t="s">
        <v>12</v>
      </c>
      <c r="C63" s="7"/>
      <c r="D63" s="10"/>
      <c r="E63" s="10"/>
      <c r="F63" s="10"/>
      <c r="G63" s="10"/>
      <c r="H63" s="7">
        <f t="shared" si="17"/>
        <v>0</v>
      </c>
    </row>
    <row r="64" spans="1:8" s="21" customFormat="1" thickBot="1" x14ac:dyDescent="0.25">
      <c r="A64" s="7"/>
      <c r="B64" s="11" t="s">
        <v>13</v>
      </c>
      <c r="C64" s="25"/>
      <c r="D64" s="13">
        <f>D63*$C64</f>
        <v>0</v>
      </c>
      <c r="E64" s="13">
        <f>E63*$C64</f>
        <v>0</v>
      </c>
      <c r="F64" s="13">
        <f>F63*$C64</f>
        <v>0</v>
      </c>
      <c r="G64" s="13">
        <f>G63*$C64</f>
        <v>0</v>
      </c>
      <c r="H64" s="14">
        <f t="shared" si="17"/>
        <v>0</v>
      </c>
    </row>
    <row r="65" spans="1:8" s="21" customFormat="1" thickBot="1" x14ac:dyDescent="0.25">
      <c r="A65" s="24" t="s">
        <v>27</v>
      </c>
      <c r="B65" s="7" t="s">
        <v>12</v>
      </c>
      <c r="C65" s="7"/>
      <c r="D65" s="10"/>
      <c r="E65" s="10"/>
      <c r="F65" s="10"/>
      <c r="G65" s="10"/>
      <c r="H65" s="7">
        <f t="shared" si="17"/>
        <v>0</v>
      </c>
    </row>
    <row r="66" spans="1:8" s="21" customFormat="1" thickBot="1" x14ac:dyDescent="0.25">
      <c r="A66" s="7"/>
      <c r="B66" s="11" t="s">
        <v>14</v>
      </c>
      <c r="C66" s="25"/>
      <c r="D66" s="13">
        <f>D65*$C66</f>
        <v>0</v>
      </c>
      <c r="E66" s="13">
        <f>E65*$C66</f>
        <v>0</v>
      </c>
      <c r="F66" s="13">
        <f>F65*$C66</f>
        <v>0</v>
      </c>
      <c r="G66" s="13">
        <f>G65*$C66</f>
        <v>0</v>
      </c>
      <c r="H66" s="14">
        <f t="shared" si="17"/>
        <v>0</v>
      </c>
    </row>
    <row r="67" spans="1:8" s="31" customFormat="1" x14ac:dyDescent="0.2">
      <c r="A67" s="17" t="s">
        <v>130</v>
      </c>
      <c r="B67" s="43"/>
      <c r="C67" s="32"/>
      <c r="D67" s="13">
        <f>(D60+D62+D64+D66)*0.1</f>
        <v>0</v>
      </c>
      <c r="E67" s="13">
        <f>(E60+E62+E64+E66)*0.1</f>
        <v>0</v>
      </c>
      <c r="F67" s="13">
        <f t="shared" ref="F67" si="18">(F60+F62+F64+F66)*0.1</f>
        <v>0</v>
      </c>
      <c r="G67" s="13">
        <f t="shared" ref="G67" si="19">(G60+G62+G64+G66)*0.1</f>
        <v>0</v>
      </c>
      <c r="H67" s="14">
        <f>D67+E67+F67+G67</f>
        <v>0</v>
      </c>
    </row>
    <row r="68" spans="1:8" s="20" customFormat="1" ht="21" customHeight="1" thickBot="1" x14ac:dyDescent="0.3">
      <c r="A68" s="39" t="s">
        <v>45</v>
      </c>
      <c r="B68" s="7"/>
      <c r="C68" s="7"/>
      <c r="D68" s="16"/>
      <c r="E68" s="16"/>
      <c r="F68" s="16"/>
      <c r="G68" s="16"/>
      <c r="H68" s="18"/>
    </row>
    <row r="69" spans="1:8" s="21" customFormat="1" thickBot="1" x14ac:dyDescent="0.25">
      <c r="A69" s="24" t="s">
        <v>46</v>
      </c>
      <c r="B69" s="7"/>
      <c r="C69" s="7"/>
      <c r="D69" s="34"/>
      <c r="E69" s="34"/>
      <c r="F69" s="34"/>
      <c r="G69" s="34"/>
      <c r="H69" s="35">
        <f t="shared" ref="H69:H73" si="20">D69+E69+F69+G69</f>
        <v>0</v>
      </c>
    </row>
    <row r="70" spans="1:8" s="21" customFormat="1" thickBot="1" x14ac:dyDescent="0.25">
      <c r="A70" s="24" t="s">
        <v>46</v>
      </c>
      <c r="B70" s="7"/>
      <c r="C70" s="7"/>
      <c r="D70" s="34"/>
      <c r="E70" s="34"/>
      <c r="F70" s="34"/>
      <c r="G70" s="34"/>
      <c r="H70" s="35">
        <f t="shared" si="20"/>
        <v>0</v>
      </c>
    </row>
    <row r="71" spans="1:8" s="21" customFormat="1" thickBot="1" x14ac:dyDescent="0.25">
      <c r="A71" s="24" t="s">
        <v>46</v>
      </c>
      <c r="B71" s="7"/>
      <c r="C71" s="7"/>
      <c r="D71" s="34"/>
      <c r="E71" s="34"/>
      <c r="F71" s="34"/>
      <c r="G71" s="34"/>
      <c r="H71" s="35">
        <f t="shared" si="20"/>
        <v>0</v>
      </c>
    </row>
    <row r="72" spans="1:8" s="21" customFormat="1" thickBot="1" x14ac:dyDescent="0.25">
      <c r="A72" s="24" t="s">
        <v>46</v>
      </c>
      <c r="B72" s="7"/>
      <c r="C72" s="7"/>
      <c r="D72" s="34"/>
      <c r="E72" s="34"/>
      <c r="F72" s="34"/>
      <c r="G72" s="34"/>
      <c r="H72" s="35">
        <f t="shared" si="20"/>
        <v>0</v>
      </c>
    </row>
    <row r="73" spans="1:8" s="21" customFormat="1" thickBot="1" x14ac:dyDescent="0.25">
      <c r="A73" s="24" t="s">
        <v>46</v>
      </c>
      <c r="B73" s="7"/>
      <c r="C73" s="7"/>
      <c r="D73" s="34"/>
      <c r="E73" s="34"/>
      <c r="F73" s="34"/>
      <c r="G73" s="34"/>
      <c r="H73" s="35">
        <f t="shared" si="20"/>
        <v>0</v>
      </c>
    </row>
    <row r="74" spans="1:8" s="21" customFormat="1" ht="21.6" customHeight="1" x14ac:dyDescent="0.2">
      <c r="A74" s="40" t="s">
        <v>23</v>
      </c>
      <c r="B74" s="7"/>
      <c r="C74" s="7"/>
      <c r="D74" s="36"/>
      <c r="E74" s="36"/>
      <c r="F74" s="36"/>
      <c r="G74" s="36"/>
      <c r="H74" s="35"/>
    </row>
    <row r="75" spans="1:8" s="4" customFormat="1" ht="13.5" thickBot="1" x14ac:dyDescent="0.25">
      <c r="A75" s="38" t="s">
        <v>16</v>
      </c>
      <c r="B75" s="11"/>
      <c r="C75" s="12"/>
      <c r="D75" s="13"/>
      <c r="E75" s="13"/>
      <c r="F75" s="13"/>
      <c r="G75" s="13"/>
      <c r="H75" s="14"/>
    </row>
    <row r="76" spans="1:8" s="4" customFormat="1" ht="13.5" thickBot="1" x14ac:dyDescent="0.25">
      <c r="A76" s="24" t="s">
        <v>17</v>
      </c>
      <c r="B76" s="7" t="s">
        <v>18</v>
      </c>
      <c r="C76" s="7"/>
      <c r="D76" s="15"/>
      <c r="E76" s="15"/>
      <c r="F76" s="15"/>
      <c r="G76" s="15"/>
      <c r="H76" s="7">
        <f t="shared" ref="H76:H82" si="21">D76+E76+F76+G76</f>
        <v>0</v>
      </c>
    </row>
    <row r="77" spans="1:8" ht="13.5" thickBot="1" x14ac:dyDescent="0.25">
      <c r="A77" s="7"/>
      <c r="B77" s="11" t="s">
        <v>19</v>
      </c>
      <c r="C77" s="25"/>
      <c r="D77" s="13">
        <f>D76*$C77</f>
        <v>0</v>
      </c>
      <c r="E77" s="13">
        <f>E76*$C77</f>
        <v>0</v>
      </c>
      <c r="F77" s="13">
        <f>F76*$C77</f>
        <v>0</v>
      </c>
      <c r="G77" s="13">
        <f>G76*$C77</f>
        <v>0</v>
      </c>
      <c r="H77" s="14">
        <f t="shared" si="21"/>
        <v>0</v>
      </c>
    </row>
    <row r="78" spans="1:8" s="31" customFormat="1" ht="21" customHeight="1" thickBot="1" x14ac:dyDescent="0.25">
      <c r="A78" s="17" t="s">
        <v>28</v>
      </c>
      <c r="B78" s="29"/>
      <c r="C78" s="30"/>
      <c r="D78" s="14">
        <f>D77+D66+D60+D62+D64+D69+D70+D71+D72+D73+D67</f>
        <v>0</v>
      </c>
      <c r="E78" s="14">
        <f t="shared" ref="E78:G78" si="22">E77+E66+E60+E62+E64+E69+E70+E71+E72+E73+E67</f>
        <v>0</v>
      </c>
      <c r="F78" s="14">
        <f t="shared" si="22"/>
        <v>0</v>
      </c>
      <c r="G78" s="14">
        <f t="shared" si="22"/>
        <v>0</v>
      </c>
      <c r="H78" s="14">
        <f t="shared" si="21"/>
        <v>0</v>
      </c>
    </row>
    <row r="79" spans="1:8" s="31" customFormat="1" ht="13.5" thickBot="1" x14ac:dyDescent="0.25">
      <c r="A79" s="17" t="s">
        <v>21</v>
      </c>
      <c r="B79" s="29"/>
      <c r="C79" s="32"/>
      <c r="D79" s="34"/>
      <c r="E79" s="34"/>
      <c r="F79" s="34"/>
      <c r="G79" s="34"/>
      <c r="H79" s="14">
        <f t="shared" si="21"/>
        <v>0</v>
      </c>
    </row>
    <row r="80" spans="1:8" s="31" customFormat="1" ht="21" customHeight="1" thickBot="1" x14ac:dyDescent="0.3">
      <c r="A80" s="2" t="s">
        <v>35</v>
      </c>
      <c r="B80" s="29"/>
      <c r="C80" s="32"/>
      <c r="D80" s="14"/>
      <c r="E80" s="14"/>
      <c r="F80" s="14"/>
      <c r="G80" s="14"/>
      <c r="H80" s="14"/>
    </row>
    <row r="81" spans="1:8" s="31" customFormat="1" ht="13.5" thickBot="1" x14ac:dyDescent="0.25">
      <c r="A81" s="17" t="s">
        <v>73</v>
      </c>
      <c r="B81" s="29"/>
      <c r="C81" s="32"/>
      <c r="D81" s="34"/>
      <c r="E81" s="34"/>
      <c r="F81" s="34"/>
      <c r="G81" s="34"/>
      <c r="H81" s="14">
        <f t="shared" ref="H81" si="23">D81+E81+F81+G81</f>
        <v>0</v>
      </c>
    </row>
    <row r="82" spans="1:8" s="31" customFormat="1" x14ac:dyDescent="0.2">
      <c r="A82" s="17" t="s">
        <v>132</v>
      </c>
      <c r="B82" s="44"/>
      <c r="C82" s="32"/>
      <c r="D82" s="14">
        <f>(D12+D14+D16+D18+D29+D36+D38+D40+D42+D53+D60+D62+D64+D66+D77)*0.1</f>
        <v>0</v>
      </c>
      <c r="E82" s="14">
        <f>(E12+E14+E16+E18+E29+E36+E38+E40+E42+E53+E60+E62+E64+E66+E77)*0.1</f>
        <v>0</v>
      </c>
      <c r="F82" s="14">
        <f>(F12+F14+F16+F18+F29+F36+F38+F40+F42+F53+F60+F62+F64+F66+F77)*0.1</f>
        <v>0</v>
      </c>
      <c r="G82" s="14">
        <f>(G12+G14+G16+G18+G29+G36+G38+G40+G42+G53+G60+G62+G64+G66+G77)*0.1</f>
        <v>0</v>
      </c>
      <c r="H82" s="14">
        <f t="shared" si="21"/>
        <v>0</v>
      </c>
    </row>
    <row r="83" spans="1:8" s="31" customFormat="1" ht="31.15" customHeight="1" x14ac:dyDescent="0.2">
      <c r="A83" s="132" t="s">
        <v>34</v>
      </c>
      <c r="B83" s="132"/>
      <c r="C83" s="132"/>
      <c r="D83" s="14">
        <f>D81+D82</f>
        <v>0</v>
      </c>
      <c r="E83" s="14">
        <f>E81+E82</f>
        <v>0</v>
      </c>
      <c r="F83" s="14">
        <f t="shared" ref="F83" si="24">F81+F82</f>
        <v>0</v>
      </c>
      <c r="G83" s="14">
        <f>G81+G82</f>
        <v>0</v>
      </c>
      <c r="H83" s="14">
        <f t="shared" ref="H83:H84" si="25">D83+E83+F83+G83</f>
        <v>0</v>
      </c>
    </row>
    <row r="84" spans="1:8" s="31" customFormat="1" ht="28.9" customHeight="1" x14ac:dyDescent="0.35">
      <c r="A84" s="2" t="s">
        <v>2</v>
      </c>
      <c r="B84" s="44"/>
      <c r="C84" s="32"/>
      <c r="D84" s="45">
        <f>D30+D54+D78+D83</f>
        <v>0</v>
      </c>
      <c r="E84" s="45">
        <f t="shared" ref="E84:G84" si="26">E30+E54+E78+E83</f>
        <v>0</v>
      </c>
      <c r="F84" s="45">
        <f t="shared" si="26"/>
        <v>0</v>
      </c>
      <c r="G84" s="45">
        <f t="shared" si="26"/>
        <v>0</v>
      </c>
      <c r="H84" s="45">
        <f t="shared" si="25"/>
        <v>0</v>
      </c>
    </row>
    <row r="85" spans="1:8" s="31" customFormat="1" ht="13.15" customHeight="1" x14ac:dyDescent="0.2">
      <c r="A85" s="17"/>
      <c r="B85" s="29"/>
      <c r="C85" s="32"/>
      <c r="D85" s="14"/>
      <c r="E85" s="14"/>
      <c r="F85" s="14"/>
      <c r="G85" s="14"/>
      <c r="H85" s="14"/>
    </row>
    <row r="86" spans="1:8" ht="17.45" customHeight="1" thickBot="1" x14ac:dyDescent="0.3">
      <c r="A86" s="46" t="s">
        <v>30</v>
      </c>
      <c r="B86" s="5"/>
      <c r="C86" s="5"/>
      <c r="D86" s="16">
        <v>2027</v>
      </c>
      <c r="E86" s="16">
        <v>2028</v>
      </c>
      <c r="F86" s="16">
        <v>2029</v>
      </c>
      <c r="G86" s="16">
        <v>2030</v>
      </c>
      <c r="H86" s="18" t="s">
        <v>138</v>
      </c>
    </row>
    <row r="87" spans="1:8" ht="13.5" thickBot="1" x14ac:dyDescent="0.25">
      <c r="A87" s="17" t="s">
        <v>2</v>
      </c>
      <c r="B87" s="47" t="s">
        <v>32</v>
      </c>
      <c r="C87" s="17"/>
      <c r="D87" s="34"/>
      <c r="E87" s="34"/>
      <c r="F87" s="34"/>
      <c r="G87" s="34"/>
      <c r="H87" s="35">
        <f t="shared" ref="H87:H88" si="27">D87+E87+F87+G87</f>
        <v>0</v>
      </c>
    </row>
    <row r="88" spans="1:8" ht="13.5" thickBot="1" x14ac:dyDescent="0.25">
      <c r="A88" s="17" t="s">
        <v>2</v>
      </c>
      <c r="B88" s="47" t="s">
        <v>33</v>
      </c>
      <c r="C88" s="17"/>
      <c r="D88" s="34"/>
      <c r="E88" s="34"/>
      <c r="F88" s="34"/>
      <c r="G88" s="34"/>
      <c r="H88" s="35">
        <f t="shared" si="27"/>
        <v>0</v>
      </c>
    </row>
    <row r="89" spans="1:8" ht="13.5" thickBot="1" x14ac:dyDescent="0.25">
      <c r="A89" s="17" t="s">
        <v>31</v>
      </c>
      <c r="B89" s="47" t="s">
        <v>32</v>
      </c>
      <c r="C89" s="17"/>
      <c r="D89" s="34"/>
      <c r="E89" s="34"/>
      <c r="F89" s="34"/>
      <c r="G89" s="34"/>
      <c r="H89" s="35">
        <f t="shared" ref="H89:H90" si="28">D89+E89+F89+G89</f>
        <v>0</v>
      </c>
    </row>
    <row r="90" spans="1:8" s="4" customFormat="1" ht="13.5" thickBot="1" x14ac:dyDescent="0.25">
      <c r="A90" s="17" t="s">
        <v>31</v>
      </c>
      <c r="B90" s="47" t="s">
        <v>33</v>
      </c>
      <c r="C90" s="17"/>
      <c r="D90" s="34"/>
      <c r="E90" s="34"/>
      <c r="F90" s="34"/>
      <c r="G90" s="34"/>
      <c r="H90" s="35">
        <f t="shared" si="28"/>
        <v>0</v>
      </c>
    </row>
    <row r="91" spans="1:8" s="4" customFormat="1" x14ac:dyDescent="0.2">
      <c r="A91" s="17" t="s">
        <v>29</v>
      </c>
      <c r="B91" s="17"/>
      <c r="C91" s="17"/>
      <c r="D91" s="19">
        <f>D31+D55+D79+D83</f>
        <v>0</v>
      </c>
      <c r="E91" s="19">
        <f t="shared" ref="E91:H91" si="29">E31+E55+E79+E83</f>
        <v>0</v>
      </c>
      <c r="F91" s="19">
        <f t="shared" si="29"/>
        <v>0</v>
      </c>
      <c r="G91" s="19">
        <f t="shared" si="29"/>
        <v>0</v>
      </c>
      <c r="H91" s="19">
        <f t="shared" si="29"/>
        <v>0</v>
      </c>
    </row>
    <row r="92" spans="1:8" s="22" customFormat="1" ht="28.15" customHeight="1" x14ac:dyDescent="0.2">
      <c r="A92" s="60" t="s">
        <v>133</v>
      </c>
      <c r="B92" s="60"/>
      <c r="C92" s="60"/>
      <c r="D92" s="108">
        <f>D89+D90+D91</f>
        <v>0</v>
      </c>
      <c r="E92" s="108">
        <f t="shared" ref="E92:G92" si="30">E89+E90+E91</f>
        <v>0</v>
      </c>
      <c r="F92" s="108">
        <f t="shared" si="30"/>
        <v>0</v>
      </c>
      <c r="G92" s="108">
        <f t="shared" si="30"/>
        <v>0</v>
      </c>
      <c r="H92" s="108">
        <f>SUM(H87:H91)</f>
        <v>0</v>
      </c>
    </row>
    <row r="93" spans="1:8" ht="21.75" customHeight="1" thickBot="1" x14ac:dyDescent="0.25">
      <c r="A93" s="113" t="s">
        <v>140</v>
      </c>
      <c r="B93" s="112"/>
      <c r="C93" s="112"/>
      <c r="D93" s="112"/>
      <c r="E93" s="112"/>
      <c r="F93" s="112"/>
      <c r="G93" s="112"/>
      <c r="H93" s="112"/>
    </row>
    <row r="94" spans="1:8" ht="21" customHeight="1" thickBot="1" x14ac:dyDescent="0.25">
      <c r="A94" s="17" t="s">
        <v>142</v>
      </c>
      <c r="B94" s="129"/>
      <c r="C94" s="130"/>
      <c r="D94" s="131"/>
      <c r="E94" s="5"/>
      <c r="F94" s="5"/>
      <c r="G94" s="5"/>
      <c r="H94" s="5"/>
    </row>
    <row r="95" spans="1:8" ht="13.5" thickBot="1" x14ac:dyDescent="0.25">
      <c r="A95" s="114" t="s">
        <v>141</v>
      </c>
      <c r="B95" s="115"/>
      <c r="C95" s="5"/>
      <c r="D95" s="5"/>
      <c r="E95" s="5"/>
      <c r="F95" s="5"/>
      <c r="G95" s="5"/>
      <c r="H95" s="5"/>
    </row>
    <row r="96" spans="1:8" s="31" customFormat="1" ht="20.25" customHeight="1" x14ac:dyDescent="0.2">
      <c r="A96" s="39" t="s">
        <v>144</v>
      </c>
      <c r="B96" s="39"/>
      <c r="C96" s="39"/>
      <c r="D96" s="14">
        <f>D91*(1+$B95)</f>
        <v>0</v>
      </c>
      <c r="E96" s="14">
        <f>E91*(1+$B95)</f>
        <v>0</v>
      </c>
      <c r="F96" s="14">
        <f>F91*(1+$B95)</f>
        <v>0</v>
      </c>
      <c r="G96" s="14">
        <f>G91*(1+$B95)</f>
        <v>0</v>
      </c>
      <c r="H96" s="14">
        <f>H91*(1+$B95)</f>
        <v>0</v>
      </c>
    </row>
    <row r="97" spans="1:8" x14ac:dyDescent="0.2">
      <c r="A97" s="5"/>
      <c r="B97" s="5"/>
      <c r="C97" s="5"/>
      <c r="D97" s="5"/>
      <c r="E97" s="5"/>
      <c r="F97" s="5"/>
      <c r="G97" s="5"/>
      <c r="H97" s="5"/>
    </row>
    <row r="100" spans="1:8" x14ac:dyDescent="0.2">
      <c r="A100" s="26"/>
    </row>
    <row r="101" spans="1:8" x14ac:dyDescent="0.2">
      <c r="A101" s="26"/>
    </row>
    <row r="102" spans="1:8" x14ac:dyDescent="0.2">
      <c r="A102" s="27"/>
    </row>
    <row r="103" spans="1:8" x14ac:dyDescent="0.2">
      <c r="A103" s="26"/>
    </row>
  </sheetData>
  <sheetProtection formatCells="0" formatColumns="0" formatRows="0" insertRows="0" deleteColumns="0" deleteRows="0" selectLockedCells="1"/>
  <mergeCells count="13">
    <mergeCell ref="B94:D94"/>
    <mergeCell ref="A83:C83"/>
    <mergeCell ref="D1:H4"/>
    <mergeCell ref="C6:H6"/>
    <mergeCell ref="C7:H7"/>
    <mergeCell ref="A26:H26"/>
    <mergeCell ref="A50:H50"/>
    <mergeCell ref="C57:H57"/>
    <mergeCell ref="A57:B57"/>
    <mergeCell ref="C9:H9"/>
    <mergeCell ref="A9:B9"/>
    <mergeCell ref="C33:H33"/>
    <mergeCell ref="A33:B33"/>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4"/>
  <sheetViews>
    <sheetView view="pageLayout" zoomScaleNormal="100" workbookViewId="0">
      <selection activeCell="A6" sqref="A6"/>
    </sheetView>
  </sheetViews>
  <sheetFormatPr baseColWidth="10" defaultColWidth="11" defaultRowHeight="12.75" x14ac:dyDescent="0.2"/>
  <cols>
    <col min="1" max="1" width="17.625" style="1" customWidth="1"/>
    <col min="2" max="2" width="9.25" style="1" customWidth="1"/>
    <col min="3" max="3" width="7.375" style="1" customWidth="1"/>
    <col min="4" max="7" width="7.625" style="1" customWidth="1"/>
    <col min="8" max="8" width="11.5" style="1" customWidth="1"/>
    <col min="9" max="11" width="7.625" style="1" customWidth="1"/>
    <col min="12" max="13" width="9.375" style="1" customWidth="1"/>
    <col min="14" max="16384" width="11" style="1"/>
  </cols>
  <sheetData>
    <row r="1" spans="1:8" ht="12.75" customHeight="1" x14ac:dyDescent="0.2">
      <c r="D1" s="125" t="s">
        <v>137</v>
      </c>
      <c r="E1" s="125"/>
      <c r="F1" s="125"/>
      <c r="G1" s="125"/>
      <c r="H1" s="125"/>
    </row>
    <row r="2" spans="1:8" x14ac:dyDescent="0.2">
      <c r="D2" s="125"/>
      <c r="E2" s="125"/>
      <c r="F2" s="125"/>
      <c r="G2" s="125"/>
      <c r="H2" s="125"/>
    </row>
    <row r="3" spans="1:8" x14ac:dyDescent="0.2">
      <c r="D3" s="125"/>
      <c r="E3" s="125"/>
      <c r="F3" s="125"/>
      <c r="G3" s="125"/>
      <c r="H3" s="125"/>
    </row>
    <row r="4" spans="1:8" ht="27" customHeight="1" x14ac:dyDescent="0.2">
      <c r="D4" s="125"/>
      <c r="E4" s="125"/>
      <c r="F4" s="125"/>
      <c r="G4" s="125"/>
      <c r="H4" s="125"/>
    </row>
    <row r="5" spans="1:8" s="4" customFormat="1" ht="22.5" customHeight="1" thickBot="1" x14ac:dyDescent="0.3">
      <c r="A5" s="2" t="s">
        <v>150</v>
      </c>
      <c r="B5" s="3"/>
      <c r="C5" s="3"/>
      <c r="D5" s="3"/>
      <c r="E5" s="3"/>
      <c r="F5" s="3"/>
      <c r="G5" s="3"/>
      <c r="H5" s="3"/>
    </row>
    <row r="6" spans="1:8" s="4" customFormat="1" ht="13.5" thickBot="1" x14ac:dyDescent="0.25">
      <c r="A6" s="50" t="s">
        <v>0</v>
      </c>
      <c r="B6" s="3"/>
      <c r="C6" s="149"/>
      <c r="D6" s="150"/>
      <c r="E6" s="150"/>
      <c r="F6" s="150"/>
      <c r="G6" s="150"/>
      <c r="H6" s="151"/>
    </row>
    <row r="7" spans="1:8" s="4" customFormat="1" ht="30.6" customHeight="1" thickBot="1" x14ac:dyDescent="0.25">
      <c r="A7" s="51" t="s">
        <v>36</v>
      </c>
      <c r="B7" s="52"/>
      <c r="C7" s="152"/>
      <c r="D7" s="153"/>
      <c r="E7" s="153"/>
      <c r="F7" s="153"/>
      <c r="G7" s="153"/>
      <c r="H7" s="154"/>
    </row>
    <row r="8" spans="1:8" ht="15" customHeight="1" thickBot="1" x14ac:dyDescent="0.25">
      <c r="A8" s="7" t="s">
        <v>143</v>
      </c>
      <c r="B8" s="116" t="s">
        <v>142</v>
      </c>
      <c r="C8" s="157"/>
      <c r="D8" s="158"/>
      <c r="E8" s="159"/>
      <c r="F8" s="7" t="s">
        <v>141</v>
      </c>
      <c r="G8" s="7"/>
      <c r="H8" s="117"/>
    </row>
    <row r="9" spans="1:8" ht="2.25" customHeight="1" x14ac:dyDescent="0.2">
      <c r="A9" s="5"/>
      <c r="B9" s="6"/>
      <c r="C9" s="6"/>
      <c r="D9" s="5"/>
      <c r="E9" s="5"/>
      <c r="F9" s="5"/>
      <c r="G9" s="5"/>
      <c r="H9" s="5"/>
    </row>
    <row r="10" spans="1:8" s="22" customFormat="1" ht="32.450000000000003" customHeight="1" x14ac:dyDescent="0.2">
      <c r="A10" s="51" t="s">
        <v>37</v>
      </c>
      <c r="B10" s="53"/>
      <c r="C10" s="53"/>
      <c r="D10" s="53"/>
      <c r="E10" s="53"/>
      <c r="F10" s="53"/>
      <c r="G10" s="53"/>
      <c r="H10" s="53"/>
    </row>
    <row r="11" spans="1:8" s="20" customFormat="1" ht="33.6" customHeight="1" thickBot="1" x14ac:dyDescent="0.25">
      <c r="A11" s="54" t="s">
        <v>38</v>
      </c>
      <c r="B11" s="7"/>
      <c r="C11" s="7"/>
      <c r="D11" s="8">
        <v>2027</v>
      </c>
      <c r="E11" s="8">
        <v>2028</v>
      </c>
      <c r="F11" s="8">
        <v>2029</v>
      </c>
      <c r="G11" s="8">
        <v>2030</v>
      </c>
      <c r="H11" s="9" t="s">
        <v>146</v>
      </c>
    </row>
    <row r="12" spans="1:8" s="21" customFormat="1" thickBot="1" x14ac:dyDescent="0.25">
      <c r="A12" s="7" t="s">
        <v>48</v>
      </c>
      <c r="B12" s="7" t="s">
        <v>18</v>
      </c>
      <c r="C12" s="7"/>
      <c r="D12" s="10"/>
      <c r="E12" s="10"/>
      <c r="F12" s="10"/>
      <c r="G12" s="10"/>
      <c r="H12" s="7">
        <f t="shared" ref="H12:H17" si="0">D12+E12+F12+G12</f>
        <v>0</v>
      </c>
    </row>
    <row r="13" spans="1:8" s="21" customFormat="1" thickBot="1" x14ac:dyDescent="0.25">
      <c r="A13" s="7"/>
      <c r="B13" s="11" t="s">
        <v>47</v>
      </c>
      <c r="C13" s="12">
        <f>IF(Tabelle1!B30=1,IF(Tabelle1!B32=2,33.3,51.8),0)</f>
        <v>33.299999999999997</v>
      </c>
      <c r="D13" s="13">
        <f>D12*$C13</f>
        <v>0</v>
      </c>
      <c r="E13" s="13">
        <f t="shared" ref="E13:G13" si="1">E12*$C13</f>
        <v>0</v>
      </c>
      <c r="F13" s="13">
        <f t="shared" si="1"/>
        <v>0</v>
      </c>
      <c r="G13" s="13">
        <f t="shared" si="1"/>
        <v>0</v>
      </c>
      <c r="H13" s="14">
        <f t="shared" si="0"/>
        <v>0</v>
      </c>
    </row>
    <row r="14" spans="1:8" s="21" customFormat="1" thickBot="1" x14ac:dyDescent="0.25">
      <c r="A14" s="7" t="s">
        <v>49</v>
      </c>
      <c r="B14" s="7" t="s">
        <v>18</v>
      </c>
      <c r="C14" s="7"/>
      <c r="D14" s="10"/>
      <c r="E14" s="10"/>
      <c r="F14" s="10"/>
      <c r="G14" s="10"/>
      <c r="H14" s="7">
        <f t="shared" si="0"/>
        <v>0</v>
      </c>
    </row>
    <row r="15" spans="1:8" s="21" customFormat="1" thickBot="1" x14ac:dyDescent="0.25">
      <c r="A15" s="7"/>
      <c r="B15" s="11" t="s">
        <v>47</v>
      </c>
      <c r="C15" s="12">
        <f>IF(Tabelle1!B30=1,IF(Tabelle1!B32=2,39.3,71.3),0)</f>
        <v>39.299999999999997</v>
      </c>
      <c r="D15" s="13">
        <f>D14*$C15</f>
        <v>0</v>
      </c>
      <c r="E15" s="13">
        <f t="shared" ref="E15:G15" si="2">E14*$C15</f>
        <v>0</v>
      </c>
      <c r="F15" s="13">
        <f t="shared" si="2"/>
        <v>0</v>
      </c>
      <c r="G15" s="13">
        <f t="shared" si="2"/>
        <v>0</v>
      </c>
      <c r="H15" s="14">
        <f t="shared" si="0"/>
        <v>0</v>
      </c>
    </row>
    <row r="16" spans="1:8" s="4" customFormat="1" ht="13.5" thickBot="1" x14ac:dyDescent="0.25">
      <c r="A16" s="7" t="s">
        <v>50</v>
      </c>
      <c r="B16" s="7" t="s">
        <v>18</v>
      </c>
      <c r="C16" s="7"/>
      <c r="D16" s="15"/>
      <c r="E16" s="15"/>
      <c r="F16" s="15"/>
      <c r="G16" s="15"/>
      <c r="H16" s="7">
        <f t="shared" si="0"/>
        <v>0</v>
      </c>
    </row>
    <row r="17" spans="1:8" s="4" customFormat="1" x14ac:dyDescent="0.2">
      <c r="A17" s="13"/>
      <c r="B17" s="11" t="s">
        <v>47</v>
      </c>
      <c r="C17" s="12">
        <f>IF(Tabelle1!B32=2,94.2,VLOOKUP(Tabelle1!B30,Tabelle1!D30:G33,4,0))</f>
        <v>94.2</v>
      </c>
      <c r="D17" s="13">
        <f>D16*$C17</f>
        <v>0</v>
      </c>
      <c r="E17" s="13">
        <f t="shared" ref="E17:G17" si="3">E16*$C17</f>
        <v>0</v>
      </c>
      <c r="F17" s="13">
        <f t="shared" si="3"/>
        <v>0</v>
      </c>
      <c r="G17" s="13">
        <f t="shared" si="3"/>
        <v>0</v>
      </c>
      <c r="H17" s="14">
        <f t="shared" si="0"/>
        <v>0</v>
      </c>
    </row>
    <row r="18" spans="1:8" ht="21" customHeight="1" thickBot="1" x14ac:dyDescent="0.3">
      <c r="A18" s="2" t="s">
        <v>39</v>
      </c>
      <c r="B18" s="5"/>
      <c r="C18" s="5"/>
      <c r="D18" s="16"/>
      <c r="E18" s="16"/>
      <c r="F18" s="16"/>
      <c r="G18" s="16"/>
      <c r="H18" s="55"/>
    </row>
    <row r="19" spans="1:8" s="4" customFormat="1" ht="13.5" thickBot="1" x14ac:dyDescent="0.25">
      <c r="A19" s="7" t="s">
        <v>48</v>
      </c>
      <c r="B19" s="7" t="s">
        <v>18</v>
      </c>
      <c r="C19" s="7"/>
      <c r="D19" s="10"/>
      <c r="E19" s="10"/>
      <c r="F19" s="10"/>
      <c r="G19" s="10"/>
      <c r="H19" s="7"/>
    </row>
    <row r="20" spans="1:8" s="4" customFormat="1" ht="13.5" thickBot="1" x14ac:dyDescent="0.25">
      <c r="A20" s="7"/>
      <c r="B20" s="11" t="s">
        <v>47</v>
      </c>
      <c r="C20" s="12">
        <f>IF(Tabelle1!B30=1,16.5,0)</f>
        <v>16.5</v>
      </c>
      <c r="D20" s="13">
        <f>D19*$C20</f>
        <v>0</v>
      </c>
      <c r="E20" s="13">
        <f t="shared" ref="E20:G20" si="4">E19*$C20</f>
        <v>0</v>
      </c>
      <c r="F20" s="13">
        <f t="shared" si="4"/>
        <v>0</v>
      </c>
      <c r="G20" s="13">
        <f t="shared" si="4"/>
        <v>0</v>
      </c>
      <c r="H20" s="14">
        <f t="shared" ref="H20:H24" si="5">D20+E20+F20+G20</f>
        <v>0</v>
      </c>
    </row>
    <row r="21" spans="1:8" s="4" customFormat="1" ht="13.5" thickBot="1" x14ac:dyDescent="0.25">
      <c r="A21" s="7" t="s">
        <v>49</v>
      </c>
      <c r="B21" s="7" t="s">
        <v>18</v>
      </c>
      <c r="C21" s="7"/>
      <c r="D21" s="10"/>
      <c r="E21" s="10"/>
      <c r="F21" s="10"/>
      <c r="G21" s="10"/>
      <c r="H21" s="7"/>
    </row>
    <row r="22" spans="1:8" s="4" customFormat="1" ht="13.5" thickBot="1" x14ac:dyDescent="0.25">
      <c r="A22" s="7"/>
      <c r="B22" s="11" t="s">
        <v>47</v>
      </c>
      <c r="C22" s="12">
        <f>IF(Tabelle1!B30=1,37.45,0)</f>
        <v>37.450000000000003</v>
      </c>
      <c r="D22" s="13">
        <f>D21*$C22</f>
        <v>0</v>
      </c>
      <c r="E22" s="13">
        <f t="shared" ref="E22:G22" si="6">E21*$C22</f>
        <v>0</v>
      </c>
      <c r="F22" s="13">
        <f t="shared" si="6"/>
        <v>0</v>
      </c>
      <c r="G22" s="13">
        <f t="shared" si="6"/>
        <v>0</v>
      </c>
      <c r="H22" s="14">
        <f t="shared" si="5"/>
        <v>0</v>
      </c>
    </row>
    <row r="23" spans="1:8" s="4" customFormat="1" ht="13.5" thickBot="1" x14ac:dyDescent="0.25">
      <c r="A23" s="7" t="s">
        <v>51</v>
      </c>
      <c r="B23" s="7" t="s">
        <v>18</v>
      </c>
      <c r="C23" s="7"/>
      <c r="D23" s="10"/>
      <c r="E23" s="10"/>
      <c r="F23" s="10"/>
      <c r="G23" s="10"/>
      <c r="H23" s="7"/>
    </row>
    <row r="24" spans="1:8" s="4" customFormat="1" ht="13.5" thickBot="1" x14ac:dyDescent="0.25">
      <c r="A24" s="7" t="s">
        <v>3</v>
      </c>
      <c r="B24" s="11" t="s">
        <v>47</v>
      </c>
      <c r="C24" s="12">
        <f>IF(Tabelle1!B30=1,40,118)</f>
        <v>40</v>
      </c>
      <c r="D24" s="13">
        <f>D23*$C24</f>
        <v>0</v>
      </c>
      <c r="E24" s="13">
        <f t="shared" ref="E24:G24" si="7">E23*$C24</f>
        <v>0</v>
      </c>
      <c r="F24" s="13">
        <f t="shared" si="7"/>
        <v>0</v>
      </c>
      <c r="G24" s="13">
        <f t="shared" si="7"/>
        <v>0</v>
      </c>
      <c r="H24" s="14">
        <f t="shared" si="5"/>
        <v>0</v>
      </c>
    </row>
    <row r="25" spans="1:8" s="4" customFormat="1" ht="13.5" thickBot="1" x14ac:dyDescent="0.25">
      <c r="A25" s="7" t="s">
        <v>52</v>
      </c>
      <c r="B25" s="7" t="s">
        <v>18</v>
      </c>
      <c r="C25" s="7"/>
      <c r="D25" s="15"/>
      <c r="E25" s="15"/>
      <c r="F25" s="15"/>
      <c r="G25" s="15"/>
      <c r="H25" s="7"/>
    </row>
    <row r="26" spans="1:8" s="4" customFormat="1" ht="13.5" thickBot="1" x14ac:dyDescent="0.25">
      <c r="A26" s="7"/>
      <c r="B26" s="11" t="s">
        <v>47</v>
      </c>
      <c r="C26" s="12">
        <f>IF(Tabelle1!B30=1,60,90)</f>
        <v>60</v>
      </c>
      <c r="D26" s="13">
        <f>D25*$C26</f>
        <v>0</v>
      </c>
      <c r="E26" s="13">
        <f>E25*$C26</f>
        <v>0</v>
      </c>
      <c r="F26" s="13">
        <f>F25*$C26</f>
        <v>0</v>
      </c>
      <c r="G26" s="13">
        <f>G25*$C26</f>
        <v>0</v>
      </c>
      <c r="H26" s="14">
        <f>D26+E26+F26+G26</f>
        <v>0</v>
      </c>
    </row>
    <row r="27" spans="1:8" s="4" customFormat="1" ht="13.5" thickBot="1" x14ac:dyDescent="0.25">
      <c r="A27" s="7" t="s">
        <v>72</v>
      </c>
      <c r="B27" s="7" t="s">
        <v>18</v>
      </c>
      <c r="C27" s="7"/>
      <c r="D27" s="15"/>
      <c r="E27" s="15"/>
      <c r="F27" s="15"/>
      <c r="G27" s="15"/>
      <c r="H27" s="7"/>
    </row>
    <row r="28" spans="1:8" s="4" customFormat="1" x14ac:dyDescent="0.2">
      <c r="A28" s="13"/>
      <c r="B28" s="11" t="s">
        <v>47</v>
      </c>
      <c r="C28" s="12">
        <f>IF(Tabelle1!B30=1,100,70)</f>
        <v>100</v>
      </c>
      <c r="D28" s="13">
        <f>D27*$C28</f>
        <v>0</v>
      </c>
      <c r="E28" s="13">
        <f>E27*$C28</f>
        <v>0</v>
      </c>
      <c r="F28" s="13">
        <f>F27*$C28</f>
        <v>0</v>
      </c>
      <c r="G28" s="13">
        <f>G27*$C28</f>
        <v>0</v>
      </c>
      <c r="H28" s="14">
        <f>D28+E28+F28+G28</f>
        <v>0</v>
      </c>
    </row>
    <row r="29" spans="1:8" s="4" customFormat="1" ht="15.75" x14ac:dyDescent="0.25">
      <c r="A29" s="2" t="s">
        <v>40</v>
      </c>
      <c r="B29" s="7"/>
      <c r="C29" s="56"/>
      <c r="D29" s="14">
        <f>D13+D15+D17+D20+D22+D24+D26+D28</f>
        <v>0</v>
      </c>
      <c r="E29" s="14">
        <f>E13+E15+E17+E20+E22+E24+E26+E28</f>
        <v>0</v>
      </c>
      <c r="F29" s="14">
        <f>F13+F15+F17+F20+F22+F24+F26+F28</f>
        <v>0</v>
      </c>
      <c r="G29" s="14">
        <f>G13+G15+G17+G20+G22+G24+G26+G28</f>
        <v>0</v>
      </c>
      <c r="H29" s="14">
        <f t="shared" ref="H29" si="8">D29+E29+F29+G29</f>
        <v>0</v>
      </c>
    </row>
    <row r="30" spans="1:8" ht="25.15" customHeight="1" thickBot="1" x14ac:dyDescent="0.3">
      <c r="A30" s="2" t="s">
        <v>41</v>
      </c>
      <c r="B30" s="5"/>
      <c r="C30" s="5"/>
      <c r="D30" s="16"/>
      <c r="E30" s="16"/>
      <c r="F30" s="16"/>
      <c r="G30" s="16"/>
      <c r="H30" s="55"/>
    </row>
    <row r="31" spans="1:8" s="4" customFormat="1" ht="16.5" customHeight="1" thickBot="1" x14ac:dyDescent="0.25">
      <c r="A31" s="57" t="s">
        <v>53</v>
      </c>
      <c r="B31" s="50" t="s">
        <v>67</v>
      </c>
      <c r="C31" s="50"/>
      <c r="D31" s="57"/>
      <c r="E31" s="57"/>
      <c r="F31" s="57"/>
      <c r="G31" s="57"/>
      <c r="H31" s="58">
        <f>D31+E31+F31+G31</f>
        <v>0</v>
      </c>
    </row>
    <row r="32" spans="1:8" s="59" customFormat="1" ht="12.75" customHeight="1" x14ac:dyDescent="0.2">
      <c r="A32" s="7" t="s">
        <v>54</v>
      </c>
      <c r="B32" s="17"/>
      <c r="C32" s="17"/>
      <c r="D32" s="13">
        <f>IF((D29+D31)&gt;10000,(D29+D31)*0.1,IF(D29=0,0,1000))</f>
        <v>0</v>
      </c>
      <c r="E32" s="13">
        <f>IF((E29+E31)&gt;10000,(E29+E31)*0.1,IF(E29=0,0,1000))</f>
        <v>0</v>
      </c>
      <c r="F32" s="13">
        <f>IF((F29+F31)&gt;10000,(F29+F31)*0.1,IF(F29=0,0,1000))</f>
        <v>0</v>
      </c>
      <c r="G32" s="13">
        <f>IF((G29+G31)&gt;10000,(G29+G31)*0.1,IF(G29=0,0,1000))</f>
        <v>0</v>
      </c>
      <c r="H32" s="14">
        <f>D32+E32+F32+G32</f>
        <v>0</v>
      </c>
    </row>
    <row r="33" spans="1:8" s="4" customFormat="1" x14ac:dyDescent="0.2">
      <c r="A33" s="7" t="s">
        <v>55</v>
      </c>
      <c r="B33" s="5"/>
      <c r="C33" s="5"/>
      <c r="D33" s="13">
        <f>IF(D19+D21+D23+D25+D27+(3*(D12+D14+D16))&gt;200,D19+D21+D23+D25+D27+(3*(D12+D14+D16)),IF(D19+D21+D23+D25+D27+(3*(D12+D14+D16))&lt;1,0,200))</f>
        <v>0</v>
      </c>
      <c r="E33" s="13">
        <f t="shared" ref="E33:G33" si="9">IF(E19+E21+E23+E25+E27+(3*(E12+E14+E16))&gt;200,E19+E21+E23+E25+E27+(3*(E12+E14+E16)),IF(E19+E21+E23+E25+E27+(3*(E12+E14+E16))&lt;1,0,200))</f>
        <v>0</v>
      </c>
      <c r="F33" s="13">
        <f t="shared" si="9"/>
        <v>0</v>
      </c>
      <c r="G33" s="13">
        <f t="shared" si="9"/>
        <v>0</v>
      </c>
      <c r="H33" s="14">
        <f>D33+E33+F33+G33</f>
        <v>0</v>
      </c>
    </row>
    <row r="34" spans="1:8" s="4" customFormat="1" ht="27.6" customHeight="1" x14ac:dyDescent="0.2">
      <c r="A34" s="155" t="s">
        <v>56</v>
      </c>
      <c r="B34" s="155"/>
      <c r="C34" s="155"/>
      <c r="D34" s="155"/>
      <c r="E34" s="155"/>
      <c r="F34" s="155"/>
      <c r="G34" s="155"/>
      <c r="H34" s="155"/>
    </row>
    <row r="35" spans="1:8" ht="30" customHeight="1" x14ac:dyDescent="0.25">
      <c r="A35" s="2" t="s">
        <v>145</v>
      </c>
      <c r="B35" s="5"/>
      <c r="C35" s="5"/>
      <c r="D35" s="16">
        <v>2027</v>
      </c>
      <c r="E35" s="16">
        <v>2028</v>
      </c>
      <c r="F35" s="16">
        <v>2029</v>
      </c>
      <c r="G35" s="16">
        <v>2030</v>
      </c>
      <c r="H35" s="18" t="s">
        <v>146</v>
      </c>
    </row>
    <row r="36" spans="1:8" ht="17.45" customHeight="1" x14ac:dyDescent="0.2">
      <c r="A36" s="17" t="s">
        <v>58</v>
      </c>
      <c r="B36" s="17"/>
      <c r="C36" s="17"/>
      <c r="D36" s="14">
        <f>D28*0.7*(1+$H$8)</f>
        <v>0</v>
      </c>
      <c r="E36" s="14">
        <f t="shared" ref="E36" si="10">E28*0.7*(1+$H$8)</f>
        <v>0</v>
      </c>
      <c r="F36" s="14">
        <f>F28*0.7*(1+$H$8)</f>
        <v>0</v>
      </c>
      <c r="G36" s="14">
        <f>G28*0.7*(1+$H$8)</f>
        <v>0</v>
      </c>
      <c r="H36" s="14"/>
    </row>
    <row r="37" spans="1:8" ht="17.45" customHeight="1" x14ac:dyDescent="0.2">
      <c r="A37" s="17" t="s">
        <v>60</v>
      </c>
      <c r="B37" s="17"/>
      <c r="C37" s="17"/>
      <c r="D37" s="14">
        <f>(D28*0.3+D30+D31+D32)*(1+$H$8)</f>
        <v>0</v>
      </c>
      <c r="E37" s="14">
        <f t="shared" ref="E37:F37" si="11">(E28*0.3+E30+E31+E32)*(1+$H$8)</f>
        <v>0</v>
      </c>
      <c r="F37" s="14">
        <f t="shared" si="11"/>
        <v>0</v>
      </c>
      <c r="G37" s="14"/>
      <c r="H37" s="14"/>
    </row>
    <row r="38" spans="1:8" ht="17.45" customHeight="1" x14ac:dyDescent="0.2">
      <c r="A38" s="17" t="s">
        <v>61</v>
      </c>
      <c r="B38" s="17"/>
      <c r="C38" s="17"/>
      <c r="D38" s="14"/>
      <c r="E38" s="14"/>
      <c r="F38" s="14"/>
      <c r="G38" s="14">
        <f>(G28*0.3+G30)*(1+$H$8)</f>
        <v>0</v>
      </c>
      <c r="H38" s="14"/>
    </row>
    <row r="39" spans="1:8" ht="17.45" customHeight="1" x14ac:dyDescent="0.2">
      <c r="A39" s="17" t="s">
        <v>62</v>
      </c>
      <c r="B39" s="17"/>
      <c r="C39" s="17"/>
      <c r="D39" s="14"/>
      <c r="E39" s="14"/>
      <c r="F39" s="14"/>
      <c r="G39" s="14">
        <f>(G31+G32)*(1+H7)</f>
        <v>0</v>
      </c>
      <c r="H39" s="14"/>
    </row>
    <row r="40" spans="1:8" s="4" customFormat="1" ht="20.45" customHeight="1" x14ac:dyDescent="0.2">
      <c r="A40" s="17" t="s">
        <v>57</v>
      </c>
      <c r="B40" s="110" t="b">
        <v>0</v>
      </c>
      <c r="C40" s="17"/>
      <c r="D40" s="19">
        <f>D36+D37+D38+D39</f>
        <v>0</v>
      </c>
      <c r="E40" s="19">
        <f>E36+E37+E38+E39</f>
        <v>0</v>
      </c>
      <c r="F40" s="19">
        <f>F36+F37+F38+F39</f>
        <v>0</v>
      </c>
      <c r="G40" s="19">
        <f>G36+G37+G38+G39</f>
        <v>0</v>
      </c>
      <c r="H40" s="14">
        <f>D40+E40+F40+G40</f>
        <v>0</v>
      </c>
    </row>
    <row r="41" spans="1:8" s="4" customFormat="1" ht="9.6" customHeight="1" x14ac:dyDescent="0.2">
      <c r="A41" s="60"/>
      <c r="B41" s="60"/>
      <c r="C41" s="60"/>
      <c r="D41" s="61"/>
      <c r="E41" s="61"/>
      <c r="F41" s="61"/>
      <c r="G41" s="61"/>
      <c r="H41" s="58"/>
    </row>
    <row r="42" spans="1:8" s="22" customFormat="1" ht="26.45" customHeight="1" x14ac:dyDescent="0.2">
      <c r="A42" s="156" t="s">
        <v>63</v>
      </c>
      <c r="B42" s="156"/>
      <c r="C42" s="156"/>
      <c r="D42" s="156"/>
      <c r="E42" s="156"/>
      <c r="F42" s="156"/>
      <c r="G42" s="156"/>
      <c r="H42" s="156"/>
    </row>
    <row r="43" spans="1:8" s="22" customFormat="1" ht="26.45" customHeight="1" x14ac:dyDescent="0.2">
      <c r="A43" s="156" t="s">
        <v>64</v>
      </c>
      <c r="B43" s="156"/>
      <c r="C43" s="156"/>
      <c r="D43" s="156"/>
      <c r="E43" s="156"/>
      <c r="F43" s="156"/>
      <c r="G43" s="156"/>
      <c r="H43" s="156"/>
    </row>
    <row r="44" spans="1:8" s="62" customFormat="1" ht="13.9" customHeight="1" x14ac:dyDescent="0.2">
      <c r="A44" s="148" t="s">
        <v>66</v>
      </c>
      <c r="B44" s="148"/>
      <c r="C44" s="148"/>
      <c r="D44" s="148"/>
      <c r="E44" s="148"/>
      <c r="F44" s="148"/>
      <c r="G44" s="148"/>
      <c r="H44" s="148"/>
    </row>
  </sheetData>
  <sheetProtection formatCells="0" formatColumns="0" formatRows="0" insertRows="0" deleteColumns="0" deleteRows="0" selectLockedCells="1"/>
  <mergeCells count="8">
    <mergeCell ref="A44:H44"/>
    <mergeCell ref="D1:H4"/>
    <mergeCell ref="C6:H6"/>
    <mergeCell ref="C7:H7"/>
    <mergeCell ref="A34:H34"/>
    <mergeCell ref="A42:H42"/>
    <mergeCell ref="A43:H43"/>
    <mergeCell ref="C8:E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autoFill="0" autoLine="0" autoPict="0">
                <anchor moveWithCells="1">
                  <from>
                    <xdr:col>0</xdr:col>
                    <xdr:colOff>0</xdr:colOff>
                    <xdr:row>10</xdr:row>
                    <xdr:rowOff>200025</xdr:rowOff>
                  </from>
                  <to>
                    <xdr:col>0</xdr:col>
                    <xdr:colOff>1000125</xdr:colOff>
                    <xdr:row>10</xdr:row>
                    <xdr:rowOff>409575</xdr:rowOff>
                  </to>
                </anchor>
              </controlPr>
            </control>
          </mc:Choice>
        </mc:AlternateContent>
        <mc:AlternateContent xmlns:mc="http://schemas.openxmlformats.org/markup-compatibility/2006">
          <mc:Choice Requires="x14">
            <control shapeId="3074" r:id="rId5" name="Drop Down 2">
              <controlPr locked="0" defaultSize="0" autoLine="0" autoPict="0">
                <anchor moveWithCells="1">
                  <from>
                    <xdr:col>1</xdr:col>
                    <xdr:colOff>571500</xdr:colOff>
                    <xdr:row>9</xdr:row>
                    <xdr:rowOff>38100</xdr:rowOff>
                  </from>
                  <to>
                    <xdr:col>5</xdr:col>
                    <xdr:colOff>447675</xdr:colOff>
                    <xdr:row>9</xdr:row>
                    <xdr:rowOff>209550</xdr:rowOff>
                  </to>
                </anchor>
              </controlPr>
            </control>
          </mc:Choice>
        </mc:AlternateContent>
        <mc:AlternateContent xmlns:mc="http://schemas.openxmlformats.org/markup-compatibility/2006">
          <mc:Choice Requires="x14">
            <control shapeId="3075" r:id="rId6" name="Option Button 3">
              <controlPr locked="0" defaultSize="0" autoFill="0" autoLine="0" autoPict="0">
                <anchor moveWithCells="1">
                  <from>
                    <xdr:col>0</xdr:col>
                    <xdr:colOff>857250</xdr:colOff>
                    <xdr:row>10</xdr:row>
                    <xdr:rowOff>200025</xdr:rowOff>
                  </from>
                  <to>
                    <xdr:col>1</xdr:col>
                    <xdr:colOff>180975</xdr:colOff>
                    <xdr:row>10</xdr:row>
                    <xdr:rowOff>409575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view="pageLayout" zoomScaleNormal="100" workbookViewId="0">
      <selection activeCell="A28" sqref="A28"/>
    </sheetView>
  </sheetViews>
  <sheetFormatPr baseColWidth="10" defaultColWidth="11" defaultRowHeight="12.75" x14ac:dyDescent="0.2"/>
  <cols>
    <col min="1" max="1" width="19.625" style="1" customWidth="1"/>
    <col min="2" max="2" width="9.25" style="1" customWidth="1"/>
    <col min="3" max="3" width="8.5" style="1" customWidth="1"/>
    <col min="4" max="7" width="8.125" style="1" customWidth="1"/>
    <col min="8" max="8" width="10.625" style="1" customWidth="1"/>
    <col min="9" max="11" width="7.625" style="1" customWidth="1"/>
    <col min="12" max="13" width="9.375" style="1" customWidth="1"/>
    <col min="14" max="16384" width="11" style="1"/>
  </cols>
  <sheetData>
    <row r="1" spans="1:8" ht="12.75" customHeight="1" x14ac:dyDescent="0.2">
      <c r="D1" s="125" t="s">
        <v>137</v>
      </c>
      <c r="E1" s="125"/>
      <c r="F1" s="125"/>
      <c r="G1" s="125"/>
      <c r="H1" s="125"/>
    </row>
    <row r="2" spans="1:8" x14ac:dyDescent="0.2">
      <c r="D2" s="125"/>
      <c r="E2" s="125"/>
      <c r="F2" s="125"/>
      <c r="G2" s="125"/>
      <c r="H2" s="125"/>
    </row>
    <row r="3" spans="1:8" x14ac:dyDescent="0.2">
      <c r="D3" s="125"/>
      <c r="E3" s="125"/>
      <c r="F3" s="125"/>
      <c r="G3" s="125"/>
      <c r="H3" s="125"/>
    </row>
    <row r="4" spans="1:8" ht="24.75" customHeight="1" x14ac:dyDescent="0.2">
      <c r="D4" s="125"/>
      <c r="E4" s="125"/>
      <c r="F4" s="125"/>
      <c r="G4" s="125"/>
      <c r="H4" s="125"/>
    </row>
    <row r="5" spans="1:8" s="4" customFormat="1" ht="35.450000000000003" customHeight="1" thickBot="1" x14ac:dyDescent="0.25">
      <c r="A5" s="63" t="s">
        <v>151</v>
      </c>
      <c r="B5" s="3"/>
      <c r="C5" s="3"/>
      <c r="D5" s="3"/>
      <c r="E5" s="3"/>
      <c r="F5" s="3"/>
      <c r="G5" s="3"/>
      <c r="H5" s="3"/>
    </row>
    <row r="6" spans="1:8" s="4" customFormat="1" ht="13.5" thickBot="1" x14ac:dyDescent="0.25">
      <c r="A6" s="50" t="s">
        <v>0</v>
      </c>
      <c r="B6" s="3"/>
      <c r="C6" s="149"/>
      <c r="D6" s="150"/>
      <c r="E6" s="150"/>
      <c r="F6" s="150"/>
      <c r="G6" s="150"/>
      <c r="H6" s="162"/>
    </row>
    <row r="7" spans="1:8" s="4" customFormat="1" ht="30.6" customHeight="1" thickBot="1" x14ac:dyDescent="0.25">
      <c r="A7" s="51" t="s">
        <v>36</v>
      </c>
      <c r="B7" s="52"/>
      <c r="C7" s="152"/>
      <c r="D7" s="153"/>
      <c r="E7" s="153"/>
      <c r="F7" s="153"/>
      <c r="G7" s="153"/>
      <c r="H7" s="163"/>
    </row>
    <row r="8" spans="1:8" ht="15" customHeight="1" thickBot="1" x14ac:dyDescent="0.25">
      <c r="A8" s="7" t="s">
        <v>143</v>
      </c>
      <c r="B8" s="116" t="s">
        <v>142</v>
      </c>
      <c r="C8" s="157"/>
      <c r="D8" s="158"/>
      <c r="E8" s="159"/>
      <c r="F8" s="7" t="s">
        <v>141</v>
      </c>
      <c r="G8" s="7"/>
      <c r="H8" s="117"/>
    </row>
    <row r="9" spans="1:8" ht="2.25" customHeight="1" x14ac:dyDescent="0.2">
      <c r="A9" s="5"/>
      <c r="B9" s="6"/>
      <c r="C9" s="6"/>
      <c r="D9" s="5"/>
      <c r="E9" s="5"/>
      <c r="F9" s="5"/>
      <c r="G9" s="5"/>
      <c r="H9" s="5"/>
    </row>
    <row r="10" spans="1:8" s="22" customFormat="1" ht="44.45" customHeight="1" x14ac:dyDescent="0.2">
      <c r="A10" s="51" t="s">
        <v>37</v>
      </c>
      <c r="B10" s="53"/>
      <c r="C10" s="53" t="s">
        <v>71</v>
      </c>
      <c r="D10" s="53"/>
      <c r="E10" s="53"/>
      <c r="F10" s="53"/>
      <c r="G10" s="53"/>
      <c r="H10" s="53"/>
    </row>
    <row r="11" spans="1:8" s="22" customFormat="1" ht="44.45" customHeight="1" x14ac:dyDescent="0.25">
      <c r="A11" s="51"/>
      <c r="B11" s="53"/>
      <c r="C11" s="53"/>
      <c r="D11" s="16">
        <v>2027</v>
      </c>
      <c r="E11" s="16">
        <v>2028</v>
      </c>
      <c r="F11" s="16">
        <v>2029</v>
      </c>
      <c r="G11" s="16">
        <v>2030</v>
      </c>
      <c r="H11" s="18" t="s">
        <v>146</v>
      </c>
    </row>
    <row r="12" spans="1:8" s="20" customFormat="1" ht="16.5" thickBot="1" x14ac:dyDescent="0.3">
      <c r="A12" s="2" t="s">
        <v>38</v>
      </c>
      <c r="B12" s="7"/>
      <c r="C12" s="7"/>
      <c r="D12" s="7"/>
      <c r="E12" s="7"/>
      <c r="F12" s="7"/>
      <c r="G12" s="7"/>
      <c r="H12" s="7"/>
    </row>
    <row r="13" spans="1:8" s="21" customFormat="1" ht="16.899999999999999" customHeight="1" thickBot="1" x14ac:dyDescent="0.25">
      <c r="A13" s="50" t="s">
        <v>70</v>
      </c>
      <c r="B13" s="50" t="s">
        <v>18</v>
      </c>
      <c r="C13" s="50"/>
      <c r="D13" s="64"/>
      <c r="E13" s="64"/>
      <c r="F13" s="64"/>
      <c r="G13" s="64"/>
      <c r="H13" s="65">
        <f>D13+E13+F13+G13</f>
        <v>0</v>
      </c>
    </row>
    <row r="14" spans="1:8" s="21" customFormat="1" ht="16.899999999999999" customHeight="1" x14ac:dyDescent="0.2">
      <c r="A14" s="50"/>
      <c r="B14" s="66" t="s">
        <v>47</v>
      </c>
      <c r="C14" s="67">
        <v>20</v>
      </c>
      <c r="D14" s="68">
        <f>D13*$C14</f>
        <v>0</v>
      </c>
      <c r="E14" s="68">
        <f t="shared" ref="E14:G14" si="0">E13*$C14</f>
        <v>0</v>
      </c>
      <c r="F14" s="68">
        <f t="shared" si="0"/>
        <v>0</v>
      </c>
      <c r="G14" s="68">
        <f t="shared" si="0"/>
        <v>0</v>
      </c>
      <c r="H14" s="58">
        <f>D14+E14+F14+G14</f>
        <v>0</v>
      </c>
    </row>
    <row r="15" spans="1:8" ht="27" customHeight="1" thickBot="1" x14ac:dyDescent="0.3">
      <c r="A15" s="2" t="s">
        <v>39</v>
      </c>
      <c r="B15" s="5"/>
      <c r="C15" s="5"/>
      <c r="D15" s="16"/>
      <c r="E15" s="16"/>
      <c r="F15" s="16"/>
      <c r="G15" s="16"/>
      <c r="H15" s="18"/>
    </row>
    <row r="16" spans="1:8" s="4" customFormat="1" ht="16.5" customHeight="1" thickBot="1" x14ac:dyDescent="0.25">
      <c r="A16" s="50" t="s">
        <v>70</v>
      </c>
      <c r="B16" s="50" t="s">
        <v>18</v>
      </c>
      <c r="C16" s="50"/>
      <c r="D16" s="69"/>
      <c r="E16" s="69"/>
      <c r="F16" s="69"/>
      <c r="G16" s="69"/>
      <c r="H16" s="65"/>
    </row>
    <row r="17" spans="1:8" s="4" customFormat="1" ht="16.149999999999999" customHeight="1" x14ac:dyDescent="0.2">
      <c r="A17" s="50"/>
      <c r="B17" s="40" t="s">
        <v>47</v>
      </c>
      <c r="C17" s="67">
        <v>9</v>
      </c>
      <c r="D17" s="70">
        <f>D16*$C17</f>
        <v>0</v>
      </c>
      <c r="E17" s="70">
        <f t="shared" ref="E17:G17" si="1">E16*$C17</f>
        <v>0</v>
      </c>
      <c r="F17" s="70">
        <f t="shared" si="1"/>
        <v>0</v>
      </c>
      <c r="G17" s="70">
        <f t="shared" si="1"/>
        <v>0</v>
      </c>
      <c r="H17" s="58">
        <f>D17+E17+F17+G17</f>
        <v>0</v>
      </c>
    </row>
    <row r="18" spans="1:8" s="4" customFormat="1" ht="15.75" x14ac:dyDescent="0.25">
      <c r="A18" s="2" t="s">
        <v>40</v>
      </c>
      <c r="B18" s="50"/>
      <c r="C18" s="71"/>
      <c r="D18" s="58">
        <f>D14+D17</f>
        <v>0</v>
      </c>
      <c r="E18" s="58">
        <f>E14+E17</f>
        <v>0</v>
      </c>
      <c r="F18" s="58">
        <f>F14+F17</f>
        <v>0</v>
      </c>
      <c r="G18" s="58">
        <f>G14+G17</f>
        <v>0</v>
      </c>
      <c r="H18" s="58">
        <f>D18+E18+F18+G18</f>
        <v>0</v>
      </c>
    </row>
    <row r="19" spans="1:8" ht="25.15" customHeight="1" thickBot="1" x14ac:dyDescent="0.3">
      <c r="A19" s="2" t="s">
        <v>41</v>
      </c>
      <c r="B19" s="5"/>
      <c r="C19" s="5"/>
      <c r="D19" s="16"/>
      <c r="E19" s="16"/>
      <c r="F19" s="16"/>
      <c r="G19" s="16"/>
      <c r="H19" s="18"/>
    </row>
    <row r="20" spans="1:8" s="4" customFormat="1" ht="16.5" customHeight="1" thickBot="1" x14ac:dyDescent="0.25">
      <c r="A20" s="57" t="s">
        <v>53</v>
      </c>
      <c r="B20" s="50" t="s">
        <v>67</v>
      </c>
      <c r="C20" s="50"/>
      <c r="D20" s="57"/>
      <c r="E20" s="57"/>
      <c r="F20" s="57"/>
      <c r="G20" s="57"/>
      <c r="H20" s="58">
        <f>D20+E20+F20+G20</f>
        <v>0</v>
      </c>
    </row>
    <row r="21" spans="1:8" s="59" customFormat="1" ht="16.149999999999999" customHeight="1" x14ac:dyDescent="0.2">
      <c r="A21" s="50" t="s">
        <v>68</v>
      </c>
      <c r="B21" s="60"/>
      <c r="C21" s="60"/>
      <c r="D21" s="68">
        <f>IF((D18+D20)&gt;10000,(D18+D20)*0.1,IF(D18=0,0,1000))</f>
        <v>0</v>
      </c>
      <c r="E21" s="68">
        <f t="shared" ref="E21:G21" si="2">IF((E18+E20)&gt;10000,(E18+E20)*0.1,IF(E18=0,0,1000))</f>
        <v>0</v>
      </c>
      <c r="F21" s="68">
        <f t="shared" si="2"/>
        <v>0</v>
      </c>
      <c r="G21" s="68">
        <f t="shared" si="2"/>
        <v>0</v>
      </c>
      <c r="H21" s="58">
        <f>D21+E21+F21+G21</f>
        <v>0</v>
      </c>
    </row>
    <row r="22" spans="1:8" s="4" customFormat="1" ht="16.149999999999999" customHeight="1" x14ac:dyDescent="0.2">
      <c r="A22" s="161" t="s">
        <v>69</v>
      </c>
      <c r="B22" s="161"/>
      <c r="C22" s="161"/>
      <c r="D22" s="68">
        <f>IF(3*D13+D16&gt;200,3*D13+D16,IF(3*D13+D16&lt;1,0,200))</f>
        <v>0</v>
      </c>
      <c r="E22" s="68">
        <f t="shared" ref="E22:G22" si="3">IF(3*E13+E16&gt;200,3*E13+E16,IF(3*E13+E16&lt;1,0,200))</f>
        <v>0</v>
      </c>
      <c r="F22" s="68">
        <f t="shared" si="3"/>
        <v>0</v>
      </c>
      <c r="G22" s="68">
        <f t="shared" si="3"/>
        <v>0</v>
      </c>
      <c r="H22" s="58">
        <f>D22+E22+F22+G22</f>
        <v>0</v>
      </c>
    </row>
    <row r="23" spans="1:8" s="4" customFormat="1" ht="28.9" customHeight="1" x14ac:dyDescent="0.2">
      <c r="A23" s="155" t="s">
        <v>56</v>
      </c>
      <c r="B23" s="155"/>
      <c r="C23" s="155"/>
      <c r="D23" s="155"/>
      <c r="E23" s="155"/>
      <c r="F23" s="155"/>
      <c r="G23" s="155"/>
      <c r="H23" s="155"/>
    </row>
    <row r="24" spans="1:8" ht="31.9" customHeight="1" x14ac:dyDescent="0.25">
      <c r="A24" s="2" t="s">
        <v>59</v>
      </c>
      <c r="B24" s="5"/>
      <c r="C24" s="5"/>
      <c r="D24" s="16">
        <v>2027</v>
      </c>
      <c r="E24" s="16">
        <v>2028</v>
      </c>
      <c r="F24" s="16">
        <v>2029</v>
      </c>
      <c r="G24" s="16">
        <v>2030</v>
      </c>
      <c r="H24" s="18" t="s">
        <v>146</v>
      </c>
    </row>
    <row r="25" spans="1:8" ht="17.45" customHeight="1" x14ac:dyDescent="0.2">
      <c r="A25" s="17" t="s">
        <v>58</v>
      </c>
      <c r="B25" s="17"/>
      <c r="C25" s="17"/>
      <c r="D25" s="58">
        <f>D17*0.5*(1+$H$8)</f>
        <v>0</v>
      </c>
      <c r="E25" s="58">
        <f>E17*0.5*(1+$H$8)</f>
        <v>0</v>
      </c>
      <c r="F25" s="58">
        <f t="shared" ref="F25:G25" si="4">F17*0.5*(1+$H$8)</f>
        <v>0</v>
      </c>
      <c r="G25" s="58">
        <f t="shared" si="4"/>
        <v>0</v>
      </c>
      <c r="H25" s="14"/>
    </row>
    <row r="26" spans="1:8" ht="17.45" customHeight="1" x14ac:dyDescent="0.2">
      <c r="A26" s="17" t="s">
        <v>60</v>
      </c>
      <c r="B26" s="17"/>
      <c r="C26" s="17"/>
      <c r="D26" s="58">
        <f>(D17*0.5+D19+D20+D21)*(1+$H$8)</f>
        <v>0</v>
      </c>
      <c r="E26" s="58">
        <f t="shared" ref="E26:F26" si="5">(E17*0.5+E19+E20+E21)*(1+$H$8)</f>
        <v>0</v>
      </c>
      <c r="F26" s="58">
        <f t="shared" si="5"/>
        <v>0</v>
      </c>
      <c r="G26" s="14"/>
      <c r="H26" s="14"/>
    </row>
    <row r="27" spans="1:8" ht="17.45" customHeight="1" x14ac:dyDescent="0.2">
      <c r="A27" s="17" t="s">
        <v>61</v>
      </c>
      <c r="B27" s="17"/>
      <c r="C27" s="17"/>
      <c r="D27" s="14"/>
      <c r="E27" s="14"/>
      <c r="F27" s="14"/>
      <c r="G27" s="58">
        <f>(G17*0.5+G19)*(1+H7)</f>
        <v>0</v>
      </c>
      <c r="H27" s="14"/>
    </row>
    <row r="28" spans="1:8" ht="17.45" customHeight="1" x14ac:dyDescent="0.2">
      <c r="A28" s="17" t="s">
        <v>62</v>
      </c>
      <c r="B28" s="17"/>
      <c r="C28" s="17"/>
      <c r="D28" s="14"/>
      <c r="E28" s="14"/>
      <c r="F28" s="14"/>
      <c r="G28" s="58">
        <f>(G20+G21)*(1+H7)</f>
        <v>0</v>
      </c>
      <c r="H28" s="14"/>
    </row>
    <row r="29" spans="1:8" s="4" customFormat="1" ht="20.45" customHeight="1" x14ac:dyDescent="0.2">
      <c r="A29" s="60" t="s">
        <v>57</v>
      </c>
      <c r="B29" s="111" t="b">
        <v>0</v>
      </c>
      <c r="C29" s="60"/>
      <c r="D29" s="61">
        <f>D25+D26+D27+D28</f>
        <v>0</v>
      </c>
      <c r="E29" s="61">
        <f t="shared" ref="E29:G29" si="6">E25+E26+E27+E28</f>
        <v>0</v>
      </c>
      <c r="F29" s="61">
        <f t="shared" si="6"/>
        <v>0</v>
      </c>
      <c r="G29" s="61">
        <f t="shared" si="6"/>
        <v>0</v>
      </c>
      <c r="H29" s="58">
        <f>D29+E29+F29+G29</f>
        <v>0</v>
      </c>
    </row>
    <row r="30" spans="1:8" x14ac:dyDescent="0.2">
      <c r="A30" s="60"/>
      <c r="B30" s="60"/>
      <c r="C30" s="60"/>
      <c r="D30" s="60"/>
      <c r="E30" s="60"/>
      <c r="F30" s="60"/>
      <c r="G30" s="60"/>
      <c r="H30" s="60"/>
    </row>
    <row r="31" spans="1:8" s="4" customFormat="1" ht="28.15" customHeight="1" x14ac:dyDescent="0.2">
      <c r="A31" s="160" t="s">
        <v>65</v>
      </c>
      <c r="B31" s="161"/>
      <c r="C31" s="161"/>
      <c r="D31" s="161"/>
      <c r="E31" s="161"/>
      <c r="F31" s="161"/>
      <c r="G31" s="161"/>
      <c r="H31" s="161"/>
    </row>
    <row r="32" spans="1:8" x14ac:dyDescent="0.2">
      <c r="A32" s="60" t="s">
        <v>66</v>
      </c>
      <c r="B32" s="60"/>
      <c r="C32" s="60"/>
      <c r="D32" s="60"/>
      <c r="E32" s="60"/>
      <c r="F32" s="60"/>
      <c r="G32" s="60"/>
      <c r="H32" s="60"/>
    </row>
  </sheetData>
  <sheetProtection formatCells="0" formatColumns="0" formatRows="0" insertRows="0" deleteColumns="0" deleteRows="0" selectLockedCells="1"/>
  <mergeCells count="7">
    <mergeCell ref="A31:H31"/>
    <mergeCell ref="D1:H4"/>
    <mergeCell ref="C6:H6"/>
    <mergeCell ref="C7:H7"/>
    <mergeCell ref="A22:C22"/>
    <mergeCell ref="A23:H23"/>
    <mergeCell ref="C8:E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0</xdr:col>
                    <xdr:colOff>733425</xdr:colOff>
                    <xdr:row>28</xdr:row>
                    <xdr:rowOff>19050</xdr:rowOff>
                  </from>
                  <to>
                    <xdr:col>1</xdr:col>
                    <xdr:colOff>104775</xdr:colOff>
                    <xdr:row>28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6"/>
  <sheetViews>
    <sheetView topLeftCell="A18" workbookViewId="0">
      <selection activeCell="F43" sqref="F43"/>
    </sheetView>
  </sheetViews>
  <sheetFormatPr baseColWidth="10" defaultColWidth="11.25" defaultRowHeight="12.75" x14ac:dyDescent="0.2"/>
  <cols>
    <col min="1" max="1" width="22" style="1" customWidth="1"/>
    <col min="2" max="2" width="10.25" style="1" customWidth="1"/>
    <col min="3" max="3" width="14.75" style="1" customWidth="1"/>
    <col min="4" max="4" width="20.25" style="1" customWidth="1"/>
    <col min="5" max="5" width="15" style="1" customWidth="1"/>
    <col min="6" max="6" width="10.25" style="1" customWidth="1"/>
    <col min="7" max="7" width="13.25" style="1" customWidth="1"/>
    <col min="8" max="16" width="10.25" style="1" customWidth="1"/>
    <col min="17" max="16384" width="11.25" style="1"/>
  </cols>
  <sheetData>
    <row r="1" spans="1:16" ht="13.5" thickBot="1" x14ac:dyDescent="0.25">
      <c r="A1" s="1" t="s">
        <v>74</v>
      </c>
    </row>
    <row r="2" spans="1:16" ht="15.75" thickBot="1" x14ac:dyDescent="0.3">
      <c r="E2" s="75"/>
      <c r="F2" s="76" t="s">
        <v>75</v>
      </c>
      <c r="G2" s="77" t="s">
        <v>76</v>
      </c>
    </row>
    <row r="3" spans="1:16" ht="15" x14ac:dyDescent="0.25">
      <c r="A3" s="1" t="s">
        <v>77</v>
      </c>
      <c r="E3" s="78" t="s">
        <v>78</v>
      </c>
      <c r="F3" s="79">
        <v>51.8</v>
      </c>
      <c r="G3" s="79">
        <v>33.299999999999997</v>
      </c>
      <c r="H3" s="80"/>
      <c r="I3" s="80"/>
      <c r="J3" s="80"/>
      <c r="K3" s="80"/>
      <c r="L3" s="80"/>
      <c r="M3" s="80"/>
      <c r="N3" s="80"/>
      <c r="O3" s="80"/>
      <c r="P3" s="80"/>
    </row>
    <row r="4" spans="1:16" ht="15.75" thickBot="1" x14ac:dyDescent="0.3">
      <c r="E4" s="81" t="s">
        <v>79</v>
      </c>
      <c r="F4" s="82">
        <v>71.3</v>
      </c>
      <c r="G4" s="82">
        <v>39.299999999999997</v>
      </c>
      <c r="H4" s="80"/>
      <c r="I4" s="80"/>
      <c r="J4" s="80"/>
      <c r="K4" s="80"/>
      <c r="L4" s="80"/>
      <c r="M4" s="80"/>
      <c r="N4" s="80"/>
      <c r="O4" s="80"/>
      <c r="P4" s="80"/>
    </row>
    <row r="5" spans="1:16" ht="15.75" customHeight="1" thickBot="1" x14ac:dyDescent="0.3">
      <c r="E5" s="81" t="s">
        <v>80</v>
      </c>
      <c r="F5" s="82">
        <v>148.19999999999999</v>
      </c>
      <c r="G5" s="82">
        <v>94.2</v>
      </c>
      <c r="H5" s="80"/>
      <c r="I5" s="83" t="s">
        <v>81</v>
      </c>
      <c r="J5" s="84"/>
      <c r="K5" s="85"/>
      <c r="L5" s="80"/>
      <c r="M5" s="86" t="s">
        <v>82</v>
      </c>
      <c r="N5" s="87"/>
      <c r="O5" s="87"/>
      <c r="P5" s="88"/>
    </row>
    <row r="6" spans="1:16" ht="15" x14ac:dyDescent="0.25">
      <c r="E6" s="81" t="s">
        <v>83</v>
      </c>
      <c r="F6" s="82">
        <v>16.5</v>
      </c>
      <c r="G6" s="89" t="s">
        <v>84</v>
      </c>
      <c r="H6" s="80"/>
      <c r="I6" s="90"/>
      <c r="J6" s="91"/>
      <c r="K6" s="92"/>
      <c r="L6" s="80"/>
      <c r="M6" s="93"/>
      <c r="N6" s="94"/>
      <c r="O6" s="94"/>
      <c r="P6" s="95"/>
    </row>
    <row r="7" spans="1:16" ht="15" x14ac:dyDescent="0.25">
      <c r="E7" s="81" t="s">
        <v>85</v>
      </c>
      <c r="F7" s="82">
        <v>37.450000000000003</v>
      </c>
      <c r="G7" s="89" t="s">
        <v>84</v>
      </c>
      <c r="H7" s="80"/>
      <c r="I7" s="90" t="s">
        <v>86</v>
      </c>
      <c r="J7" s="91" t="s">
        <v>87</v>
      </c>
      <c r="K7" s="92" t="s">
        <v>88</v>
      </c>
      <c r="L7" s="80"/>
      <c r="M7" s="90" t="s">
        <v>86</v>
      </c>
      <c r="N7" s="91" t="s">
        <v>87</v>
      </c>
      <c r="O7" s="96"/>
      <c r="P7" s="92" t="s">
        <v>88</v>
      </c>
    </row>
    <row r="8" spans="1:16" ht="15.75" thickBot="1" x14ac:dyDescent="0.3">
      <c r="E8" s="97" t="s">
        <v>89</v>
      </c>
      <c r="F8" s="98">
        <v>100</v>
      </c>
      <c r="G8" s="99" t="s">
        <v>84</v>
      </c>
      <c r="H8" s="100" t="s">
        <v>90</v>
      </c>
      <c r="I8" s="101">
        <f>F8*0.4</f>
        <v>40</v>
      </c>
      <c r="J8" s="102">
        <f>F8*0.6</f>
        <v>60</v>
      </c>
      <c r="K8" s="103">
        <f>F8</f>
        <v>100</v>
      </c>
      <c r="L8" s="100" t="s">
        <v>90</v>
      </c>
      <c r="M8" s="101"/>
      <c r="N8" s="102"/>
      <c r="O8" s="104"/>
      <c r="P8" s="103"/>
    </row>
    <row r="9" spans="1:16" ht="13.5" thickBot="1" x14ac:dyDescent="0.25"/>
    <row r="10" spans="1:16" ht="15.75" thickBot="1" x14ac:dyDescent="0.3">
      <c r="A10" s="1" t="s">
        <v>91</v>
      </c>
      <c r="E10" s="75"/>
      <c r="F10" s="76" t="s">
        <v>75</v>
      </c>
      <c r="G10" s="77" t="s">
        <v>76</v>
      </c>
      <c r="H10" s="80"/>
      <c r="I10" s="80"/>
      <c r="J10" s="80"/>
      <c r="K10" s="80"/>
      <c r="L10" s="80"/>
      <c r="M10" s="80"/>
      <c r="N10" s="80"/>
      <c r="O10" s="80"/>
      <c r="P10" s="80"/>
    </row>
    <row r="11" spans="1:16" ht="15.75" thickBot="1" x14ac:dyDescent="0.3">
      <c r="E11" s="81" t="s">
        <v>80</v>
      </c>
      <c r="F11" s="82">
        <v>220</v>
      </c>
      <c r="G11" s="82">
        <v>94.2</v>
      </c>
      <c r="H11" s="80"/>
      <c r="I11" s="83" t="s">
        <v>81</v>
      </c>
      <c r="J11" s="84"/>
      <c r="K11" s="85"/>
      <c r="L11" s="80"/>
      <c r="M11" s="164" t="s">
        <v>82</v>
      </c>
      <c r="N11" s="165"/>
      <c r="O11" s="165"/>
      <c r="P11" s="166"/>
    </row>
    <row r="12" spans="1:16" ht="15" x14ac:dyDescent="0.25">
      <c r="E12" s="81" t="s">
        <v>89</v>
      </c>
      <c r="F12" s="82">
        <v>118</v>
      </c>
      <c r="G12" s="89" t="s">
        <v>84</v>
      </c>
      <c r="H12" s="80"/>
      <c r="I12" s="90"/>
      <c r="J12" s="91"/>
      <c r="K12" s="92"/>
      <c r="L12" s="80"/>
      <c r="M12" s="167"/>
      <c r="N12" s="168"/>
      <c r="O12" s="168"/>
      <c r="P12" s="169"/>
    </row>
    <row r="13" spans="1:16" ht="15" x14ac:dyDescent="0.25">
      <c r="E13" s="81"/>
      <c r="F13" s="82"/>
      <c r="G13" s="89" t="s">
        <v>84</v>
      </c>
      <c r="H13" s="80"/>
      <c r="I13" s="90" t="s">
        <v>86</v>
      </c>
      <c r="J13" s="91" t="s">
        <v>87</v>
      </c>
      <c r="K13" s="92" t="s">
        <v>88</v>
      </c>
      <c r="L13" s="80"/>
      <c r="M13" s="90" t="s">
        <v>86</v>
      </c>
      <c r="N13" s="91" t="s">
        <v>87</v>
      </c>
      <c r="O13" s="96"/>
      <c r="P13" s="92" t="s">
        <v>88</v>
      </c>
    </row>
    <row r="14" spans="1:16" ht="15.75" thickBot="1" x14ac:dyDescent="0.3">
      <c r="E14" s="97"/>
      <c r="F14" s="98"/>
      <c r="G14" s="99" t="s">
        <v>84</v>
      </c>
      <c r="H14" s="100" t="s">
        <v>90</v>
      </c>
      <c r="I14" s="101">
        <v>118</v>
      </c>
      <c r="J14" s="102">
        <v>90</v>
      </c>
      <c r="K14" s="103">
        <v>70</v>
      </c>
      <c r="L14" s="100" t="s">
        <v>90</v>
      </c>
      <c r="M14" s="101"/>
      <c r="N14" s="102"/>
      <c r="O14" s="104"/>
      <c r="P14" s="103"/>
    </row>
    <row r="15" spans="1:16" ht="13.5" thickBot="1" x14ac:dyDescent="0.25"/>
    <row r="16" spans="1:16" ht="15.75" thickBot="1" x14ac:dyDescent="0.3">
      <c r="A16" s="1" t="s">
        <v>92</v>
      </c>
      <c r="E16" s="75"/>
      <c r="F16" s="76" t="s">
        <v>75</v>
      </c>
    </row>
    <row r="17" spans="1:12" ht="15" x14ac:dyDescent="0.25">
      <c r="E17" s="78" t="s">
        <v>93</v>
      </c>
      <c r="F17" s="79">
        <v>20</v>
      </c>
    </row>
    <row r="18" spans="1:12" ht="15" x14ac:dyDescent="0.25">
      <c r="E18" s="81" t="s">
        <v>94</v>
      </c>
      <c r="F18" s="82">
        <v>7</v>
      </c>
    </row>
    <row r="19" spans="1:12" x14ac:dyDescent="0.2">
      <c r="A19" s="105"/>
      <c r="B19" s="105"/>
      <c r="C19" s="105"/>
      <c r="D19" s="105"/>
      <c r="E19" s="105"/>
      <c r="F19" s="105"/>
      <c r="G19" s="105"/>
      <c r="H19" s="105"/>
      <c r="I19" s="105"/>
      <c r="J19" s="105"/>
    </row>
    <row r="20" spans="1:12" x14ac:dyDescent="0.2">
      <c r="A20" s="105"/>
      <c r="B20" s="105"/>
      <c r="C20" s="105"/>
      <c r="D20" s="105"/>
      <c r="E20" s="105"/>
      <c r="F20" s="105"/>
      <c r="G20" s="105"/>
      <c r="H20" s="105"/>
      <c r="I20" s="105"/>
      <c r="J20" s="105"/>
    </row>
    <row r="21" spans="1:12" x14ac:dyDescent="0.2">
      <c r="A21" s="105"/>
      <c r="B21" s="105"/>
      <c r="C21" s="105" t="s">
        <v>95</v>
      </c>
      <c r="D21" s="105"/>
      <c r="E21" s="105" t="s">
        <v>96</v>
      </c>
      <c r="F21" s="105"/>
      <c r="G21" s="105"/>
      <c r="H21" s="105"/>
      <c r="I21" s="105"/>
      <c r="J21" s="105"/>
    </row>
    <row r="22" spans="1:12" x14ac:dyDescent="0.2">
      <c r="A22" s="105" t="s">
        <v>97</v>
      </c>
      <c r="B22" s="105">
        <v>1</v>
      </c>
      <c r="C22" s="105" t="s">
        <v>48</v>
      </c>
      <c r="D22" s="105">
        <v>1</v>
      </c>
      <c r="E22" s="105" t="s">
        <v>98</v>
      </c>
      <c r="F22" s="105">
        <v>1</v>
      </c>
      <c r="G22" s="105"/>
      <c r="H22" s="105"/>
      <c r="I22" s="105"/>
      <c r="J22" s="105"/>
    </row>
    <row r="23" spans="1:12" x14ac:dyDescent="0.2">
      <c r="A23" s="105" t="s">
        <v>99</v>
      </c>
      <c r="B23" s="105">
        <v>1</v>
      </c>
      <c r="C23" s="105" t="s">
        <v>49</v>
      </c>
      <c r="D23" s="105">
        <v>2</v>
      </c>
      <c r="E23" s="105" t="s">
        <v>100</v>
      </c>
      <c r="F23" s="105">
        <v>2</v>
      </c>
      <c r="G23" s="105"/>
      <c r="H23" s="105"/>
      <c r="I23" s="105"/>
      <c r="J23" s="105"/>
    </row>
    <row r="24" spans="1:12" x14ac:dyDescent="0.2">
      <c r="A24" s="105" t="s">
        <v>101</v>
      </c>
      <c r="B24" s="105">
        <v>1</v>
      </c>
      <c r="C24" s="105" t="s">
        <v>102</v>
      </c>
      <c r="D24" s="105">
        <v>3</v>
      </c>
      <c r="E24" s="105" t="s">
        <v>103</v>
      </c>
      <c r="F24" s="105">
        <v>3</v>
      </c>
      <c r="G24" s="105"/>
      <c r="H24" s="105"/>
      <c r="I24" s="105"/>
      <c r="J24" s="105"/>
    </row>
    <row r="25" spans="1:12" x14ac:dyDescent="0.2">
      <c r="A25" s="105" t="s">
        <v>104</v>
      </c>
      <c r="B25" s="105">
        <v>2</v>
      </c>
      <c r="C25" s="105" t="s">
        <v>52</v>
      </c>
      <c r="D25" s="105">
        <v>4</v>
      </c>
      <c r="E25" s="105" t="s">
        <v>105</v>
      </c>
      <c r="F25" s="105">
        <v>4</v>
      </c>
      <c r="G25" s="105"/>
      <c r="H25" s="105"/>
      <c r="I25" s="105"/>
      <c r="J25" s="105"/>
    </row>
    <row r="26" spans="1:12" x14ac:dyDescent="0.2">
      <c r="A26" s="105"/>
      <c r="B26" s="105">
        <v>3</v>
      </c>
      <c r="C26" s="105" t="s">
        <v>72</v>
      </c>
      <c r="D26" s="105">
        <v>5</v>
      </c>
      <c r="E26" s="105" t="s">
        <v>106</v>
      </c>
      <c r="F26" s="105">
        <v>5</v>
      </c>
      <c r="G26" s="105"/>
      <c r="H26" s="105"/>
      <c r="I26" s="105"/>
      <c r="J26" s="105"/>
    </row>
    <row r="27" spans="1:12" x14ac:dyDescent="0.2">
      <c r="A27" s="105"/>
      <c r="B27" s="105">
        <v>4</v>
      </c>
      <c r="C27" s="105" t="s">
        <v>105</v>
      </c>
      <c r="D27" s="105">
        <v>6</v>
      </c>
      <c r="E27" s="105" t="s">
        <v>107</v>
      </c>
      <c r="F27" s="105">
        <v>6</v>
      </c>
      <c r="G27" s="105"/>
      <c r="H27" s="105"/>
      <c r="I27" s="105"/>
      <c r="J27" s="105"/>
    </row>
    <row r="28" spans="1:12" x14ac:dyDescent="0.2">
      <c r="A28" s="105"/>
      <c r="B28" s="105"/>
      <c r="C28" s="105"/>
      <c r="D28" s="105"/>
      <c r="E28" s="105" t="s">
        <v>108</v>
      </c>
      <c r="F28" s="105">
        <v>7</v>
      </c>
      <c r="G28" s="105"/>
      <c r="H28" s="105"/>
      <c r="I28" s="105"/>
      <c r="J28" s="105"/>
    </row>
    <row r="29" spans="1:12" x14ac:dyDescent="0.2">
      <c r="A29" s="105"/>
      <c r="B29" s="105"/>
      <c r="C29" s="105"/>
      <c r="D29" s="105"/>
      <c r="E29" s="105" t="s">
        <v>109</v>
      </c>
      <c r="F29" s="105">
        <v>8</v>
      </c>
      <c r="G29" s="105"/>
      <c r="H29" s="105"/>
      <c r="I29" s="105"/>
      <c r="J29" s="105"/>
    </row>
    <row r="30" spans="1:12" x14ac:dyDescent="0.2">
      <c r="A30" s="105" t="s">
        <v>110</v>
      </c>
      <c r="B30" s="106">
        <v>1</v>
      </c>
      <c r="C30" s="105"/>
      <c r="D30" s="105" t="s">
        <v>111</v>
      </c>
      <c r="E30" s="105" t="str">
        <f>E$22</f>
        <v>Niederstamm</v>
      </c>
      <c r="F30" s="105" t="str">
        <f>E$23</f>
        <v>Halbstamm</v>
      </c>
      <c r="G30" s="105" t="str">
        <f>E$24</f>
        <v>Hochstamm</v>
      </c>
      <c r="H30" s="105" t="str">
        <f>E$25</f>
        <v>Rebstock</v>
      </c>
      <c r="I30" s="105" t="s">
        <v>106</v>
      </c>
      <c r="J30" s="105" t="s">
        <v>107</v>
      </c>
      <c r="K30" s="1" t="s">
        <v>108</v>
      </c>
    </row>
    <row r="31" spans="1:12" x14ac:dyDescent="0.2">
      <c r="A31" s="105" t="s">
        <v>112</v>
      </c>
      <c r="B31" s="106">
        <v>3</v>
      </c>
      <c r="C31" s="105" t="s">
        <v>113</v>
      </c>
      <c r="D31" s="105">
        <v>1</v>
      </c>
      <c r="E31" s="105">
        <v>51.8</v>
      </c>
      <c r="F31" s="105">
        <v>71.3</v>
      </c>
      <c r="G31" s="105">
        <v>148.19999999999999</v>
      </c>
      <c r="H31" s="105"/>
      <c r="I31" s="105">
        <v>10</v>
      </c>
      <c r="J31" s="105">
        <v>7</v>
      </c>
      <c r="K31" s="105">
        <v>4</v>
      </c>
      <c r="L31" s="105">
        <v>0</v>
      </c>
    </row>
    <row r="32" spans="1:12" x14ac:dyDescent="0.2">
      <c r="A32" s="105" t="s">
        <v>114</v>
      </c>
      <c r="B32" s="106">
        <v>2</v>
      </c>
      <c r="C32" s="105"/>
      <c r="D32" s="105">
        <v>2</v>
      </c>
      <c r="E32" s="105"/>
      <c r="F32" s="105"/>
      <c r="G32" s="105">
        <v>220</v>
      </c>
      <c r="H32" s="105"/>
      <c r="I32" s="105"/>
      <c r="J32" s="105"/>
    </row>
    <row r="33" spans="1:10" x14ac:dyDescent="0.2">
      <c r="A33" s="105" t="s">
        <v>115</v>
      </c>
      <c r="B33" s="106">
        <v>1</v>
      </c>
      <c r="C33" s="105"/>
      <c r="D33" s="105">
        <v>3</v>
      </c>
      <c r="E33" s="105"/>
      <c r="F33" s="105"/>
      <c r="G33" s="105">
        <v>220</v>
      </c>
      <c r="H33" s="105"/>
      <c r="I33" s="105"/>
      <c r="J33" s="105"/>
    </row>
    <row r="34" spans="1:10" x14ac:dyDescent="0.2">
      <c r="A34" s="105" t="s">
        <v>116</v>
      </c>
      <c r="B34" s="106">
        <v>2</v>
      </c>
      <c r="C34" s="105"/>
      <c r="D34" s="105">
        <v>4</v>
      </c>
      <c r="E34" s="105"/>
      <c r="F34" s="105"/>
      <c r="G34" s="105"/>
      <c r="H34" s="105">
        <v>20</v>
      </c>
      <c r="I34" s="105"/>
      <c r="J34" s="105"/>
    </row>
    <row r="35" spans="1:10" x14ac:dyDescent="0.2">
      <c r="A35" s="105" t="s">
        <v>117</v>
      </c>
      <c r="B35" s="106">
        <v>4</v>
      </c>
      <c r="C35" s="105"/>
      <c r="D35" s="105"/>
      <c r="E35" s="105"/>
      <c r="F35" s="105"/>
      <c r="G35" s="105"/>
      <c r="H35" s="105"/>
      <c r="I35" s="105"/>
      <c r="J35" s="105"/>
    </row>
    <row r="36" spans="1:10" x14ac:dyDescent="0.2">
      <c r="A36" s="105" t="s">
        <v>118</v>
      </c>
      <c r="B36" s="106">
        <v>5</v>
      </c>
      <c r="C36" s="105"/>
      <c r="D36" s="105" t="s">
        <v>119</v>
      </c>
      <c r="E36" s="105" t="str">
        <f>E$22</f>
        <v>Niederstamm</v>
      </c>
      <c r="F36" s="105" t="str">
        <f>E$23</f>
        <v>Halbstamm</v>
      </c>
      <c r="G36" s="105" t="str">
        <f>E$24</f>
        <v>Hochstamm</v>
      </c>
      <c r="H36" s="105" t="str">
        <f>E$25</f>
        <v>Rebstock</v>
      </c>
      <c r="I36" s="105"/>
      <c r="J36" s="105"/>
    </row>
    <row r="37" spans="1:10" x14ac:dyDescent="0.2">
      <c r="A37" s="105" t="s">
        <v>120</v>
      </c>
      <c r="B37" s="106">
        <v>1</v>
      </c>
      <c r="C37" s="105"/>
      <c r="D37" s="105">
        <v>1</v>
      </c>
      <c r="E37" s="105">
        <v>33.299999999999997</v>
      </c>
      <c r="F37" s="105">
        <v>39.299999999999997</v>
      </c>
      <c r="G37" s="105">
        <v>94.2</v>
      </c>
      <c r="H37" s="105"/>
      <c r="I37" s="105"/>
      <c r="J37" s="105"/>
    </row>
    <row r="38" spans="1:10" x14ac:dyDescent="0.2">
      <c r="A38" s="105" t="s">
        <v>121</v>
      </c>
      <c r="B38" s="106">
        <v>3</v>
      </c>
      <c r="C38" s="105"/>
      <c r="D38" s="105">
        <v>2</v>
      </c>
      <c r="E38" s="105"/>
      <c r="F38" s="105"/>
      <c r="G38" s="105">
        <v>94.2</v>
      </c>
      <c r="H38" s="105"/>
      <c r="I38" s="105"/>
      <c r="J38" s="105"/>
    </row>
    <row r="39" spans="1:10" x14ac:dyDescent="0.2">
      <c r="A39" s="105" t="s">
        <v>122</v>
      </c>
      <c r="B39" s="106">
        <v>1</v>
      </c>
      <c r="C39" s="105"/>
      <c r="D39" s="105">
        <v>3</v>
      </c>
      <c r="E39" s="105"/>
      <c r="F39" s="105"/>
      <c r="G39" s="105">
        <v>94.2</v>
      </c>
      <c r="H39" s="105"/>
      <c r="I39" s="105"/>
      <c r="J39" s="105"/>
    </row>
    <row r="40" spans="1:10" x14ac:dyDescent="0.2">
      <c r="A40" s="105" t="s">
        <v>123</v>
      </c>
      <c r="B40" s="105">
        <v>3</v>
      </c>
      <c r="C40" s="105"/>
      <c r="D40" s="105">
        <v>4</v>
      </c>
      <c r="E40" s="105"/>
      <c r="F40" s="105"/>
      <c r="G40" s="105"/>
      <c r="H40" s="105">
        <v>20</v>
      </c>
      <c r="I40" s="105"/>
      <c r="J40" s="105"/>
    </row>
    <row r="41" spans="1:10" x14ac:dyDescent="0.2">
      <c r="A41" s="105" t="s">
        <v>124</v>
      </c>
      <c r="B41" s="105">
        <v>2</v>
      </c>
      <c r="C41" s="105"/>
      <c r="D41" s="105"/>
      <c r="E41" s="105"/>
      <c r="F41" s="105"/>
      <c r="G41" s="105"/>
      <c r="H41" s="105"/>
      <c r="I41" s="105"/>
      <c r="J41" s="105"/>
    </row>
    <row r="42" spans="1:10" x14ac:dyDescent="0.2">
      <c r="A42" s="105" t="s">
        <v>125</v>
      </c>
      <c r="B42" s="105">
        <v>1</v>
      </c>
      <c r="C42" s="105"/>
      <c r="D42" s="105" t="s">
        <v>126</v>
      </c>
      <c r="E42" s="105" t="str">
        <f>C$22</f>
        <v>Basse-tige</v>
      </c>
      <c r="F42" s="105" t="str">
        <f>C$23</f>
        <v>Demi-tige</v>
      </c>
      <c r="G42" s="105" t="str">
        <f>C$24</f>
        <v>Haute-tige &lt; 3 ans</v>
      </c>
      <c r="H42" s="105" t="str">
        <f>C$25</f>
        <v>Haute-tige 3 - 7 ans</v>
      </c>
      <c r="I42" s="105" t="str">
        <f>C$26</f>
        <v>Haute-tige &gt; 7 ans</v>
      </c>
      <c r="J42" s="105" t="str">
        <f>C$27</f>
        <v>Rebstock</v>
      </c>
    </row>
    <row r="43" spans="1:10" x14ac:dyDescent="0.2">
      <c r="A43" s="105"/>
      <c r="B43" s="105"/>
      <c r="C43" s="105"/>
      <c r="D43" s="105">
        <v>1</v>
      </c>
      <c r="E43" s="105">
        <v>16.5</v>
      </c>
      <c r="F43" s="105">
        <v>37.450000000000003</v>
      </c>
      <c r="G43" s="105">
        <v>40</v>
      </c>
      <c r="H43" s="105">
        <v>60</v>
      </c>
      <c r="I43" s="105">
        <v>100</v>
      </c>
      <c r="J43" s="105"/>
    </row>
    <row r="44" spans="1:10" x14ac:dyDescent="0.2">
      <c r="A44" s="105"/>
      <c r="B44" s="105"/>
      <c r="C44" s="105"/>
      <c r="D44" s="105">
        <v>2</v>
      </c>
      <c r="E44" s="105"/>
      <c r="F44" s="105"/>
      <c r="G44" s="105">
        <v>118</v>
      </c>
      <c r="H44" s="105">
        <v>90</v>
      </c>
      <c r="I44" s="105">
        <v>70</v>
      </c>
      <c r="J44" s="105"/>
    </row>
    <row r="45" spans="1:10" x14ac:dyDescent="0.2">
      <c r="A45" s="105"/>
      <c r="B45" s="105"/>
      <c r="C45" s="105"/>
      <c r="D45" s="105">
        <v>3</v>
      </c>
      <c r="E45" s="105"/>
      <c r="F45" s="105"/>
      <c r="G45" s="105">
        <v>118</v>
      </c>
      <c r="H45" s="105">
        <v>90</v>
      </c>
      <c r="I45" s="105">
        <v>70</v>
      </c>
      <c r="J45" s="105"/>
    </row>
    <row r="46" spans="1:10" x14ac:dyDescent="0.2">
      <c r="A46" s="105"/>
      <c r="B46" s="105"/>
      <c r="C46" s="105"/>
      <c r="D46" s="105">
        <v>4</v>
      </c>
      <c r="E46" s="105"/>
      <c r="F46" s="105"/>
      <c r="G46" s="105"/>
      <c r="H46" s="105"/>
      <c r="I46" s="105"/>
      <c r="J46" s="105">
        <v>9</v>
      </c>
    </row>
  </sheetData>
  <sheetProtection selectLockedCells="1"/>
  <mergeCells count="1">
    <mergeCell ref="M11:P1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Guide</vt:lpstr>
      <vt:lpstr>Projet de budget PAN-RPGAA</vt:lpstr>
      <vt:lpstr>Calc. collections fruitières </vt:lpstr>
      <vt:lpstr>Calc. collections de vignes</vt:lpstr>
      <vt:lpstr>Tabelle1</vt:lpstr>
      <vt:lpstr>Feuil1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Kägi Christina BLW</dc:creator>
  <cp:lastModifiedBy>Audigé Celia BLW</cp:lastModifiedBy>
  <dcterms:created xsi:type="dcterms:W3CDTF">2022-01-27T09:23:21Z</dcterms:created>
  <dcterms:modified xsi:type="dcterms:W3CDTF">2026-02-02T15:16:30Z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2025-02-10T10:45:03Z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95c45acb-2bba-43e4-9caf-1d19963d2ecd</vt:lpwstr>
  </property>
  <property fmtid="{D5CDD505-2E9C-101B-9397-08002B2CF9AE}" pid="8" name="MSIP_Label_245c3252-146d-46f3-8062-82cd8c8d7e7d_ContentBits">
    <vt:lpwstr>0</vt:lpwstr>
  </property>
</Properties>
</file>