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713003\Downloads\"/>
    </mc:Choice>
  </mc:AlternateContent>
  <bookViews>
    <workbookView xWindow="360" yWindow="300" windowWidth="21750" windowHeight="12810" firstSheet="1" activeTab="2"/>
  </bookViews>
  <sheets>
    <sheet name="VORLAGE" sheetId="9" state="hidden" r:id="rId1"/>
    <sheet name="istruzioni strumento di calcolo" sheetId="39" r:id="rId2"/>
    <sheet name="strumento di calcolo" sheetId="38" r:id="rId3"/>
    <sheet name="categorie di ingredienti" sheetId="33" r:id="rId4"/>
  </sheets>
  <externalReferences>
    <externalReference r:id="rId5"/>
  </externalReferences>
  <definedNames>
    <definedName name="Anrechnung" localSheetId="1">[1]Zutatenkategorie!$C$2:$C$10</definedName>
    <definedName name="Anrechnung">'categorie di ingredienti'!$C$2:$C$11</definedName>
    <definedName name="_xlnm.Print_Area" localSheetId="3">'categorie di ingredienti'!$A:$D</definedName>
    <definedName name="_xlnm.Print_Area" localSheetId="1">'istruzioni strumento di calcolo'!$A$1:$F$49</definedName>
    <definedName name="_xlnm.Print_Area" localSheetId="2">'strumento di calcolo'!$A$1:$F$51</definedName>
    <definedName name="_xlnm.Print_Area" localSheetId="0">VORLAGE!$A:$F</definedName>
  </definedNames>
  <calcPr calcId="152511"/>
</workbook>
</file>

<file path=xl/calcChain.xml><?xml version="1.0" encoding="utf-8"?>
<calcChain xmlns="http://schemas.openxmlformats.org/spreadsheetml/2006/main">
  <c r="D10" i="38" l="1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9" i="38"/>
  <c r="B26" i="39" l="1"/>
  <c r="F29" i="39"/>
  <c r="B27" i="38"/>
  <c r="F30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6" i="39"/>
  <c r="D26" i="39"/>
  <c r="E25" i="39"/>
  <c r="D25" i="39"/>
  <c r="E24" i="39"/>
  <c r="D24" i="39"/>
  <c r="E23" i="39"/>
  <c r="D23" i="39"/>
  <c r="E22" i="39"/>
  <c r="D22" i="39"/>
  <c r="E21" i="39"/>
  <c r="D21" i="39"/>
  <c r="E20" i="39"/>
  <c r="D20" i="39"/>
  <c r="E19" i="39"/>
  <c r="D19" i="39"/>
  <c r="E18" i="39"/>
  <c r="D18" i="39"/>
  <c r="E17" i="39"/>
  <c r="D17" i="39"/>
  <c r="E16" i="39"/>
  <c r="E27" i="39" s="1"/>
  <c r="E28" i="39" s="1"/>
  <c r="D16" i="39"/>
  <c r="E27" i="38" l="1"/>
  <c r="D27" i="38"/>
  <c r="E9" i="38"/>
  <c r="E28" i="38" s="1"/>
  <c r="E29" i="38" s="1"/>
  <c r="F53" i="9" l="1"/>
  <c r="D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B53" i="9" s="1"/>
  <c r="A43" i="9"/>
  <c r="A34" i="9"/>
  <c r="A33" i="9"/>
  <c r="A32" i="9"/>
  <c r="A31" i="9"/>
  <c r="B30" i="9"/>
  <c r="E30" i="9" s="1"/>
  <c r="A30" i="9"/>
  <c r="B29" i="9"/>
  <c r="E29" i="9" s="1"/>
  <c r="A29" i="9"/>
  <c r="B28" i="9"/>
  <c r="E28" i="9" s="1"/>
  <c r="A28" i="9"/>
  <c r="B27" i="9"/>
  <c r="E27" i="9" s="1"/>
  <c r="A27" i="9"/>
  <c r="B26" i="9"/>
  <c r="E26" i="9" s="1"/>
  <c r="A26" i="9"/>
  <c r="B25" i="9"/>
  <c r="B35" i="9" s="1"/>
  <c r="D19" i="9" s="1"/>
  <c r="A25" i="9"/>
  <c r="B19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E25" i="9" l="1"/>
  <c r="E35" i="9" s="1"/>
  <c r="E36" i="9" s="1"/>
  <c r="D54" i="9" s="1"/>
  <c r="F54" i="9" l="1"/>
</calcChain>
</file>

<file path=xl/sharedStrings.xml><?xml version="1.0" encoding="utf-8"?>
<sst xmlns="http://schemas.openxmlformats.org/spreadsheetml/2006/main" count="130" uniqueCount="88">
  <si>
    <t>Rohstoff</t>
  </si>
  <si>
    <t>Total</t>
  </si>
  <si>
    <t>Anrechung</t>
  </si>
  <si>
    <t>&gt; 50%</t>
  </si>
  <si>
    <t>&lt; 20%</t>
  </si>
  <si>
    <t>Bemerkung</t>
  </si>
  <si>
    <t>kumuliert</t>
  </si>
  <si>
    <t>Erforderlicher Rohstoffanteil Schweiz (80%)</t>
  </si>
  <si>
    <t xml:space="preserve">Art. 8 </t>
  </si>
  <si>
    <t>nicht relevant</t>
  </si>
  <si>
    <t>Quellenangaben</t>
  </si>
  <si>
    <t>2. Schritt: Berechnung des erforderlichen Rohstoffanteils Schweiz</t>
  </si>
  <si>
    <t>Erfüllung erforderlicher Rohstoffanteil CH</t>
  </si>
  <si>
    <t>relevant</t>
  </si>
  <si>
    <t>Relevanter Rohstoffanteil</t>
  </si>
  <si>
    <t xml:space="preserve">Relevanter Rohstoffanteil </t>
  </si>
  <si>
    <t>SVG*</t>
  </si>
  <si>
    <t>* Selbstversorgungsgrad</t>
  </si>
  <si>
    <t>Rechnungsbeispiel A</t>
  </si>
  <si>
    <t>Rechnungsbeispiel B</t>
  </si>
  <si>
    <t>3. Schritt: Berechnung, ob erforderlicher Rohstoffanteil Schweiz erfüllt ist</t>
  </si>
  <si>
    <t xml:space="preserve">1. Schritt: Rezeptur und Bestimmung des relevanten Rohstoffanteils </t>
  </si>
  <si>
    <t>Verfügbarer Rohstoffanteil Schweiz</t>
  </si>
  <si>
    <t>Rezeptur (Angabe in Gewichtsprozent)</t>
  </si>
  <si>
    <t>%</t>
  </si>
  <si>
    <t>Rohstoff 1</t>
  </si>
  <si>
    <t>Rohstoff 2</t>
  </si>
  <si>
    <t>Rohstoff 3</t>
  </si>
  <si>
    <t>Rohstoff 4</t>
  </si>
  <si>
    <t>Rohstoff 5</t>
  </si>
  <si>
    <t>Rohstoff 6</t>
  </si>
  <si>
    <t>Rohstoff 7</t>
  </si>
  <si>
    <t>Rohstoff 8</t>
  </si>
  <si>
    <t>Rohstoff 9</t>
  </si>
  <si>
    <t>Rohstoff 10</t>
  </si>
  <si>
    <t>Verordnung über die Verwendung der Herkunftsangabe Schweiz bei verarbeiteten Naturprodukten (Entwurf)</t>
  </si>
  <si>
    <t>Rechnungsbeispiele: VORLAGE</t>
  </si>
  <si>
    <t>Art. 8</t>
  </si>
  <si>
    <t>Latte e prodotti di latte</t>
  </si>
  <si>
    <t>Articolo</t>
  </si>
  <si>
    <t>Formulazione</t>
  </si>
  <si>
    <t>Computo</t>
  </si>
  <si>
    <t>Art. 48b cpv. 2 LPM</t>
  </si>
  <si>
    <t>Art. 7 cpv. 1</t>
  </si>
  <si>
    <t>Art. 7 cpv. 2</t>
  </si>
  <si>
    <t>Art. 48b cpv. 4 LPM</t>
  </si>
  <si>
    <t>Art. 4 cpv. 4</t>
  </si>
  <si>
    <t>Art. 4 cpv. 5</t>
  </si>
  <si>
    <t>Prodotti naturali che temporaneamente a causa di caratteristiche inaspettate o che si presentano irregolarmente (p.es. perdita di raccolto) non possono essere ottenuti in Svizzera o non in quantità sufficiente</t>
  </si>
  <si>
    <t>Prodotti naturali per un determinato scopo di utilizzo</t>
  </si>
  <si>
    <t>Designazione abbreviata</t>
  </si>
  <si>
    <t>Materie prime con un grado di autoapprovvigionamento del 50 per cento e più (p.es. carne di manzo)</t>
  </si>
  <si>
    <t>Materie prime con un grado di autoapprovvigionamento dal 20 al 49.9 per cento (p.es. fragole)</t>
  </si>
  <si>
    <t>Materie prime con un grado di autoapprovvigionamento inferiore al 20 per cento (p.es. nocciole)</t>
  </si>
  <si>
    <t>Acqua (ad eccezione di acqua minerale e acqua sorgiva)</t>
  </si>
  <si>
    <t>Clausola bagatella: prodotti naturali e materie prime da essi derivate, nonché microrganismi, additivi e succedanei (p.es. lievito, pectina)</t>
  </si>
  <si>
    <t>Prodotti naturali non ottenuti</t>
  </si>
  <si>
    <t>Prodotti naturali temporaneamente non disponibili</t>
  </si>
  <si>
    <t>Prodotti naturali con requisiti specifici</t>
  </si>
  <si>
    <t>Acqua</t>
  </si>
  <si>
    <t>Clausola bagatella</t>
  </si>
  <si>
    <t xml:space="preserve">Prodotti naturali che non sono ottenuti in Svizzera in base alle caratteristiche naturali (p.es. cacao, caffè, banane) </t>
  </si>
  <si>
    <t>Materie prime GAA &gt; 50%</t>
  </si>
  <si>
    <t>Materie prime GAA 20-49.9%</t>
  </si>
  <si>
    <t>Materie prime GAA &lt; 20%</t>
  </si>
  <si>
    <t>Ricetta</t>
  </si>
  <si>
    <t>Materie prime</t>
  </si>
  <si>
    <t>Materie prime computate</t>
  </si>
  <si>
    <t>Computo delle materie prime</t>
  </si>
  <si>
    <t>Materie prime CH</t>
  </si>
  <si>
    <t>Totale ricetta</t>
  </si>
  <si>
    <t>Quota minima di materie prime svizzere (80%)</t>
  </si>
  <si>
    <t>Materie prime svizzere</t>
  </si>
  <si>
    <t>Ordinanza sull'utilizzo dell'indicazione di provenienza "Svizzera" per le derrate alimentari</t>
  </si>
  <si>
    <t>Istruzioni relative allo strumento di calcolo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</si>
  <si>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Indicare nella prima colonna gli ingredienti del prodotto come da ricetta.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</si>
  <si>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Indicare nella seconda colonna le quantità degli ingredienti come da ricetta (in %).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</si>
  <si>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Selezionare nel menu a tendina nella terza colonna la rispettiva categoria di ingredienti. Sul foglio "Categorie di ingredienti" sono descritte le categorie di materie prime.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</si>
  <si>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La percentuale di materie prime computate e la quota minima di materie prime svizzere vengono calcolate automaticamente.</t>
    </r>
  </si>
  <si>
    <r>
      <t>6.</t>
    </r>
    <r>
      <rPr>
        <sz val="7"/>
        <color rgb="FF000000"/>
        <rFont val="Times New Roman"/>
        <family val="1"/>
      </rPr>
      <t>     </t>
    </r>
    <r>
      <rPr>
        <sz val="10"/>
        <color rgb="FF000000"/>
        <rFont val="Arial"/>
        <family val="2"/>
      </rPr>
      <t>La quota effettiva di materie prime svizzere (6) deve essere maggiore o uguale alla quota minima di materie prime svizzere (4).</t>
    </r>
  </si>
  <si>
    <t>Latte e prodotti di latte devono provenire al 100 per cento dalla Svizzera. Se la loro quota nella ricetta supera la quota minima calcolata di materie prime svizzere, vale la prima.</t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</si>
  <si>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Indicare nell'ultima colonna la quota di materie prime svizzere effettivamente impiegata per ogni ingrediente. Iniziare preferibilmente con "Latte e prodotti di latte" che devono provenire al 100 per cento dalla Svizzera.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</si>
  <si>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Latte e prodotti di latte devono provenire al 100 per cento dalla Svizzera. Se la loro quota nella ricetta supera la quota minima calcolata di materie prime svizzere, vale la prima.</t>
    </r>
  </si>
  <si>
    <r>
      <t xml:space="preserve">Quota minima di materie prime svizzere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(80%)</t>
    </r>
  </si>
  <si>
    <t>FAQ</t>
  </si>
  <si>
    <t>Additivo</t>
  </si>
  <si>
    <t>Art. 3</t>
  </si>
  <si>
    <t>Prodotti semilavorati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</si>
</sst>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i/>
      <sz val="10"/>
      <color indexed="8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9" fontId="0" fillId="0" borderId="1" xfId="0" applyNumberFormat="1" applyBorder="1"/>
    <xf numFmtId="0" fontId="1" fillId="2" borderId="4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3" borderId="1" xfId="0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1" fillId="5" borderId="2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right"/>
    </xf>
    <xf numFmtId="0" fontId="0" fillId="6" borderId="1" xfId="0" applyFill="1" applyBorder="1"/>
    <xf numFmtId="0" fontId="1" fillId="4" borderId="4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1" fontId="1" fillId="2" borderId="4" xfId="0" applyNumberFormat="1" applyFont="1" applyFill="1" applyBorder="1"/>
    <xf numFmtId="0" fontId="0" fillId="7" borderId="1" xfId="0" applyFill="1" applyBorder="1"/>
    <xf numFmtId="9" fontId="0" fillId="7" borderId="1" xfId="0" applyNumberFormat="1" applyFill="1" applyBorder="1"/>
    <xf numFmtId="9" fontId="1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4" fillId="0" borderId="0" xfId="0" applyFont="1"/>
    <xf numFmtId="0" fontId="0" fillId="0" borderId="1" xfId="0" applyFill="1" applyBorder="1"/>
    <xf numFmtId="1" fontId="0" fillId="7" borderId="1" xfId="0" applyNumberFormat="1" applyFill="1" applyBorder="1"/>
    <xf numFmtId="1" fontId="0" fillId="0" borderId="1" xfId="0" applyNumberFormat="1" applyBorder="1"/>
    <xf numFmtId="1" fontId="1" fillId="2" borderId="1" xfId="0" applyNumberFormat="1" applyFont="1" applyFill="1" applyBorder="1"/>
    <xf numFmtId="1" fontId="0" fillId="0" borderId="1" xfId="0" applyNumberFormat="1" applyFill="1" applyBorder="1"/>
    <xf numFmtId="0" fontId="0" fillId="0" borderId="0" xfId="0" applyAlignment="1">
      <alignment horizontal="left"/>
    </xf>
    <xf numFmtId="0" fontId="1" fillId="0" borderId="1" xfId="0" applyFont="1" applyFill="1" applyBorder="1"/>
    <xf numFmtId="0" fontId="1" fillId="8" borderId="3" xfId="0" applyFont="1" applyFill="1" applyBorder="1"/>
    <xf numFmtId="0" fontId="1" fillId="8" borderId="4" xfId="0" applyFont="1" applyFill="1" applyBorder="1"/>
    <xf numFmtId="0" fontId="1" fillId="8" borderId="2" xfId="0" applyFont="1" applyFill="1" applyBorder="1"/>
    <xf numFmtId="0" fontId="0" fillId="2" borderId="3" xfId="0" applyFill="1" applyBorder="1"/>
    <xf numFmtId="164" fontId="1" fillId="8" borderId="3" xfId="0" applyNumberFormat="1" applyFont="1" applyFill="1" applyBorder="1"/>
    <xf numFmtId="164" fontId="1" fillId="2" borderId="4" xfId="0" applyNumberFormat="1" applyFont="1" applyFill="1" applyBorder="1"/>
    <xf numFmtId="0" fontId="1" fillId="8" borderId="6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0" fillId="0" borderId="5" xfId="0" applyFill="1" applyBorder="1"/>
    <xf numFmtId="0" fontId="0" fillId="8" borderId="3" xfId="0" applyFill="1" applyBorder="1"/>
    <xf numFmtId="164" fontId="1" fillId="8" borderId="4" xfId="0" applyNumberFormat="1" applyFont="1" applyFill="1" applyBorder="1"/>
    <xf numFmtId="0" fontId="0" fillId="0" borderId="0" xfId="0" applyAlignment="1"/>
    <xf numFmtId="0" fontId="0" fillId="0" borderId="1" xfId="0" applyNumberFormat="1" applyBorder="1" applyAlignment="1">
      <alignment vertical="top" wrapText="1"/>
    </xf>
    <xf numFmtId="0" fontId="1" fillId="8" borderId="3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64" fontId="1" fillId="2" borderId="5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horizontal="right" vertical="top" wrapText="1"/>
    </xf>
    <xf numFmtId="0" fontId="3" fillId="0" borderId="0" xfId="0" applyFont="1" applyAlignment="1"/>
    <xf numFmtId="0" fontId="1" fillId="2" borderId="8" xfId="0" applyFont="1" applyFill="1" applyBorder="1" applyAlignment="1">
      <alignment horizontal="right"/>
    </xf>
    <xf numFmtId="164" fontId="1" fillId="2" borderId="8" xfId="0" applyNumberFormat="1" applyFont="1" applyFill="1" applyBorder="1"/>
    <xf numFmtId="0" fontId="1" fillId="8" borderId="9" xfId="0" applyFont="1" applyFill="1" applyBorder="1" applyAlignment="1">
      <alignment horizontal="right"/>
    </xf>
    <xf numFmtId="0" fontId="6" fillId="7" borderId="5" xfId="0" applyFont="1" applyFill="1" applyBorder="1"/>
    <xf numFmtId="0" fontId="1" fillId="2" borderId="8" xfId="0" applyFont="1" applyFill="1" applyBorder="1"/>
    <xf numFmtId="0" fontId="1" fillId="8" borderId="7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164" fontId="0" fillId="7" borderId="10" xfId="0" applyNumberFormat="1" applyFill="1" applyBorder="1"/>
    <xf numFmtId="164" fontId="0" fillId="7" borderId="1" xfId="0" applyNumberFormat="1" applyFill="1" applyBorder="1"/>
    <xf numFmtId="0" fontId="0" fillId="0" borderId="0" xfId="0" applyAlignment="1">
      <alignment vertical="top"/>
    </xf>
    <xf numFmtId="164" fontId="8" fillId="0" borderId="1" xfId="0" applyNumberFormat="1" applyFont="1" applyFill="1" applyBorder="1"/>
    <xf numFmtId="0" fontId="8" fillId="7" borderId="1" xfId="0" applyFont="1" applyFill="1" applyBorder="1" applyAlignment="1">
      <alignment horizontal="left"/>
    </xf>
    <xf numFmtId="9" fontId="8" fillId="7" borderId="1" xfId="0" applyNumberFormat="1" applyFont="1" applyFill="1" applyBorder="1"/>
    <xf numFmtId="0" fontId="0" fillId="0" borderId="0" xfId="0" applyAlignment="1"/>
    <xf numFmtId="0" fontId="10" fillId="0" borderId="0" xfId="0" applyFont="1" applyAlignment="1">
      <alignment horizontal="left" vertical="center" indent="4"/>
    </xf>
    <xf numFmtId="0" fontId="2" fillId="0" borderId="1" xfId="0" applyFont="1" applyFill="1" applyBorder="1"/>
    <xf numFmtId="0" fontId="9" fillId="9" borderId="0" xfId="0" applyFont="1" applyFill="1" applyAlignment="1"/>
    <xf numFmtId="0" fontId="0" fillId="9" borderId="0" xfId="0" applyFill="1"/>
    <xf numFmtId="0" fontId="10" fillId="9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0" fillId="9" borderId="0" xfId="0" applyFill="1" applyAlignment="1"/>
    <xf numFmtId="0" fontId="3" fillId="9" borderId="0" xfId="0" applyFont="1" applyFill="1" applyAlignment="1"/>
    <xf numFmtId="0" fontId="0" fillId="9" borderId="0" xfId="0" applyFill="1" applyAlignment="1">
      <alignment horizontal="left"/>
    </xf>
    <xf numFmtId="0" fontId="10" fillId="9" borderId="0" xfId="0" applyFont="1" applyFill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12" fillId="0" borderId="1" xfId="0" applyNumberFormat="1" applyFont="1" applyFill="1" applyBorder="1" applyAlignment="1">
      <alignment vertical="top" wrapText="1"/>
    </xf>
    <xf numFmtId="0" fontId="16" fillId="0" borderId="1" xfId="0" applyFont="1" applyBorder="1"/>
    <xf numFmtId="9" fontId="12" fillId="0" borderId="1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/>
    <xf numFmtId="0" fontId="7" fillId="0" borderId="0" xfId="1" applyAlignment="1">
      <alignment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8</xdr:row>
      <xdr:rowOff>19050</xdr:rowOff>
    </xdr:from>
    <xdr:to>
      <xdr:col>3</xdr:col>
      <xdr:colOff>695325</xdr:colOff>
      <xdr:row>13</xdr:row>
      <xdr:rowOff>142876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552825" y="1752600"/>
          <a:ext cx="552450" cy="933451"/>
        </a:xfrm>
        <a:prstGeom prst="downArrow">
          <a:avLst>
            <a:gd name="adj1" fmla="val 78571"/>
            <a:gd name="adj2" fmla="val 30227"/>
          </a:avLst>
        </a:prstGeom>
        <a:noFill/>
        <a:ln w="38100">
          <a:solidFill>
            <a:schemeClr val="accent2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de-CH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76201</xdr:rowOff>
    </xdr:from>
    <xdr:to>
      <xdr:col>0</xdr:col>
      <xdr:colOff>676275</xdr:colOff>
      <xdr:row>18</xdr:row>
      <xdr:rowOff>114301</xdr:rowOff>
    </xdr:to>
    <xdr:sp macro="" textlink="">
      <xdr:nvSpPr>
        <xdr:cNvPr id="2" name="ZoneTexte 1"/>
        <xdr:cNvSpPr txBox="1"/>
      </xdr:nvSpPr>
      <xdr:spPr>
        <a:xfrm>
          <a:off x="342900" y="2962276"/>
          <a:ext cx="333375" cy="361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1</a:t>
          </a:r>
        </a:p>
      </xdr:txBody>
    </xdr:sp>
    <xdr:clientData/>
  </xdr:twoCellAnchor>
  <xdr:twoCellAnchor>
    <xdr:from>
      <xdr:col>1</xdr:col>
      <xdr:colOff>66675</xdr:colOff>
      <xdr:row>16</xdr:row>
      <xdr:rowOff>66676</xdr:rowOff>
    </xdr:from>
    <xdr:to>
      <xdr:col>1</xdr:col>
      <xdr:colOff>400050</xdr:colOff>
      <xdr:row>18</xdr:row>
      <xdr:rowOff>104776</xdr:rowOff>
    </xdr:to>
    <xdr:sp macro="" textlink="">
      <xdr:nvSpPr>
        <xdr:cNvPr id="3" name="ZoneTexte 2"/>
        <xdr:cNvSpPr txBox="1"/>
      </xdr:nvSpPr>
      <xdr:spPr>
        <a:xfrm>
          <a:off x="1914525" y="2952751"/>
          <a:ext cx="333375" cy="361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2</a:t>
          </a:r>
        </a:p>
      </xdr:txBody>
    </xdr:sp>
    <xdr:clientData/>
  </xdr:twoCellAnchor>
  <xdr:twoCellAnchor>
    <xdr:from>
      <xdr:col>2</xdr:col>
      <xdr:colOff>1838325</xdr:colOff>
      <xdr:row>16</xdr:row>
      <xdr:rowOff>66676</xdr:rowOff>
    </xdr:from>
    <xdr:to>
      <xdr:col>2</xdr:col>
      <xdr:colOff>2171700</xdr:colOff>
      <xdr:row>18</xdr:row>
      <xdr:rowOff>104776</xdr:rowOff>
    </xdr:to>
    <xdr:sp macro="" textlink="">
      <xdr:nvSpPr>
        <xdr:cNvPr id="4" name="ZoneTexte 3"/>
        <xdr:cNvSpPr txBox="1"/>
      </xdr:nvSpPr>
      <xdr:spPr>
        <a:xfrm>
          <a:off x="4133850" y="2952751"/>
          <a:ext cx="333375" cy="361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3</a:t>
          </a:r>
        </a:p>
      </xdr:txBody>
    </xdr:sp>
    <xdr:clientData/>
  </xdr:twoCellAnchor>
  <xdr:twoCellAnchor>
    <xdr:from>
      <xdr:col>3</xdr:col>
      <xdr:colOff>142876</xdr:colOff>
      <xdr:row>26</xdr:row>
      <xdr:rowOff>95251</xdr:rowOff>
    </xdr:from>
    <xdr:to>
      <xdr:col>4</xdr:col>
      <xdr:colOff>1</xdr:colOff>
      <xdr:row>28</xdr:row>
      <xdr:rowOff>47625</xdr:rowOff>
    </xdr:to>
    <xdr:sp macro="" textlink="">
      <xdr:nvSpPr>
        <xdr:cNvPr id="5" name="ZoneTexte 4"/>
        <xdr:cNvSpPr txBox="1"/>
      </xdr:nvSpPr>
      <xdr:spPr>
        <a:xfrm>
          <a:off x="4752976" y="4600576"/>
          <a:ext cx="304800" cy="2762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4</a:t>
          </a:r>
        </a:p>
      </xdr:txBody>
    </xdr:sp>
    <xdr:clientData/>
  </xdr:twoCellAnchor>
  <xdr:twoCellAnchor>
    <xdr:from>
      <xdr:col>5</xdr:col>
      <xdr:colOff>352425</xdr:colOff>
      <xdr:row>16</xdr:row>
      <xdr:rowOff>66675</xdr:rowOff>
    </xdr:from>
    <xdr:to>
      <xdr:col>5</xdr:col>
      <xdr:colOff>685800</xdr:colOff>
      <xdr:row>18</xdr:row>
      <xdr:rowOff>104775</xdr:rowOff>
    </xdr:to>
    <xdr:sp macro="" textlink="">
      <xdr:nvSpPr>
        <xdr:cNvPr id="6" name="ZoneTexte 5"/>
        <xdr:cNvSpPr txBox="1"/>
      </xdr:nvSpPr>
      <xdr:spPr>
        <a:xfrm>
          <a:off x="5857875" y="2952750"/>
          <a:ext cx="333375" cy="361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5</a:t>
          </a:r>
        </a:p>
      </xdr:txBody>
    </xdr:sp>
    <xdr:clientData/>
  </xdr:twoCellAnchor>
  <xdr:twoCellAnchor>
    <xdr:from>
      <xdr:col>5</xdr:col>
      <xdr:colOff>142875</xdr:colOff>
      <xdr:row>27</xdr:row>
      <xdr:rowOff>114300</xdr:rowOff>
    </xdr:from>
    <xdr:to>
      <xdr:col>5</xdr:col>
      <xdr:colOff>419100</xdr:colOff>
      <xdr:row>29</xdr:row>
      <xdr:rowOff>47625</xdr:rowOff>
    </xdr:to>
    <xdr:sp macro="" textlink="">
      <xdr:nvSpPr>
        <xdr:cNvPr id="7" name="ZoneTexte 6"/>
        <xdr:cNvSpPr txBox="1"/>
      </xdr:nvSpPr>
      <xdr:spPr>
        <a:xfrm>
          <a:off x="5648325" y="4781550"/>
          <a:ext cx="276225" cy="2571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600" b="1"/>
            <a:t>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w-sip/AppData/Local/Microsoft/Windows/Temporary%20Internet%20Files/Content.Outlook/KS0JKEGY/Swissness_rechnungsbeispiele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LAGE"/>
      <sheetName val="Anleitung Berechungstool"/>
      <sheetName val="Berechungstool"/>
      <sheetName val="Zutatenkategorie"/>
    </sheetNames>
    <sheetDataSet>
      <sheetData sheetId="0"/>
      <sheetData sheetId="1"/>
      <sheetData sheetId="2"/>
      <sheetData sheetId="3">
        <row r="2">
          <cell r="C2" t="str">
            <v>Milch und Milchprodukte</v>
          </cell>
          <cell r="D2">
            <v>1</v>
          </cell>
        </row>
        <row r="3">
          <cell r="C3" t="str">
            <v>nicht produzierte Naturprodukte</v>
          </cell>
          <cell r="D3">
            <v>0</v>
          </cell>
        </row>
        <row r="4">
          <cell r="C4" t="str">
            <v>temp. nicht verfügbare Naturprodukte</v>
          </cell>
          <cell r="D4">
            <v>0</v>
          </cell>
        </row>
        <row r="5">
          <cell r="C5" t="str">
            <v>Naturprodukte mit spez. Anforderungen</v>
          </cell>
          <cell r="D5">
            <v>0</v>
          </cell>
        </row>
        <row r="6">
          <cell r="C6" t="str">
            <v>Rohstoffe SVG &gt; 50%</v>
          </cell>
          <cell r="D6">
            <v>1</v>
          </cell>
        </row>
        <row r="7">
          <cell r="C7" t="str">
            <v>Rohstoffe SVG 20-49.9%</v>
          </cell>
          <cell r="D7">
            <v>0.5</v>
          </cell>
        </row>
        <row r="8">
          <cell r="C8" t="str">
            <v>Rohstoffe SVG &lt; 20%</v>
          </cell>
          <cell r="D8">
            <v>0</v>
          </cell>
        </row>
        <row r="9">
          <cell r="C9" t="str">
            <v>Wasser</v>
          </cell>
          <cell r="D9">
            <v>0</v>
          </cell>
        </row>
        <row r="10">
          <cell r="C10" t="str">
            <v>Bagatellzutaten</v>
          </cell>
          <cell r="D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zoomScaleNormal="100" workbookViewId="0">
      <pane ySplit="3" topLeftCell="A4" activePane="bottomLeft" state="frozen"/>
      <selection activeCell="H34" sqref="H34"/>
      <selection pane="bottomLeft" activeCell="C43" sqref="C43:F52"/>
    </sheetView>
  </sheetViews>
  <sheetFormatPr baseColWidth="10" defaultRowHeight="12.75" x14ac:dyDescent="0.2"/>
  <cols>
    <col min="1" max="1" width="25.7109375" customWidth="1"/>
    <col min="2" max="6" width="12.7109375" customWidth="1"/>
    <col min="7" max="7" width="14.85546875" customWidth="1"/>
  </cols>
  <sheetData>
    <row r="1" spans="1:6" ht="36" customHeight="1" x14ac:dyDescent="0.25">
      <c r="A1" s="86" t="s">
        <v>35</v>
      </c>
      <c r="B1" s="86"/>
      <c r="C1" s="86"/>
      <c r="D1" s="86"/>
      <c r="E1" s="86"/>
      <c r="F1" s="86"/>
    </row>
    <row r="3" spans="1:6" ht="18" x14ac:dyDescent="0.25">
      <c r="A3" s="87" t="s">
        <v>36</v>
      </c>
      <c r="B3" s="88"/>
      <c r="C3" s="88"/>
      <c r="D3" s="88"/>
      <c r="E3" s="88"/>
      <c r="F3" s="88"/>
    </row>
    <row r="5" spans="1:6" s="1" customFormat="1" ht="25.5" customHeight="1" x14ac:dyDescent="0.2">
      <c r="A5" s="1" t="s">
        <v>21</v>
      </c>
    </row>
    <row r="6" spans="1:6" ht="6" customHeight="1" x14ac:dyDescent="0.2"/>
    <row r="7" spans="1:6" x14ac:dyDescent="0.2">
      <c r="A7" s="5" t="s">
        <v>23</v>
      </c>
      <c r="B7" s="7"/>
      <c r="C7" s="28" t="s">
        <v>14</v>
      </c>
      <c r="D7" s="9"/>
    </row>
    <row r="8" spans="1:6" x14ac:dyDescent="0.2">
      <c r="A8" s="3" t="s">
        <v>0</v>
      </c>
      <c r="B8" s="4" t="s">
        <v>24</v>
      </c>
      <c r="C8" s="4" t="s">
        <v>6</v>
      </c>
      <c r="D8" s="4" t="s">
        <v>13</v>
      </c>
    </row>
    <row r="9" spans="1:6" x14ac:dyDescent="0.2">
      <c r="A9" s="24" t="s">
        <v>25</v>
      </c>
      <c r="B9" s="31">
        <v>32</v>
      </c>
      <c r="C9" s="25">
        <f>B9/100</f>
        <v>0.32</v>
      </c>
      <c r="D9" s="25"/>
    </row>
    <row r="10" spans="1:6" x14ac:dyDescent="0.2">
      <c r="A10" s="24" t="s">
        <v>26</v>
      </c>
      <c r="B10" s="31">
        <v>24</v>
      </c>
      <c r="C10" s="25">
        <f t="shared" ref="C10:C18" si="0">C9+B10/100</f>
        <v>0.56000000000000005</v>
      </c>
      <c r="D10" s="26">
        <v>0.9</v>
      </c>
    </row>
    <row r="11" spans="1:6" x14ac:dyDescent="0.2">
      <c r="A11" s="24" t="s">
        <v>27</v>
      </c>
      <c r="B11" s="31">
        <v>22.88</v>
      </c>
      <c r="C11" s="25">
        <f t="shared" si="0"/>
        <v>0.78880000000000006</v>
      </c>
      <c r="D11" s="25"/>
    </row>
    <row r="12" spans="1:6" x14ac:dyDescent="0.2">
      <c r="A12" s="24" t="s">
        <v>28</v>
      </c>
      <c r="B12" s="31">
        <v>5.2</v>
      </c>
      <c r="C12" s="25">
        <f t="shared" si="0"/>
        <v>0.8408000000000001</v>
      </c>
      <c r="D12" s="25"/>
    </row>
    <row r="13" spans="1:6" x14ac:dyDescent="0.2">
      <c r="A13" s="24" t="s">
        <v>29</v>
      </c>
      <c r="B13" s="31">
        <v>4.16</v>
      </c>
      <c r="C13" s="25">
        <f t="shared" si="0"/>
        <v>0.88240000000000007</v>
      </c>
      <c r="D13" s="25"/>
    </row>
    <row r="14" spans="1:6" x14ac:dyDescent="0.2">
      <c r="A14" s="24" t="s">
        <v>30</v>
      </c>
      <c r="B14" s="31">
        <v>4</v>
      </c>
      <c r="C14" s="25">
        <f t="shared" si="0"/>
        <v>0.92240000000000011</v>
      </c>
      <c r="D14" s="25"/>
    </row>
    <row r="15" spans="1:6" x14ac:dyDescent="0.2">
      <c r="A15" s="30" t="s">
        <v>31</v>
      </c>
      <c r="B15" s="32">
        <v>3.12</v>
      </c>
      <c r="C15" s="8">
        <f t="shared" si="0"/>
        <v>0.95360000000000011</v>
      </c>
      <c r="D15" s="10" t="s">
        <v>9</v>
      </c>
    </row>
    <row r="16" spans="1:6" x14ac:dyDescent="0.2">
      <c r="A16" s="30" t="s">
        <v>32</v>
      </c>
      <c r="B16" s="32">
        <v>2.4</v>
      </c>
      <c r="C16" s="8">
        <f t="shared" si="0"/>
        <v>0.97760000000000014</v>
      </c>
      <c r="D16" s="10" t="s">
        <v>9</v>
      </c>
    </row>
    <row r="17" spans="1:5" x14ac:dyDescent="0.2">
      <c r="A17" s="30" t="s">
        <v>33</v>
      </c>
      <c r="B17" s="32">
        <v>1.56</v>
      </c>
      <c r="C17" s="8">
        <f t="shared" si="0"/>
        <v>0.99320000000000008</v>
      </c>
      <c r="D17" s="10" t="s">
        <v>9</v>
      </c>
    </row>
    <row r="18" spans="1:5" x14ac:dyDescent="0.2">
      <c r="A18" s="30" t="s">
        <v>34</v>
      </c>
      <c r="B18" s="32">
        <v>1.04</v>
      </c>
      <c r="C18" s="8">
        <f t="shared" si="0"/>
        <v>1.0036</v>
      </c>
      <c r="D18" s="10" t="s">
        <v>9</v>
      </c>
    </row>
    <row r="19" spans="1:5" x14ac:dyDescent="0.2">
      <c r="A19" s="3" t="s">
        <v>1</v>
      </c>
      <c r="B19" s="33">
        <f>SUM(B9:B18)</f>
        <v>100.36000000000001</v>
      </c>
      <c r="C19" s="3"/>
      <c r="D19" s="33">
        <f>B35</f>
        <v>92.24</v>
      </c>
    </row>
    <row r="21" spans="1:5" s="1" customFormat="1" ht="25.5" customHeight="1" x14ac:dyDescent="0.2">
      <c r="A21" s="1" t="s">
        <v>11</v>
      </c>
    </row>
    <row r="22" spans="1:5" ht="6" customHeight="1" x14ac:dyDescent="0.2"/>
    <row r="23" spans="1:5" x14ac:dyDescent="0.2">
      <c r="A23" s="5" t="s">
        <v>15</v>
      </c>
      <c r="B23" s="7"/>
      <c r="C23" s="5" t="s">
        <v>22</v>
      </c>
      <c r="D23" s="6"/>
      <c r="E23" s="7"/>
    </row>
    <row r="24" spans="1:5" x14ac:dyDescent="0.2">
      <c r="A24" s="3" t="s">
        <v>0</v>
      </c>
      <c r="B24" s="4" t="s">
        <v>24</v>
      </c>
      <c r="C24" s="4" t="s">
        <v>16</v>
      </c>
      <c r="D24" s="4" t="s">
        <v>2</v>
      </c>
      <c r="E24" s="4" t="s">
        <v>24</v>
      </c>
    </row>
    <row r="25" spans="1:5" x14ac:dyDescent="0.2">
      <c r="A25" s="24" t="str">
        <f>A9</f>
        <v>Rohstoff 1</v>
      </c>
      <c r="B25" s="31">
        <f>B9</f>
        <v>32</v>
      </c>
      <c r="C25" s="27" t="s">
        <v>3</v>
      </c>
      <c r="D25" s="25">
        <v>1</v>
      </c>
      <c r="E25" s="31">
        <f>B25*D25</f>
        <v>32</v>
      </c>
    </row>
    <row r="26" spans="1:5" x14ac:dyDescent="0.2">
      <c r="A26" s="24" t="str">
        <f t="shared" ref="A26:B34" si="1">A10</f>
        <v>Rohstoff 2</v>
      </c>
      <c r="B26" s="31">
        <f t="shared" si="1"/>
        <v>24</v>
      </c>
      <c r="C26" s="27" t="s">
        <v>8</v>
      </c>
      <c r="D26" s="25">
        <v>0</v>
      </c>
      <c r="E26" s="31">
        <f t="shared" ref="E26:E30" si="2">B26*D26</f>
        <v>0</v>
      </c>
    </row>
    <row r="27" spans="1:5" x14ac:dyDescent="0.2">
      <c r="A27" s="24" t="str">
        <f t="shared" si="1"/>
        <v>Rohstoff 3</v>
      </c>
      <c r="B27" s="31">
        <f t="shared" si="1"/>
        <v>22.88</v>
      </c>
      <c r="C27" s="27" t="s">
        <v>3</v>
      </c>
      <c r="D27" s="25">
        <v>1</v>
      </c>
      <c r="E27" s="31">
        <f t="shared" si="2"/>
        <v>22.88</v>
      </c>
    </row>
    <row r="28" spans="1:5" x14ac:dyDescent="0.2">
      <c r="A28" s="24" t="str">
        <f t="shared" si="1"/>
        <v>Rohstoff 4</v>
      </c>
      <c r="B28" s="31">
        <f t="shared" si="1"/>
        <v>5.2</v>
      </c>
      <c r="C28" s="27" t="s">
        <v>4</v>
      </c>
      <c r="D28" s="25">
        <v>0</v>
      </c>
      <c r="E28" s="31">
        <f t="shared" si="2"/>
        <v>0</v>
      </c>
    </row>
    <row r="29" spans="1:5" x14ac:dyDescent="0.2">
      <c r="A29" s="24" t="str">
        <f t="shared" si="1"/>
        <v>Rohstoff 5</v>
      </c>
      <c r="B29" s="31">
        <f t="shared" si="1"/>
        <v>4.16</v>
      </c>
      <c r="C29" s="27" t="s">
        <v>4</v>
      </c>
      <c r="D29" s="25">
        <v>0</v>
      </c>
      <c r="E29" s="31">
        <f t="shared" si="2"/>
        <v>0</v>
      </c>
    </row>
    <row r="30" spans="1:5" x14ac:dyDescent="0.2">
      <c r="A30" s="24" t="str">
        <f t="shared" si="1"/>
        <v>Rohstoff 6</v>
      </c>
      <c r="B30" s="31">
        <f t="shared" si="1"/>
        <v>4</v>
      </c>
      <c r="C30" s="27" t="s">
        <v>4</v>
      </c>
      <c r="D30" s="25">
        <v>0</v>
      </c>
      <c r="E30" s="31">
        <f t="shared" si="2"/>
        <v>0</v>
      </c>
    </row>
    <row r="31" spans="1:5" x14ac:dyDescent="0.2">
      <c r="A31" s="30" t="str">
        <f t="shared" si="1"/>
        <v>Rohstoff 7</v>
      </c>
      <c r="B31" s="34"/>
      <c r="C31" s="2"/>
      <c r="D31" s="10" t="s">
        <v>9</v>
      </c>
      <c r="E31" s="2"/>
    </row>
    <row r="32" spans="1:5" x14ac:dyDescent="0.2">
      <c r="A32" s="30" t="str">
        <f t="shared" si="1"/>
        <v>Rohstoff 8</v>
      </c>
      <c r="B32" s="34"/>
      <c r="C32" s="2"/>
      <c r="D32" s="10" t="s">
        <v>9</v>
      </c>
      <c r="E32" s="2"/>
    </row>
    <row r="33" spans="1:6" x14ac:dyDescent="0.2">
      <c r="A33" s="30" t="str">
        <f t="shared" si="1"/>
        <v>Rohstoff 9</v>
      </c>
      <c r="B33" s="34"/>
      <c r="C33" s="2"/>
      <c r="D33" s="10" t="s">
        <v>9</v>
      </c>
      <c r="E33" s="2"/>
    </row>
    <row r="34" spans="1:6" x14ac:dyDescent="0.2">
      <c r="A34" s="30" t="str">
        <f t="shared" si="1"/>
        <v>Rohstoff 10</v>
      </c>
      <c r="B34" s="34"/>
      <c r="C34" s="2"/>
      <c r="D34" s="10" t="s">
        <v>9</v>
      </c>
      <c r="E34" s="2"/>
    </row>
    <row r="35" spans="1:6" x14ac:dyDescent="0.2">
      <c r="A35" s="3" t="s">
        <v>1</v>
      </c>
      <c r="B35" s="33">
        <f>SUM(B25:B34)</f>
        <v>92.24</v>
      </c>
      <c r="C35" s="3"/>
      <c r="D35" s="3"/>
      <c r="E35" s="33">
        <f>SUM(E25:E33)</f>
        <v>54.879999999999995</v>
      </c>
    </row>
    <row r="36" spans="1:6" x14ac:dyDescent="0.2">
      <c r="A36" s="5" t="s">
        <v>7</v>
      </c>
      <c r="B36" s="6"/>
      <c r="C36" s="6"/>
      <c r="D36" s="6"/>
      <c r="E36" s="23">
        <f>E35*80/100</f>
        <v>43.903999999999996</v>
      </c>
    </row>
    <row r="37" spans="1:6" s="29" customFormat="1" ht="11.25" x14ac:dyDescent="0.2">
      <c r="A37" s="29" t="s">
        <v>17</v>
      </c>
    </row>
    <row r="39" spans="1:6" s="1" customFormat="1" ht="25.5" customHeight="1" x14ac:dyDescent="0.2">
      <c r="A39" s="1" t="s">
        <v>20</v>
      </c>
    </row>
    <row r="40" spans="1:6" ht="6" customHeight="1" x14ac:dyDescent="0.2"/>
    <row r="41" spans="1:6" x14ac:dyDescent="0.2">
      <c r="A41" s="5" t="s">
        <v>23</v>
      </c>
      <c r="B41" s="7"/>
      <c r="C41" s="12" t="s">
        <v>18</v>
      </c>
      <c r="D41" s="13"/>
      <c r="E41" s="16" t="s">
        <v>19</v>
      </c>
      <c r="F41" s="17"/>
    </row>
    <row r="42" spans="1:6" x14ac:dyDescent="0.2">
      <c r="A42" s="3" t="s">
        <v>0</v>
      </c>
      <c r="B42" s="4" t="s">
        <v>24</v>
      </c>
      <c r="C42" s="14" t="s">
        <v>5</v>
      </c>
      <c r="D42" s="15" t="s">
        <v>24</v>
      </c>
      <c r="E42" s="18" t="s">
        <v>5</v>
      </c>
      <c r="F42" s="19" t="s">
        <v>24</v>
      </c>
    </row>
    <row r="43" spans="1:6" x14ac:dyDescent="0.2">
      <c r="A43" s="2" t="str">
        <f>A9</f>
        <v>Rohstoff 1</v>
      </c>
      <c r="B43" s="32">
        <f>B9</f>
        <v>32</v>
      </c>
      <c r="C43" s="11"/>
      <c r="D43" s="11">
        <v>20</v>
      </c>
      <c r="E43" s="20"/>
      <c r="F43" s="20">
        <v>32</v>
      </c>
    </row>
    <row r="44" spans="1:6" x14ac:dyDescent="0.2">
      <c r="A44" s="2" t="str">
        <f t="shared" ref="A44:B52" si="3">A10</f>
        <v>Rohstoff 2</v>
      </c>
      <c r="B44" s="32">
        <f t="shared" si="3"/>
        <v>24</v>
      </c>
      <c r="C44" s="11"/>
      <c r="D44" s="11"/>
      <c r="E44" s="20"/>
      <c r="F44" s="20"/>
    </row>
    <row r="45" spans="1:6" x14ac:dyDescent="0.2">
      <c r="A45" s="2" t="str">
        <f t="shared" si="3"/>
        <v>Rohstoff 3</v>
      </c>
      <c r="B45" s="32">
        <f t="shared" si="3"/>
        <v>22.88</v>
      </c>
      <c r="C45" s="11"/>
      <c r="D45" s="11"/>
      <c r="E45" s="20"/>
      <c r="F45" s="20">
        <v>22</v>
      </c>
    </row>
    <row r="46" spans="1:6" x14ac:dyDescent="0.2">
      <c r="A46" s="2" t="str">
        <f t="shared" si="3"/>
        <v>Rohstoff 4</v>
      </c>
      <c r="B46" s="32">
        <f t="shared" si="3"/>
        <v>5.2</v>
      </c>
      <c r="C46" s="11"/>
      <c r="D46" s="11"/>
      <c r="E46" s="20"/>
      <c r="F46" s="20"/>
    </row>
    <row r="47" spans="1:6" x14ac:dyDescent="0.2">
      <c r="A47" s="2" t="str">
        <f t="shared" si="3"/>
        <v>Rohstoff 5</v>
      </c>
      <c r="B47" s="32">
        <f t="shared" si="3"/>
        <v>4.16</v>
      </c>
      <c r="C47" s="11"/>
      <c r="D47" s="11">
        <v>8</v>
      </c>
      <c r="E47" s="20"/>
      <c r="F47" s="20"/>
    </row>
    <row r="48" spans="1:6" x14ac:dyDescent="0.2">
      <c r="A48" s="2" t="str">
        <f t="shared" si="3"/>
        <v>Rohstoff 6</v>
      </c>
      <c r="B48" s="32">
        <f t="shared" si="3"/>
        <v>4</v>
      </c>
      <c r="C48" s="11"/>
      <c r="D48" s="11"/>
      <c r="E48" s="20"/>
      <c r="F48" s="20"/>
    </row>
    <row r="49" spans="1:6" x14ac:dyDescent="0.2">
      <c r="A49" s="2" t="str">
        <f t="shared" si="3"/>
        <v>Rohstoff 7</v>
      </c>
      <c r="B49" s="32">
        <f t="shared" si="3"/>
        <v>3.12</v>
      </c>
      <c r="C49" s="11"/>
      <c r="D49" s="11">
        <v>5</v>
      </c>
      <c r="E49" s="20"/>
      <c r="F49" s="20"/>
    </row>
    <row r="50" spans="1:6" x14ac:dyDescent="0.2">
      <c r="A50" s="2" t="str">
        <f t="shared" si="3"/>
        <v>Rohstoff 8</v>
      </c>
      <c r="B50" s="32">
        <f t="shared" si="3"/>
        <v>2.4</v>
      </c>
      <c r="C50" s="11"/>
      <c r="D50" s="11">
        <v>3</v>
      </c>
      <c r="E50" s="20"/>
      <c r="F50" s="20"/>
    </row>
    <row r="51" spans="1:6" x14ac:dyDescent="0.2">
      <c r="A51" s="2" t="str">
        <f t="shared" si="3"/>
        <v>Rohstoff 9</v>
      </c>
      <c r="B51" s="32">
        <f t="shared" si="3"/>
        <v>1.56</v>
      </c>
      <c r="C51" s="11"/>
      <c r="D51" s="11"/>
      <c r="E51" s="20"/>
      <c r="F51" s="20"/>
    </row>
    <row r="52" spans="1:6" x14ac:dyDescent="0.2">
      <c r="A52" s="2" t="str">
        <f t="shared" si="3"/>
        <v>Rohstoff 10</v>
      </c>
      <c r="B52" s="32">
        <f t="shared" si="3"/>
        <v>1.04</v>
      </c>
      <c r="C52" s="11"/>
      <c r="D52" s="11"/>
      <c r="E52" s="20"/>
      <c r="F52" s="20"/>
    </row>
    <row r="53" spans="1:6" x14ac:dyDescent="0.2">
      <c r="A53" s="3" t="s">
        <v>1</v>
      </c>
      <c r="B53" s="33">
        <f>SUM(B43:B52)</f>
        <v>100.36000000000001</v>
      </c>
      <c r="C53" s="14"/>
      <c r="D53" s="14">
        <f t="shared" ref="D53" si="4">SUM(D43:D51)</f>
        <v>36</v>
      </c>
      <c r="E53" s="18"/>
      <c r="F53" s="18">
        <f>SUM(F43:F51)</f>
        <v>54</v>
      </c>
    </row>
    <row r="54" spans="1:6" x14ac:dyDescent="0.2">
      <c r="A54" s="5" t="s">
        <v>12</v>
      </c>
      <c r="B54" s="7"/>
      <c r="C54" s="12"/>
      <c r="D54" s="21" t="str">
        <f>IF(D53&gt;$E36,"erfüllt","nicht erfüllt")</f>
        <v>nicht erfüllt</v>
      </c>
      <c r="E54" s="16"/>
      <c r="F54" s="22" t="str">
        <f>IF(F53&gt;$E36,"erfüllt","nicht erfüllt")</f>
        <v>erfüllt</v>
      </c>
    </row>
    <row r="56" spans="1:6" x14ac:dyDescent="0.2">
      <c r="A56" s="1" t="s">
        <v>10</v>
      </c>
    </row>
    <row r="57" spans="1:6" ht="6" customHeight="1" x14ac:dyDescent="0.2"/>
  </sheetData>
  <mergeCells count="2">
    <mergeCell ref="A1:F1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140" zoomScaleNormal="140" workbookViewId="0">
      <selection activeCell="A11" sqref="A11"/>
    </sheetView>
  </sheetViews>
  <sheetFormatPr baseColWidth="10" defaultRowHeight="12.75" x14ac:dyDescent="0.2"/>
  <cols>
    <col min="1" max="1" width="27.7109375" customWidth="1"/>
    <col min="2" max="2" width="6.7109375" customWidth="1"/>
    <col min="3" max="3" width="34.7109375" style="35" bestFit="1" customWidth="1"/>
    <col min="4" max="5" width="6.7109375" customWidth="1"/>
    <col min="6" max="6" width="17" customWidth="1"/>
    <col min="11" max="11" width="40.85546875" customWidth="1"/>
  </cols>
  <sheetData>
    <row r="1" spans="1:13" ht="36" customHeight="1" x14ac:dyDescent="0.25">
      <c r="A1" s="86" t="s">
        <v>73</v>
      </c>
      <c r="B1" s="88"/>
      <c r="C1" s="88"/>
      <c r="D1" s="88"/>
      <c r="E1" s="88"/>
      <c r="F1" s="88"/>
    </row>
    <row r="3" spans="1:13" ht="18" x14ac:dyDescent="0.25">
      <c r="A3" s="74" t="s">
        <v>74</v>
      </c>
      <c r="B3" s="78"/>
      <c r="C3" s="79"/>
      <c r="D3" s="75"/>
      <c r="E3" s="75"/>
      <c r="F3" s="75"/>
      <c r="G3" s="75"/>
      <c r="H3" s="75"/>
      <c r="I3" s="75"/>
      <c r="J3" s="75"/>
      <c r="K3" s="75"/>
    </row>
    <row r="4" spans="1:13" x14ac:dyDescent="0.2">
      <c r="A4" s="75"/>
      <c r="B4" s="78"/>
      <c r="C4" s="80"/>
      <c r="D4" s="75"/>
      <c r="E4" s="75"/>
      <c r="F4" s="75"/>
      <c r="G4" s="75"/>
      <c r="H4" s="75"/>
      <c r="I4" s="75"/>
      <c r="J4" s="75"/>
      <c r="K4" s="75"/>
    </row>
    <row r="5" spans="1:13" x14ac:dyDescent="0.2">
      <c r="A5" s="76" t="s">
        <v>75</v>
      </c>
      <c r="B5" s="81"/>
      <c r="C5" s="81"/>
      <c r="D5" s="81"/>
      <c r="E5" s="81"/>
      <c r="F5" s="81"/>
      <c r="G5" s="81"/>
      <c r="H5" s="81"/>
      <c r="I5" s="81"/>
      <c r="J5" s="81"/>
      <c r="K5" s="81"/>
      <c r="M5" s="72"/>
    </row>
    <row r="6" spans="1:13" x14ac:dyDescent="0.2">
      <c r="A6" s="76" t="s">
        <v>76</v>
      </c>
      <c r="B6" s="81"/>
      <c r="C6" s="81"/>
      <c r="D6" s="81"/>
      <c r="E6" s="81"/>
      <c r="F6" s="81"/>
      <c r="G6" s="81"/>
      <c r="H6" s="81"/>
      <c r="I6" s="81"/>
      <c r="J6" s="81"/>
      <c r="K6" s="81"/>
      <c r="M6" s="72"/>
    </row>
    <row r="7" spans="1:13" x14ac:dyDescent="0.2">
      <c r="A7" s="76" t="s">
        <v>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M7" s="72"/>
    </row>
    <row r="8" spans="1:13" x14ac:dyDescent="0.2">
      <c r="A8" s="76" t="s">
        <v>78</v>
      </c>
      <c r="B8" s="81"/>
      <c r="C8" s="81"/>
      <c r="D8" s="81"/>
      <c r="E8" s="81"/>
      <c r="F8" s="81"/>
      <c r="G8" s="81"/>
      <c r="H8" s="81"/>
      <c r="I8" s="81"/>
      <c r="J8" s="81"/>
      <c r="K8" s="81"/>
      <c r="M8" s="72"/>
    </row>
    <row r="9" spans="1:13" x14ac:dyDescent="0.2">
      <c r="A9" s="76" t="s">
        <v>81</v>
      </c>
      <c r="B9" s="81"/>
      <c r="C9" s="81"/>
      <c r="D9" s="81"/>
      <c r="E9" s="81"/>
      <c r="F9" s="81"/>
      <c r="G9" s="81"/>
      <c r="H9" s="81"/>
      <c r="I9" s="81"/>
      <c r="J9" s="81"/>
      <c r="K9" s="81"/>
      <c r="M9" s="72"/>
    </row>
    <row r="10" spans="1:13" x14ac:dyDescent="0.2">
      <c r="A10" s="76" t="s">
        <v>79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M10" s="72"/>
    </row>
    <row r="11" spans="1:13" x14ac:dyDescent="0.2">
      <c r="A11" s="77" t="s">
        <v>80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M11" s="72"/>
    </row>
    <row r="12" spans="1:13" ht="16.5" customHeight="1" x14ac:dyDescent="0.2">
      <c r="B12" s="71"/>
    </row>
    <row r="13" spans="1:13" hidden="1" x14ac:dyDescent="0.2"/>
    <row r="14" spans="1:13" ht="16.5" customHeight="1" x14ac:dyDescent="0.2">
      <c r="A14" s="5" t="s">
        <v>65</v>
      </c>
      <c r="B14" s="7"/>
      <c r="C14" s="50" t="s">
        <v>67</v>
      </c>
      <c r="D14" s="37"/>
      <c r="E14" s="38"/>
      <c r="F14" s="5" t="s">
        <v>69</v>
      </c>
    </row>
    <row r="15" spans="1:13" x14ac:dyDescent="0.2">
      <c r="A15" s="62" t="s">
        <v>66</v>
      </c>
      <c r="B15" s="58" t="s">
        <v>24</v>
      </c>
      <c r="C15" s="63" t="s">
        <v>68</v>
      </c>
      <c r="D15" s="60"/>
      <c r="E15" s="43" t="s">
        <v>24</v>
      </c>
      <c r="F15" s="44" t="s">
        <v>24</v>
      </c>
    </row>
    <row r="16" spans="1:13" x14ac:dyDescent="0.2">
      <c r="A16" s="73"/>
      <c r="B16" s="68"/>
      <c r="C16" s="69"/>
      <c r="D16" s="70" t="str">
        <f>IF(C16="","",VLOOKUP(C16,[1]Zutatenkategorie!C$2:D$10,2,FALSE))</f>
        <v/>
      </c>
      <c r="E16" s="66" t="str">
        <f>IF(C16="","",B16*D16)</f>
        <v/>
      </c>
      <c r="F16" s="68"/>
    </row>
    <row r="17" spans="1:6" x14ac:dyDescent="0.2">
      <c r="A17" s="30"/>
      <c r="B17" s="68"/>
      <c r="C17" s="69"/>
      <c r="D17" s="70" t="str">
        <f>IF(C17="","",VLOOKUP(C17,[1]Zutatenkategorie!C$2:D$10,2,FALSE))</f>
        <v/>
      </c>
      <c r="E17" s="66" t="str">
        <f t="shared" ref="E17:E26" si="0">IF(C17="","",B17*D17)</f>
        <v/>
      </c>
      <c r="F17" s="68"/>
    </row>
    <row r="18" spans="1:6" x14ac:dyDescent="0.2">
      <c r="A18" s="30"/>
      <c r="B18" s="68"/>
      <c r="C18" s="69"/>
      <c r="D18" s="70" t="str">
        <f>IF(C18="","",VLOOKUP(C18,[1]Zutatenkategorie!C$2:D$10,2,FALSE))</f>
        <v/>
      </c>
      <c r="E18" s="66" t="str">
        <f t="shared" si="0"/>
        <v/>
      </c>
      <c r="F18" s="68"/>
    </row>
    <row r="19" spans="1:6" x14ac:dyDescent="0.2">
      <c r="A19" s="30"/>
      <c r="B19" s="68"/>
      <c r="C19" s="69"/>
      <c r="D19" s="70" t="str">
        <f>IF(C19="","",VLOOKUP(C19,[1]Zutatenkategorie!C$2:D$10,2,FALSE))</f>
        <v/>
      </c>
      <c r="E19" s="66" t="str">
        <f t="shared" si="0"/>
        <v/>
      </c>
      <c r="F19" s="68"/>
    </row>
    <row r="20" spans="1:6" x14ac:dyDescent="0.2">
      <c r="A20" s="30"/>
      <c r="B20" s="68"/>
      <c r="C20" s="69"/>
      <c r="D20" s="70" t="str">
        <f>IF(C20="","",VLOOKUP(C20,[1]Zutatenkategorie!C$2:D$10,2,FALSE))</f>
        <v/>
      </c>
      <c r="E20" s="66" t="str">
        <f t="shared" si="0"/>
        <v/>
      </c>
      <c r="F20" s="68"/>
    </row>
    <row r="21" spans="1:6" x14ac:dyDescent="0.2">
      <c r="A21" s="30"/>
      <c r="B21" s="68"/>
      <c r="C21" s="69"/>
      <c r="D21" s="70" t="str">
        <f>IF(C21="","",VLOOKUP(C21,[1]Zutatenkategorie!C$2:D$10,2,FALSE))</f>
        <v/>
      </c>
      <c r="E21" s="66" t="str">
        <f t="shared" si="0"/>
        <v/>
      </c>
      <c r="F21" s="68"/>
    </row>
    <row r="22" spans="1:6" x14ac:dyDescent="0.2">
      <c r="A22" s="30"/>
      <c r="B22" s="68"/>
      <c r="C22" s="69"/>
      <c r="D22" s="70" t="str">
        <f>IF(C22="","",VLOOKUP(C22,[1]Zutatenkategorie!C$2:D$10,2,FALSE))</f>
        <v/>
      </c>
      <c r="E22" s="66" t="str">
        <f t="shared" si="0"/>
        <v/>
      </c>
      <c r="F22" s="68"/>
    </row>
    <row r="23" spans="1:6" x14ac:dyDescent="0.2">
      <c r="A23" s="30"/>
      <c r="B23" s="68"/>
      <c r="C23" s="69"/>
      <c r="D23" s="70" t="str">
        <f>IF(C23="","",VLOOKUP(C23,[1]Zutatenkategorie!C$2:D$10,2,FALSE))</f>
        <v/>
      </c>
      <c r="E23" s="66" t="str">
        <f t="shared" si="0"/>
        <v/>
      </c>
      <c r="F23" s="68"/>
    </row>
    <row r="24" spans="1:6" x14ac:dyDescent="0.2">
      <c r="A24" s="30"/>
      <c r="B24" s="68"/>
      <c r="C24" s="69"/>
      <c r="D24" s="70" t="str">
        <f>IF(C24="","",VLOOKUP(C24,[1]Zutatenkategorie!C$2:D$10,2,FALSE))</f>
        <v/>
      </c>
      <c r="E24" s="66" t="str">
        <f t="shared" si="0"/>
        <v/>
      </c>
      <c r="F24" s="68"/>
    </row>
    <row r="25" spans="1:6" x14ac:dyDescent="0.2">
      <c r="A25" s="30"/>
      <c r="B25" s="68"/>
      <c r="C25" s="69"/>
      <c r="D25" s="70" t="str">
        <f>IF(C25="","",VLOOKUP(C25,[1]Zutatenkategorie!C$2:D$10,2,FALSE))</f>
        <v/>
      </c>
      <c r="E25" s="66" t="str">
        <f t="shared" si="0"/>
        <v/>
      </c>
      <c r="F25" s="68"/>
    </row>
    <row r="26" spans="1:6" x14ac:dyDescent="0.2">
      <c r="A26" s="62" t="s">
        <v>70</v>
      </c>
      <c r="B26" s="59">
        <f>SUM(B16:B25)</f>
        <v>0</v>
      </c>
      <c r="C26" s="64"/>
      <c r="D26" s="61" t="str">
        <f>IF(C26="","",VLOOKUP(C26,[1]Zutatenkategorie!C$2:D$10,2,FALSE))</f>
        <v/>
      </c>
      <c r="E26" s="65" t="str">
        <f t="shared" si="0"/>
        <v/>
      </c>
      <c r="F26" s="45"/>
    </row>
    <row r="27" spans="1:6" x14ac:dyDescent="0.2">
      <c r="A27" s="39" t="s">
        <v>67</v>
      </c>
      <c r="B27" s="37"/>
      <c r="C27" s="50"/>
      <c r="D27" s="37"/>
      <c r="E27" s="41">
        <f>SUM(E16:E26)</f>
        <v>0</v>
      </c>
      <c r="F27" s="36"/>
    </row>
    <row r="28" spans="1:6" x14ac:dyDescent="0.2">
      <c r="A28" s="39" t="s">
        <v>71</v>
      </c>
      <c r="B28" s="37"/>
      <c r="C28" s="51"/>
      <c r="D28" s="46"/>
      <c r="E28" s="47">
        <f>E27*80/100</f>
        <v>0</v>
      </c>
      <c r="F28" s="36"/>
    </row>
    <row r="29" spans="1:6" x14ac:dyDescent="0.2">
      <c r="A29" s="5" t="s">
        <v>72</v>
      </c>
      <c r="B29" s="6"/>
      <c r="C29" s="52"/>
      <c r="D29" s="40"/>
      <c r="E29" s="42"/>
      <c r="F29" s="53">
        <f>SUM(F16:F25)</f>
        <v>0</v>
      </c>
    </row>
  </sheetData>
  <sheetProtection password="DFD1" sheet="1" objects="1" scenarios="1"/>
  <mergeCells count="1">
    <mergeCell ref="A1:F1"/>
  </mergeCells>
  <dataValidations count="1">
    <dataValidation type="list" allowBlank="1" showInputMessage="1" showErrorMessage="1" sqref="C16:C25">
      <formula1>Anrechnung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tabSelected="1" zoomScaleNormal="100" workbookViewId="0">
      <selection activeCell="C24" sqref="C24"/>
    </sheetView>
  </sheetViews>
  <sheetFormatPr baseColWidth="10" defaultRowHeight="12.75" x14ac:dyDescent="0.2"/>
  <cols>
    <col min="1" max="1" width="20.7109375" customWidth="1"/>
    <col min="2" max="2" width="6.7109375" customWidth="1"/>
    <col min="3" max="3" width="46.42578125" style="35" bestFit="1" customWidth="1"/>
    <col min="4" max="4" width="6.7109375" customWidth="1"/>
    <col min="5" max="5" width="7.28515625" customWidth="1"/>
    <col min="6" max="6" width="17.140625" bestFit="1" customWidth="1"/>
  </cols>
  <sheetData>
    <row r="1" spans="1:6" ht="36" customHeight="1" x14ac:dyDescent="0.25">
      <c r="A1" s="86" t="s">
        <v>73</v>
      </c>
      <c r="B1" s="88"/>
      <c r="C1" s="88"/>
      <c r="D1" s="88"/>
      <c r="E1" s="88"/>
      <c r="F1" s="88"/>
    </row>
    <row r="3" spans="1:6" ht="18" x14ac:dyDescent="0.25">
      <c r="A3" s="57"/>
      <c r="B3" s="48"/>
      <c r="C3" s="57"/>
    </row>
    <row r="4" spans="1:6" ht="18" x14ac:dyDescent="0.25">
      <c r="A4" s="57"/>
      <c r="B4" s="71"/>
      <c r="C4" s="57"/>
    </row>
    <row r="5" spans="1:6" x14ac:dyDescent="0.2">
      <c r="B5" s="48"/>
    </row>
    <row r="7" spans="1:6" x14ac:dyDescent="0.2">
      <c r="A7" s="5" t="s">
        <v>65</v>
      </c>
      <c r="B7" s="7"/>
      <c r="C7" s="50" t="s">
        <v>67</v>
      </c>
      <c r="D7" s="37"/>
      <c r="E7" s="38"/>
      <c r="F7" s="5" t="s">
        <v>69</v>
      </c>
    </row>
    <row r="8" spans="1:6" x14ac:dyDescent="0.2">
      <c r="A8" s="62" t="s">
        <v>66</v>
      </c>
      <c r="B8" s="58" t="s">
        <v>24</v>
      </c>
      <c r="C8" s="63" t="s">
        <v>68</v>
      </c>
      <c r="D8" s="60"/>
      <c r="E8" s="43" t="s">
        <v>24</v>
      </c>
      <c r="F8" s="44" t="s">
        <v>24</v>
      </c>
    </row>
    <row r="9" spans="1:6" x14ac:dyDescent="0.2">
      <c r="A9" s="30"/>
      <c r="B9" s="68"/>
      <c r="C9" s="69"/>
      <c r="D9" s="70" t="str">
        <f>IF(C9="","",VLOOKUP(C9,'categorie di ingredienti'!C$2:D$12,2,FALSE))</f>
        <v/>
      </c>
      <c r="E9" s="66" t="str">
        <f>IF(C9="","",B9*D9)</f>
        <v/>
      </c>
      <c r="F9" s="68"/>
    </row>
    <row r="10" spans="1:6" x14ac:dyDescent="0.2">
      <c r="A10" s="30"/>
      <c r="B10" s="68"/>
      <c r="C10" s="69"/>
      <c r="D10" s="70" t="str">
        <f>IF(C10="","",VLOOKUP(C10,'categorie di ingredienti'!C$2:D$12,2,FALSE))</f>
        <v/>
      </c>
      <c r="E10" s="66" t="str">
        <f t="shared" ref="E10:E26" si="0">IF(C10="","",B10*D10)</f>
        <v/>
      </c>
      <c r="F10" s="68"/>
    </row>
    <row r="11" spans="1:6" x14ac:dyDescent="0.2">
      <c r="A11" s="30"/>
      <c r="B11" s="68"/>
      <c r="C11" s="69"/>
      <c r="D11" s="70" t="str">
        <f>IF(C11="","",VLOOKUP(C11,'categorie di ingredienti'!C$2:D$12,2,FALSE))</f>
        <v/>
      </c>
      <c r="E11" s="66" t="str">
        <f t="shared" si="0"/>
        <v/>
      </c>
      <c r="F11" s="68"/>
    </row>
    <row r="12" spans="1:6" x14ac:dyDescent="0.2">
      <c r="A12" s="30"/>
      <c r="B12" s="68"/>
      <c r="C12" s="69"/>
      <c r="D12" s="70" t="str">
        <f>IF(C12="","",VLOOKUP(C12,'categorie di ingredienti'!C$2:D$12,2,FALSE))</f>
        <v/>
      </c>
      <c r="E12" s="66" t="str">
        <f t="shared" si="0"/>
        <v/>
      </c>
      <c r="F12" s="68"/>
    </row>
    <row r="13" spans="1:6" x14ac:dyDescent="0.2">
      <c r="A13" s="30"/>
      <c r="B13" s="68"/>
      <c r="C13" s="69"/>
      <c r="D13" s="70" t="str">
        <f>IF(C13="","",VLOOKUP(C13,'categorie di ingredienti'!C$2:D$12,2,FALSE))</f>
        <v/>
      </c>
      <c r="E13" s="66" t="str">
        <f t="shared" si="0"/>
        <v/>
      </c>
      <c r="F13" s="68"/>
    </row>
    <row r="14" spans="1:6" x14ac:dyDescent="0.2">
      <c r="A14" s="30"/>
      <c r="B14" s="68"/>
      <c r="C14" s="69"/>
      <c r="D14" s="70" t="str">
        <f>IF(C14="","",VLOOKUP(C14,'categorie di ingredienti'!C$2:D$12,2,FALSE))</f>
        <v/>
      </c>
      <c r="E14" s="66" t="str">
        <f t="shared" si="0"/>
        <v/>
      </c>
      <c r="F14" s="68"/>
    </row>
    <row r="15" spans="1:6" x14ac:dyDescent="0.2">
      <c r="A15" s="30"/>
      <c r="B15" s="68"/>
      <c r="C15" s="69"/>
      <c r="D15" s="70" t="str">
        <f>IF(C15="","",VLOOKUP(C15,'categorie di ingredienti'!C$2:D$12,2,FALSE))</f>
        <v/>
      </c>
      <c r="E15" s="66" t="str">
        <f t="shared" si="0"/>
        <v/>
      </c>
      <c r="F15" s="68"/>
    </row>
    <row r="16" spans="1:6" x14ac:dyDescent="0.2">
      <c r="A16" s="30"/>
      <c r="B16" s="68"/>
      <c r="C16" s="69"/>
      <c r="D16" s="70" t="str">
        <f>IF(C16="","",VLOOKUP(C16,'categorie di ingredienti'!C$2:D$12,2,FALSE))</f>
        <v/>
      </c>
      <c r="E16" s="66" t="str">
        <f t="shared" si="0"/>
        <v/>
      </c>
      <c r="F16" s="68"/>
    </row>
    <row r="17" spans="1:6" x14ac:dyDescent="0.2">
      <c r="A17" s="30"/>
      <c r="B17" s="68"/>
      <c r="C17" s="69"/>
      <c r="D17" s="70" t="str">
        <f>IF(C17="","",VLOOKUP(C17,'categorie di ingredienti'!C$2:D$12,2,FALSE))</f>
        <v/>
      </c>
      <c r="E17" s="66" t="str">
        <f t="shared" si="0"/>
        <v/>
      </c>
      <c r="F17" s="68"/>
    </row>
    <row r="18" spans="1:6" x14ac:dyDescent="0.2">
      <c r="A18" s="30"/>
      <c r="B18" s="68"/>
      <c r="C18" s="69"/>
      <c r="D18" s="70" t="str">
        <f>IF(C18="","",VLOOKUP(C18,'categorie di ingredienti'!C$2:D$12,2,FALSE))</f>
        <v/>
      </c>
      <c r="E18" s="66" t="str">
        <f t="shared" si="0"/>
        <v/>
      </c>
      <c r="F18" s="68"/>
    </row>
    <row r="19" spans="1:6" x14ac:dyDescent="0.2">
      <c r="A19" s="30"/>
      <c r="B19" s="68"/>
      <c r="C19" s="69"/>
      <c r="D19" s="70" t="str">
        <f>IF(C19="","",VLOOKUP(C19,'categorie di ingredienti'!C$2:D$12,2,FALSE))</f>
        <v/>
      </c>
      <c r="E19" s="66" t="str">
        <f t="shared" si="0"/>
        <v/>
      </c>
      <c r="F19" s="68"/>
    </row>
    <row r="20" spans="1:6" x14ac:dyDescent="0.2">
      <c r="A20" s="30"/>
      <c r="B20" s="68"/>
      <c r="C20" s="69"/>
      <c r="D20" s="70" t="str">
        <f>IF(C20="","",VLOOKUP(C20,'categorie di ingredienti'!C$2:D$12,2,FALSE))</f>
        <v/>
      </c>
      <c r="E20" s="66" t="str">
        <f t="shared" si="0"/>
        <v/>
      </c>
      <c r="F20" s="68"/>
    </row>
    <row r="21" spans="1:6" x14ac:dyDescent="0.2">
      <c r="A21" s="30"/>
      <c r="B21" s="68"/>
      <c r="C21" s="69"/>
      <c r="D21" s="70" t="str">
        <f>IF(C21="","",VLOOKUP(C21,'categorie di ingredienti'!C$2:D$12,2,FALSE))</f>
        <v/>
      </c>
      <c r="E21" s="66" t="str">
        <f t="shared" si="0"/>
        <v/>
      </c>
      <c r="F21" s="68"/>
    </row>
    <row r="22" spans="1:6" x14ac:dyDescent="0.2">
      <c r="A22" s="30"/>
      <c r="B22" s="68"/>
      <c r="C22" s="69"/>
      <c r="D22" s="70" t="str">
        <f>IF(C22="","",VLOOKUP(C22,'categorie di ingredienti'!C$2:D$12,2,FALSE))</f>
        <v/>
      </c>
      <c r="E22" s="66" t="str">
        <f t="shared" si="0"/>
        <v/>
      </c>
      <c r="F22" s="68"/>
    </row>
    <row r="23" spans="1:6" x14ac:dyDescent="0.2">
      <c r="A23" s="30"/>
      <c r="B23" s="68"/>
      <c r="C23" s="69"/>
      <c r="D23" s="70" t="str">
        <f>IF(C23="","",VLOOKUP(C23,'categorie di ingredienti'!C$2:D$12,2,FALSE))</f>
        <v/>
      </c>
      <c r="E23" s="66" t="str">
        <f t="shared" si="0"/>
        <v/>
      </c>
      <c r="F23" s="68"/>
    </row>
    <row r="24" spans="1:6" x14ac:dyDescent="0.2">
      <c r="A24" s="30"/>
      <c r="B24" s="68"/>
      <c r="C24" s="69"/>
      <c r="D24" s="70" t="str">
        <f>IF(C24="","",VLOOKUP(C24,'categorie di ingredienti'!C$2:D$12,2,FALSE))</f>
        <v/>
      </c>
      <c r="E24" s="66" t="str">
        <f t="shared" si="0"/>
        <v/>
      </c>
      <c r="F24" s="68"/>
    </row>
    <row r="25" spans="1:6" x14ac:dyDescent="0.2">
      <c r="A25" s="30"/>
      <c r="B25" s="68"/>
      <c r="C25" s="69"/>
      <c r="D25" s="70" t="str">
        <f>IF(C25="","",VLOOKUP(C25,'categorie di ingredienti'!C$2:D$12,2,FALSE))</f>
        <v/>
      </c>
      <c r="E25" s="66" t="str">
        <f t="shared" si="0"/>
        <v/>
      </c>
      <c r="F25" s="68"/>
    </row>
    <row r="26" spans="1:6" x14ac:dyDescent="0.2">
      <c r="A26" s="30"/>
      <c r="B26" s="68"/>
      <c r="C26" s="69"/>
      <c r="D26" s="70" t="str">
        <f>IF(C26="","",VLOOKUP(C26,'categorie di ingredienti'!C$2:D$12,2,FALSE))</f>
        <v/>
      </c>
      <c r="E26" s="66" t="str">
        <f t="shared" si="0"/>
        <v/>
      </c>
      <c r="F26" s="68"/>
    </row>
    <row r="27" spans="1:6" x14ac:dyDescent="0.2">
      <c r="A27" s="62" t="s">
        <v>70</v>
      </c>
      <c r="B27" s="59">
        <f>SUM(B9:B26)</f>
        <v>0</v>
      </c>
      <c r="C27" s="64"/>
      <c r="D27" s="61" t="str">
        <f>IF(C27="","",VLOOKUP(C27,'categorie di ingredienti'!C$2:D$11,2,FALSE))</f>
        <v/>
      </c>
      <c r="E27" s="65" t="str">
        <f t="shared" ref="E27" si="1">IF(C27="","",B27*D27)</f>
        <v/>
      </c>
      <c r="F27" s="45"/>
    </row>
    <row r="28" spans="1:6" x14ac:dyDescent="0.2">
      <c r="A28" s="39" t="s">
        <v>67</v>
      </c>
      <c r="B28" s="37"/>
      <c r="C28" s="50"/>
      <c r="D28" s="37"/>
      <c r="E28" s="41">
        <f>SUM(E9:E26)</f>
        <v>0</v>
      </c>
      <c r="F28" s="36"/>
    </row>
    <row r="29" spans="1:6" ht="14.25" x14ac:dyDescent="0.2">
      <c r="A29" s="39" t="s">
        <v>83</v>
      </c>
      <c r="B29" s="37"/>
      <c r="C29" s="51"/>
      <c r="D29" s="46"/>
      <c r="E29" s="47">
        <f>E28*80/100</f>
        <v>0</v>
      </c>
      <c r="F29" s="36"/>
    </row>
    <row r="30" spans="1:6" x14ac:dyDescent="0.2">
      <c r="A30" s="5" t="s">
        <v>72</v>
      </c>
      <c r="B30" s="6"/>
      <c r="C30" s="52"/>
      <c r="D30" s="40"/>
      <c r="E30" s="42"/>
      <c r="F30" s="53">
        <f>SUM(F9:F26)</f>
        <v>0</v>
      </c>
    </row>
    <row r="31" spans="1:6" ht="14.25" x14ac:dyDescent="0.2">
      <c r="A31" s="77" t="s">
        <v>82</v>
      </c>
    </row>
    <row r="33" spans="1:6" s="67" customFormat="1" ht="26.25" customHeight="1" x14ac:dyDescent="0.2">
      <c r="A33" s="89"/>
      <c r="B33" s="89"/>
      <c r="C33" s="89"/>
      <c r="D33" s="89"/>
      <c r="E33" s="89"/>
      <c r="F33" s="89"/>
    </row>
  </sheetData>
  <sheetProtection algorithmName="SHA-512" hashValue="D5WLDsM2BHd1dIizucSbSesTA6D3O8qSltipBJiGi0Rmg9mWsoOOObVmbH4pE0MH2tWKuYQ0toQzWOwbTeMJLA==" saltValue="RYyAJXxMrcF9blgdRScR1Q==" spinCount="100000" sheet="1" objects="1" scenarios="1"/>
  <mergeCells count="2">
    <mergeCell ref="A1:F1"/>
    <mergeCell ref="A33:F3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'categorie di ingredienti'!$C$2:$C$12</xm:f>
          </x14:formula1>
          <xm:sqref>C9:C26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5" zoomScale="160" zoomScaleNormal="160" workbookViewId="0">
      <selection activeCell="B8" sqref="B8"/>
    </sheetView>
  </sheetViews>
  <sheetFormatPr baseColWidth="10" defaultRowHeight="12.75" x14ac:dyDescent="0.2"/>
  <cols>
    <col min="2" max="2" width="40" customWidth="1"/>
    <col min="3" max="3" width="33.85546875" customWidth="1"/>
    <col min="4" max="4" width="11.42578125" style="54"/>
  </cols>
  <sheetData>
    <row r="1" spans="1:6" s="1" customFormat="1" x14ac:dyDescent="0.2">
      <c r="A1" s="3" t="s">
        <v>39</v>
      </c>
      <c r="B1" s="3" t="s">
        <v>40</v>
      </c>
      <c r="C1" s="3" t="s">
        <v>50</v>
      </c>
      <c r="D1" s="4" t="s">
        <v>41</v>
      </c>
    </row>
    <row r="2" spans="1:6" ht="25.5" x14ac:dyDescent="0.2">
      <c r="A2" s="49" t="s">
        <v>42</v>
      </c>
      <c r="B2" s="49" t="s">
        <v>38</v>
      </c>
      <c r="C2" s="55" t="s">
        <v>38</v>
      </c>
      <c r="D2" s="56">
        <v>1</v>
      </c>
    </row>
    <row r="3" spans="1:6" ht="38.25" x14ac:dyDescent="0.2">
      <c r="A3" s="49" t="s">
        <v>43</v>
      </c>
      <c r="B3" s="49" t="s">
        <v>61</v>
      </c>
      <c r="C3" s="55" t="s">
        <v>56</v>
      </c>
      <c r="D3" s="56">
        <v>0</v>
      </c>
    </row>
    <row r="4" spans="1:6" ht="63.75" x14ac:dyDescent="0.2">
      <c r="A4" s="49" t="s">
        <v>44</v>
      </c>
      <c r="B4" s="49" t="s">
        <v>48</v>
      </c>
      <c r="C4" s="55" t="s">
        <v>57</v>
      </c>
      <c r="D4" s="56">
        <v>0</v>
      </c>
    </row>
    <row r="5" spans="1:6" ht="25.5" x14ac:dyDescent="0.2">
      <c r="A5" s="49" t="s">
        <v>37</v>
      </c>
      <c r="B5" s="49" t="s">
        <v>49</v>
      </c>
      <c r="C5" s="55" t="s">
        <v>58</v>
      </c>
      <c r="D5" s="56">
        <v>0</v>
      </c>
    </row>
    <row r="6" spans="1:6" ht="38.25" x14ac:dyDescent="0.2">
      <c r="A6" s="49" t="s">
        <v>45</v>
      </c>
      <c r="B6" s="49" t="s">
        <v>51</v>
      </c>
      <c r="C6" s="55" t="s">
        <v>62</v>
      </c>
      <c r="D6" s="56">
        <v>1</v>
      </c>
    </row>
    <row r="7" spans="1:6" ht="38.25" x14ac:dyDescent="0.2">
      <c r="A7" s="49" t="s">
        <v>45</v>
      </c>
      <c r="B7" s="49" t="s">
        <v>52</v>
      </c>
      <c r="C7" s="55" t="s">
        <v>63</v>
      </c>
      <c r="D7" s="56">
        <v>0.5</v>
      </c>
      <c r="F7" s="82"/>
    </row>
    <row r="8" spans="1:6" ht="38.25" x14ac:dyDescent="0.2">
      <c r="A8" s="49" t="s">
        <v>45</v>
      </c>
      <c r="B8" s="49" t="s">
        <v>53</v>
      </c>
      <c r="C8" s="55" t="s">
        <v>64</v>
      </c>
      <c r="D8" s="56">
        <v>0</v>
      </c>
    </row>
    <row r="9" spans="1:6" ht="25.5" x14ac:dyDescent="0.2">
      <c r="A9" s="49" t="s">
        <v>46</v>
      </c>
      <c r="B9" s="49" t="s">
        <v>54</v>
      </c>
      <c r="C9" s="55" t="s">
        <v>59</v>
      </c>
      <c r="D9" s="56">
        <v>0</v>
      </c>
    </row>
    <row r="10" spans="1:6" x14ac:dyDescent="0.2">
      <c r="A10" s="49" t="s">
        <v>84</v>
      </c>
      <c r="B10" s="49" t="s">
        <v>85</v>
      </c>
      <c r="C10" s="55" t="s">
        <v>85</v>
      </c>
      <c r="D10" s="56">
        <v>0</v>
      </c>
    </row>
    <row r="11" spans="1:6" ht="38.25" x14ac:dyDescent="0.2">
      <c r="A11" s="49" t="s">
        <v>47</v>
      </c>
      <c r="B11" s="49" t="s">
        <v>55</v>
      </c>
      <c r="C11" s="55" t="s">
        <v>60</v>
      </c>
      <c r="D11" s="56">
        <v>0</v>
      </c>
    </row>
    <row r="12" spans="1:6" ht="14.25" x14ac:dyDescent="0.2">
      <c r="A12" s="83" t="s">
        <v>86</v>
      </c>
      <c r="B12" s="84" t="s">
        <v>87</v>
      </c>
      <c r="C12" s="84" t="s">
        <v>87</v>
      </c>
      <c r="D12" s="85">
        <v>1</v>
      </c>
    </row>
  </sheetData>
  <pageMargins left="0.7" right="0.7" top="0.78740157499999996" bottom="0.78740157499999996" header="0.3" footer="0.3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Swissness strumento di calcolo"/>
    <f:field ref="objsubject" par="" edit="true" text=""/>
    <f:field ref="objcreatedby" par="" text="Crespo, Pamela, BLW"/>
    <f:field ref="objcreatedat" par="" text="02.07.2014 11:29:32"/>
    <f:field ref="objchangedby" par="" text="Crespo, Pamela, BLW"/>
    <f:field ref="objmodifiedat" par="" text="13.06.2017 10:22:16"/>
    <f:field ref="doc_FSCFOLIO_1_1001_FieldDocumentNumber" par="" text=""/>
    <f:field ref="doc_FSCFOLIO_1_1001_FieldSubject" par="" edit="true" text=""/>
    <f:field ref="FSCFOLIO_1_1001_FieldCurrentUser" par="" text="BLW Pamela Crespo"/>
    <f:field ref="CCAPRECONFIG_15_1001_Objektname" par="" edit="true" text="Swissness strumento di calcolo"/>
    <f:field ref="CHPRECONFIG_1_1001_Objektname" par="" edit="true" text="Swissness strumento di calcolo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VORLAGE</vt:lpstr>
      <vt:lpstr>istruzioni strumento di calcolo</vt:lpstr>
      <vt:lpstr>strumento di calcolo</vt:lpstr>
      <vt:lpstr>categorie di ingredienti</vt:lpstr>
      <vt:lpstr>Anrechnung</vt:lpstr>
      <vt:lpstr>'categorie di ingredienti'!Druckbereich</vt:lpstr>
      <vt:lpstr>'istruzioni strumento di calcolo'!Druckbereich</vt:lpstr>
      <vt:lpstr>'strumento di calcolo'!Druckbereich</vt:lpstr>
      <vt:lpstr>VORLAGE!Druckbereich</vt:lpstr>
    </vt:vector>
  </TitlesOfParts>
  <Company>EVD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Müller</dc:creator>
  <cp:lastModifiedBy>von Allmen Fritz BLW</cp:lastModifiedBy>
  <cp:lastPrinted>2014-07-02T08:33:52Z</cp:lastPrinted>
  <dcterms:created xsi:type="dcterms:W3CDTF">2011-10-18T12:43:43Z</dcterms:created>
  <dcterms:modified xsi:type="dcterms:W3CDTF">2017-08-29T13:11:46Z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7</vt:lpwstr>
  </property>
  <property fmtid="{D5CDD505-2E9C-101B-9397-08002B2CF9AE}" pid="3" name="FSC#EVDCFG@15.1400:ActualVersionCreatedAt">
    <vt:lpwstr>2017-06-13T10:21:39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/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/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/>
  </property>
  <property fmtid="{D5CDD505-2E9C-101B-9397-08002B2CF9AE}" pid="16" name="FSC#EVDCFG@15.1400:Address">
    <vt:lpwstr/>
  </property>
  <property fmtid="{D5CDD505-2E9C-101B-9397-08002B2CF9AE}" pid="17" name="FSC#COOSYSTEM@1.1:Container">
    <vt:lpwstr>COO.2101.101.4.84105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302.14-00001</vt:lpwstr>
  </property>
  <property fmtid="{D5CDD505-2E9C-101B-9397-08002B2CF9AE}" pid="20" name="FSC#COOELAK@1.1001:FileRefYear">
    <vt:lpwstr>2017</vt:lpwstr>
  </property>
  <property fmtid="{D5CDD505-2E9C-101B-9397-08002B2CF9AE}" pid="21" name="FSC#COOELAK@1.1001:FileRefOrdinal">
    <vt:lpwstr>1</vt:lpwstr>
  </property>
  <property fmtid="{D5CDD505-2E9C-101B-9397-08002B2CF9AE}" pid="22" name="FSC#COOELAK@1.1001:FileRefOU">
    <vt:lpwstr>SGV / BLW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Crespo Pamela, BLW</vt:lpwstr>
  </property>
  <property fmtid="{D5CDD505-2E9C-101B-9397-08002B2CF9AE}" pid="25" name="FSC#COOELAK@1.1001:OwnerExtension">
    <vt:lpwstr>+41 58 465 15 63</vt:lpwstr>
  </property>
  <property fmtid="{D5CDD505-2E9C-101B-9397-08002B2CF9AE}" pid="26" name="FSC#COOELAK@1.1001:OwnerFaxExtension">
    <vt:lpwstr>+41 58 462 26 34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Secteur Promotion de la qualité et des ventes  (FBQA / BLW)</vt:lpwstr>
  </property>
  <property fmtid="{D5CDD505-2E9C-101B-9397-08002B2CF9AE}" pid="32" name="FSC#COOELAK@1.1001:CreatedAt">
    <vt:lpwstr>02.07.2014</vt:lpwstr>
  </property>
  <property fmtid="{D5CDD505-2E9C-101B-9397-08002B2CF9AE}" pid="33" name="FSC#COOELAK@1.1001:OU">
    <vt:lpwstr>Secteur Promotion de la qualité et des ventes  (FBQA / BLW)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*COO.2101.101.4.84105*</vt:lpwstr>
  </property>
  <property fmtid="{D5CDD505-2E9C-101B-9397-08002B2CF9AE}" pid="36" name="FSC#COOELAK@1.1001:RefBarCode">
    <vt:lpwstr>*COO.2101.101.7.46166*</vt:lpwstr>
  </property>
  <property fmtid="{D5CDD505-2E9C-101B-9397-08002B2CF9AE}" pid="37" name="FSC#COOELAK@1.1001:FileRefBarCode">
    <vt:lpwstr>*302.14-00001*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>von Allmen Fritz, BLW</vt:lpwstr>
  </property>
  <property fmtid="{D5CDD505-2E9C-101B-9397-08002B2CF9AE}" pid="42" name="FSC#COOELAK@1.1001:ProcessResponsiblePhone">
    <vt:lpwstr>+41 58 463 27 63</vt:lpwstr>
  </property>
  <property fmtid="{D5CDD505-2E9C-101B-9397-08002B2CF9AE}" pid="43" name="FSC#COOELAK@1.1001:ProcessResponsibleMail">
    <vt:lpwstr>fritz.vonallmen@blw.admin.ch</vt:lpwstr>
  </property>
  <property fmtid="{D5CDD505-2E9C-101B-9397-08002B2CF9AE}" pid="44" name="FSC#COOELAK@1.1001:ProcessResponsibleFax">
    <vt:lpwstr>+41 58 462 26 34</vt:lpwstr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302.14</vt:lpwstr>
  </property>
  <property fmtid="{D5CDD505-2E9C-101B-9397-08002B2CF9AE}" pid="51" name="FSC#COOELAK@1.1001:CurrentUserRolePos">
    <vt:lpwstr>Spécialiste</vt:lpwstr>
  </property>
  <property fmtid="{D5CDD505-2E9C-101B-9397-08002B2CF9AE}" pid="52" name="FSC#COOELAK@1.1001:CurrentUserEmail">
    <vt:lpwstr>pamela.crespo@blw.admin.ch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/>
  </property>
  <property fmtid="{D5CDD505-2E9C-101B-9397-08002B2CF9AE}" pid="59" name="FSC#EVDCFG@15.1400:Dossierref">
    <vt:lpwstr>302.14-00001</vt:lpwstr>
  </property>
  <property fmtid="{D5CDD505-2E9C-101B-9397-08002B2CF9AE}" pid="60" name="FSC#EVDCFG@15.1400:FileRespEmail">
    <vt:lpwstr/>
  </property>
  <property fmtid="{D5CDD505-2E9C-101B-9397-08002B2CF9AE}" pid="61" name="FSC#EVDCFG@15.1400:FileRespFax">
    <vt:lpwstr/>
  </property>
  <property fmtid="{D5CDD505-2E9C-101B-9397-08002B2CF9AE}" pid="62" name="FSC#EVDCFG@15.1400:FileRespHome">
    <vt:lpwstr/>
  </property>
  <property fmtid="{D5CDD505-2E9C-101B-9397-08002B2CF9AE}" pid="63" name="FSC#EVDCFG@15.1400:FileResponsible">
    <vt:lpwstr>Claudia Holenstein</vt:lpwstr>
  </property>
  <property fmtid="{D5CDD505-2E9C-101B-9397-08002B2CF9AE}" pid="64" name="FSC#EVDCFG@15.1400:UserInCharge">
    <vt:lpwstr/>
  </property>
  <property fmtid="{D5CDD505-2E9C-101B-9397-08002B2CF9AE}" pid="65" name="FSC#EVDCFG@15.1400:FileRespOrg">
    <vt:lpwstr>Secteur Promotion de la qualité et des ventes </vt:lpwstr>
  </property>
  <property fmtid="{D5CDD505-2E9C-101B-9397-08002B2CF9AE}" pid="66" name="FSC#EVDCFG@15.1400:FileRespOrgHome">
    <vt:lpwstr/>
  </property>
  <property fmtid="{D5CDD505-2E9C-101B-9397-08002B2CF9AE}" pid="67" name="FSC#EVDCFG@15.1400:FileRespOrgStreet">
    <vt:lpwstr/>
  </property>
  <property fmtid="{D5CDD505-2E9C-101B-9397-08002B2CF9AE}" pid="68" name="FSC#EVDCFG@15.1400:FileRespOrgZipCode">
    <vt:lpwstr/>
  </property>
  <property fmtid="{D5CDD505-2E9C-101B-9397-08002B2CF9AE}" pid="69" name="FSC#EVDCFG@15.1400:FileRespshortsign">
    <vt:lpwstr>hcl</vt:lpwstr>
  </property>
  <property fmtid="{D5CDD505-2E9C-101B-9397-08002B2CF9AE}" pid="70" name="FSC#EVDCFG@15.1400:FileRespStreet">
    <vt:lpwstr/>
  </property>
  <property fmtid="{D5CDD505-2E9C-101B-9397-08002B2CF9AE}" pid="71" name="FSC#EVDCFG@15.1400:FileRespTel">
    <vt:lpwstr/>
  </property>
  <property fmtid="{D5CDD505-2E9C-101B-9397-08002B2CF9AE}" pid="72" name="FSC#EVDCFG@15.1400:FileRespZipCode">
    <vt:lpwstr/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Swissness strumento di calcolo</vt:lpwstr>
  </property>
  <property fmtid="{D5CDD505-2E9C-101B-9397-08002B2CF9AE}" pid="86" name="FSC#EVDCFG@15.1400:UserFunction">
    <vt:lpwstr/>
  </property>
  <property fmtid="{D5CDD505-2E9C-101B-9397-08002B2CF9AE}" pid="87" name="FSC#EVDCFG@15.1400:SalutationEnglish">
    <vt:lpwstr>Quality and Sales Promotion Unit</vt:lpwstr>
  </property>
  <property fmtid="{D5CDD505-2E9C-101B-9397-08002B2CF9AE}" pid="88" name="FSC#EVDCFG@15.1400:SalutationFrench">
    <vt:lpwstr>Secteur Promotion de la qualité et des ventes</vt:lpwstr>
  </property>
  <property fmtid="{D5CDD505-2E9C-101B-9397-08002B2CF9AE}" pid="89" name="FSC#EVDCFG@15.1400:SalutationGerman">
    <vt:lpwstr>Fachbereich Qualitäts- und Absatzförderung</vt:lpwstr>
  </property>
  <property fmtid="{D5CDD505-2E9C-101B-9397-08002B2CF9AE}" pid="90" name="FSC#EVDCFG@15.1400:SalutationItalian">
    <vt:lpwstr>Settore Promozione della qualità e delle vendite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/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FBQA / BLW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Claudia</vt:lpwstr>
  </property>
  <property fmtid="{D5CDD505-2E9C-101B-9397-08002B2CF9AE}" pid="99" name="FSC#EVDCFG@15.1400:ResponsibleEditorSurname">
    <vt:lpwstr>Holenstein</vt:lpwstr>
  </property>
  <property fmtid="{D5CDD505-2E9C-101B-9397-08002B2CF9AE}" pid="100" name="FSC#EVDCFG@15.1400:GroupTitle">
    <vt:lpwstr>Secteur Promotion de la qualité et des ventes 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'3003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302.14-00001/00001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</Properties>
</file>