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db.intra.admin.ch\userhome$\BLW-01\U80713043\config\Desktop\"/>
    </mc:Choice>
  </mc:AlternateContent>
  <xr:revisionPtr revIDLastSave="0" documentId="13_ncr:1_{1ACB2958-2B13-415C-AF0C-662A00C79EC9}" xr6:coauthVersionLast="47" xr6:coauthVersionMax="47" xr10:uidLastSave="{00000000-0000-0000-0000-000000000000}"/>
  <workbookProtection workbookAlgorithmName="SHA-512" workbookHashValue="fVS3GQW1Om2VrEXHcOMsMvYwKiqjA4HknRwOIrzX+In1tPPfR2hdZOfoBrtIqwecYAp/ax48wqszKKtu6NkKTw==" workbookSaltValue="A/2UkkhvYGTSnXUc0EhpxQ==" workbookSpinCount="100000" lockStructure="1"/>
  <bookViews>
    <workbookView xWindow="-120" yWindow="-120" windowWidth="29040" windowHeight="15840" firstSheet="1" activeTab="2" xr2:uid="{00000000-000D-0000-FFFF-FFFF00000000}"/>
  </bookViews>
  <sheets>
    <sheet name="Hintergründe" sheetId="5" r:id="rId1"/>
    <sheet name="betriebsspez. Grenzwert kurz" sheetId="13" r:id="rId2"/>
    <sheet name="betriebsspez. Grenzwert vollumf" sheetId="4" r:id="rId3"/>
  </sheets>
  <definedNames>
    <definedName name="_xlnm.Print_Area" localSheetId="1">'betriebsspez. Grenzwert kurz'!$A$2:$I$49</definedName>
    <definedName name="_xlnm.Print_Area" localSheetId="2">'betriebsspez. Grenzwert vollumf'!$B$2:$F$75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4" l="1"/>
  <c r="F42" i="4"/>
  <c r="F43" i="4"/>
  <c r="F44" i="4"/>
  <c r="F40" i="4"/>
  <c r="E44" i="13" l="1"/>
  <c r="F44" i="13" s="1"/>
  <c r="C44" i="13"/>
  <c r="C42" i="13"/>
  <c r="E42" i="13" s="1"/>
  <c r="F42" i="13" s="1"/>
  <c r="C17" i="13"/>
  <c r="C15" i="13"/>
  <c r="C16" i="13" s="1"/>
  <c r="E18" i="13" s="1"/>
  <c r="C43" i="13" l="1"/>
  <c r="E43" i="13" s="1"/>
  <c r="F43" i="13" s="1"/>
  <c r="C40" i="13"/>
  <c r="C17" i="4"/>
  <c r="E40" i="13" l="1"/>
  <c r="F40" i="13" s="1"/>
  <c r="F45" i="13" s="1"/>
  <c r="C41" i="13"/>
  <c r="E41" i="13" s="1"/>
  <c r="F41" i="13" s="1"/>
  <c r="E45" i="13"/>
  <c r="C44" i="4"/>
  <c r="C42" i="4"/>
  <c r="C15" i="4"/>
  <c r="C16" i="4" s="1"/>
  <c r="E48" i="13" l="1"/>
  <c r="E44" i="4"/>
  <c r="E42" i="4"/>
  <c r="E18" i="4"/>
  <c r="C43" i="4" l="1"/>
  <c r="E43" i="4" s="1"/>
  <c r="E41" i="4"/>
  <c r="F41" i="4" s="1"/>
  <c r="C40" i="4"/>
  <c r="E40" i="4" l="1"/>
  <c r="E45" i="4" l="1"/>
  <c r="F45" i="4"/>
  <c r="E48" i="4" s="1"/>
</calcChain>
</file>

<file path=xl/sharedStrings.xml><?xml version="1.0" encoding="utf-8"?>
<sst xmlns="http://schemas.openxmlformats.org/spreadsheetml/2006/main" count="159" uniqueCount="68">
  <si>
    <t>F2</t>
  </si>
  <si>
    <t>F3</t>
  </si>
  <si>
    <t>Abgesetzte Ferkel</t>
  </si>
  <si>
    <t>Remonten und Mastschweine</t>
  </si>
  <si>
    <t> Herleitung</t>
  </si>
  <si>
    <t>Galtsauen</t>
  </si>
  <si>
    <t>Eber</t>
  </si>
  <si>
    <t>Summe Zuchtsauen</t>
  </si>
  <si>
    <t>nach Deklaration</t>
  </si>
  <si>
    <t>S1</t>
  </si>
  <si>
    <t>S2</t>
  </si>
  <si>
    <t>S3</t>
  </si>
  <si>
    <t>S4</t>
  </si>
  <si>
    <t>Schlüsselnr.</t>
  </si>
  <si>
    <t>Säugende Zuchtsauen</t>
  </si>
  <si>
    <t>Anteil säugende Zuchtsauen in Prozent</t>
  </si>
  <si>
    <t>durchschnittlicher Bestand abgesetzte Ferkel pro säugende Zuchtsau</t>
  </si>
  <si>
    <t>Erläuterung</t>
  </si>
  <si>
    <t>Wenn der Anteil säugender Zuchtsauen kleiner als 10% oder grösser als 50% des gesamten Zuchtsauenbestandes beträgt, so wird ein Betrieb als Betrieb mit arbeitsteiliger Ferkelprodukton eingestuft.</t>
  </si>
  <si>
    <t>ohne AFP nach Schlüssel S3, mit AFP nach Schlüssel S4</t>
  </si>
  <si>
    <t>ohne AFP nach Schlüssel S2, mit AFP aufgrund Deklaration</t>
  </si>
  <si>
    <t>ohne AFP nach Schlüssel S1, mit AFP aufgrund Deklaration</t>
  </si>
  <si>
    <t>Ohne AFP: Anteil säugende Zuchtsauen relativ zum totalen Zuchtsauenbestand.</t>
  </si>
  <si>
    <t>Ohne AFP: Anteil Galtsauen relativ zum totalen Zuchtsauenbestand.</t>
  </si>
  <si>
    <t>nach Strukturdatenerhebung</t>
  </si>
  <si>
    <t>Summe aus säugenden Zuchtsauen und Galtsauen</t>
  </si>
  <si>
    <t>Faktor nach GRUD17</t>
  </si>
  <si>
    <t>Produktionssystem</t>
  </si>
  <si>
    <t>Agrarpolitischer Hintergrund</t>
  </si>
  <si>
    <t>Rechtsgrundlage</t>
  </si>
  <si>
    <t>Erläuterung der Berechnung des neu betriebsspezifischen Grenzwertes</t>
  </si>
  <si>
    <t>Auswahlisten</t>
  </si>
  <si>
    <t>Deklarationen durch Landwirt</t>
  </si>
  <si>
    <t>Anzahl Tiere in GVE</t>
  </si>
  <si>
    <t>F1 x F2</t>
  </si>
  <si>
    <t>F1 x F2 x F3</t>
  </si>
  <si>
    <t>Total resp. Summe (Σ)</t>
  </si>
  <si>
    <t>Kennzahlnr.</t>
  </si>
  <si>
    <t>Aufgrund der Deklaration ihres durchschnittlichen Schweinebestandes wird ihre Schweineproduktion bezüglich arbeitsteiliger Ferkelproduktion (AFP) eingestufft als:</t>
  </si>
  <si>
    <t>Ohne AFP: Abgesetzter Ferkel pro Zuchtsau (Summe Zuchtsauen)</t>
  </si>
  <si>
    <t>Berechnung des Betriebsspezifischen Grenzwerts</t>
  </si>
  <si>
    <t>Zwischenschritt</t>
  </si>
  <si>
    <t>Hintergründe zum Ressourceneffizienzbeitrag «Stickstoffreduzierte Phasenfütterung von Schweinen»</t>
  </si>
  <si>
    <t>Berechnung betriebsspezifischer Grenzwert (gRP / MJ VES)</t>
  </si>
  <si>
    <t>Massgebender Schweinebestand</t>
  </si>
  <si>
    <t xml:space="preserve"> = F1</t>
  </si>
  <si>
    <t>Kennzahlen zur Herleitung Status AFP</t>
  </si>
  <si>
    <t>Aufschlüsselung des Zuchtschweinebestandes</t>
  </si>
  <si>
    <t>erhöhte bio Grenzwerte aufgrund Verbot zum Zusatz isolierter Aminosäuren &amp; 100% Biofütterung (mit der Konsequenz wegfallenden Futterkomponenten)</t>
  </si>
  <si>
    <t>biologische Produktion</t>
  </si>
  <si>
    <t>konventionelle Produktion</t>
  </si>
  <si>
    <t>Die Ressourceneffizienzbeiträge für die «Stickstoffreduzierte Phasenfütterung von Schweinen» werden bis 2026 weitergeführt. Nach Ablauf der befristeten Förderung (Ende 2026) soll die stickstoffreduzierte Phasenfütterung in den ÖLN aufgenommen werden, wie dies der Bundesrat bereits in der Botschaft zur AP22+ angekündigt hatte. 
Der bisher in der Verordnung fix festgelegte Grenzwert wird durch einen betriebsspezifisch anhand des Schweinbestandes zu bestimmenden Grenzwert abgelöst. Der Grenzwert bleibt differenziert für Bio-Betriebe und andere Betriebe. Der betriebsspezifisch festgelegte Grenzwert ermöglicht es auch den Zuchtschweinehaltern, an der Massnahme teilzunehmen. Damit wird die Wirkungsmöglichkeit der Massnahme ausgedehnt. Mit dem bisherigen fixen Grenzwert war dies nicht möglich. Der Betrieb kann nur mit dem gesamten Schweinebestand teilnehmen.</t>
  </si>
  <si>
    <t>Wenn der durchschnittliche Bestand abgesetzter Ferkel grösser 5 Ferkel pro säugende Zuchtsau ist, so wird für die Festlegung des massgebenden Bestandes abgesetzter Ferkel der Schlüssel S4 verwendet.</t>
  </si>
  <si>
    <t>Mit AFP: Abgesetzte Ferkel pro säugende Zuchtsau</t>
  </si>
  <si>
    <t>In Abhängigkeit der auf dem Betrieb pro Tierkategorie gehaltenen Anzahl Schweine wird ein betriebsspezifischer Grenzwert berechnet. Die betriebsspezifische Berechnungsweise ermöglicht, die Abbildung der effektiven Verhältnisse auf den Betrieben. Sie stützt sich auf tierkategorienspezifisch definierte Grenzwerte Rohprotein pro Megajoule verdauliche Energie Schwein (g RP / MJ VES) und den deklarierten massgebenden durchschnittlichen Tierbestand je Tierkategorie. Die kategorienspezifischen Grenzwerte orientieren sich am Grundsatz des Erhalts des Leistungspotential der Tiere und dem Ziel, eine hohe Umweltwirkung zu erzielen. Für Schweinekategorien mit tiefem Risiko zu Leistungsdepressionen wie Remonten und Mastschweine und nicht säugende Zuchtsauen werden ambitiösere Grenzwerte eingesetzt, als für die sensiblen Kategorien säugende Zuchtsauen und abgesetzte Ferkel. Die Gewichtung des Futterverzehrs je Kategorie erfolgt über den GVE-Faktor. Der GVE-Faktor ist einer in allen Systemen hinterlegter bekannter Wert, der den Futterverzehr der unterschiedlichen Schweinekategorien gut abbildet.
Die Berechnung des betriebsspezifischen Grenzwertes soll mittelfristig automatisch aus den Daten aus der Strukturdatenerhebung erfolgen. Alle betroffenen Betriebe müssen für die Kontrolle eine NPr-Abrechnung analog zum aktuellen Ressourceneffizienzprogramm «Stickstoffreduzierte Phasenfütterung von Schweinen» einreichen. Folglich gibt es keine Änderungen an der bestehenden Vollzugspraxis, abgesehen von der Festlegung des Grenzwertes. Auf Sömmerungsbetrieben gehaltene Schweine, sind von der Massnahme ausgeschlossen, da die Massnahme nur für Ganzjahresbetriebe Gültigkeit hat (Art. 70b LwG).
Den Restriktionen bei der Bio-Schweinefütterung (Verbot zum Zusatz isolierter Aminosäuren, geplante 100% Biofütterung mit der Konsequenz wegfallenden Futterkomponenten) soll wie bisher mit einem differenzierten Grenzwert Rechnung getragen werden. Die Differenzierung erfolgt je Tierkategorie und basiert auf einer Beispielration für eine 100% Bio-Fütterung. Biobetriebe nach Artikel 5 Absatz 1 Buchstabe a der Bio-Verordnung vom 22. September 1997 können die höheren Grenzwerte geltend machen.</t>
  </si>
  <si>
    <t>Direktzahlungsverordnung Art. 82b Abs. 2 und 82c sowie Anhang 6a</t>
  </si>
  <si>
    <r>
      <t xml:space="preserve">Ihr betriebsspzifischer Grenzwert
</t>
    </r>
    <r>
      <rPr>
        <sz val="8"/>
        <color rgb="FF000000"/>
        <rFont val="Arial"/>
        <family val="2"/>
      </rPr>
      <t>F5 / F4</t>
    </r>
  </si>
  <si>
    <t>Berechnung des betriebsspezifischen Grenzwerts</t>
  </si>
  <si>
    <r>
      <t xml:space="preserve">Ihr betriebsspezifischer Grenzwert
</t>
    </r>
    <r>
      <rPr>
        <sz val="8"/>
        <color rgb="FF000000"/>
        <rFont val="Arial"/>
        <family val="2"/>
      </rPr>
      <t>F5 / F4</t>
    </r>
  </si>
  <si>
    <t>Durchschnittlicher Schweinebestand je Kategorie</t>
  </si>
  <si>
    <t>Relevante tierkategoriespezifische Faktoren</t>
  </si>
  <si>
    <t>GVE-Faktoren je Tierkategorie</t>
  </si>
  <si>
    <t>Konventionelle Betriebe:
Grenzwert je Kategorie</t>
  </si>
  <si>
    <t>Bio-Betriebe:
Grenzwert je Kategorie</t>
  </si>
  <si>
    <t xml:space="preserve">GVE-Faktoren als Grundlage für die Gewichtung der Tierkategorien nach Futterverzehr
</t>
  </si>
  <si>
    <t>wisseschaftlich hergeleitet aus Analyse physiolog. Bedarf der Schweinekategorien und Gehalten aktueller Futtermittel am Markt</t>
  </si>
  <si>
    <t>Bedienung</t>
  </si>
  <si>
    <t>Sie müssen einzig hellgelb hinterlegte Felder ausfüllen und dabei den darin enthaltenen "Beispiel-Text" überschreiben.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</si>
</sst>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quot; GVE/Tier&quot;"/>
    <numFmt numFmtId="165" formatCode="0.00&quot; GVE&quot;"/>
    <numFmt numFmtId="166" formatCode="0.00&quot; gRP / MJ VES&quot;"/>
    <numFmt numFmtId="167" formatCode="0.00&quot; Tiere&quot;"/>
    <numFmt numFmtId="168" formatCode="0.00&quot; abgesetzte Ferkel pro säugende Zuchtsau&quot;"/>
    <numFmt numFmtId="169" formatCode="0.00&quot; GVE (F4)&quot;"/>
    <numFmt numFmtId="170" formatCode="0.00\ &quot;(F5)&quot;"/>
    <numFmt numFmtId="171" formatCode="0.0"/>
    <numFmt numFmtId="172" formatCode="0&quot; Tiere&quot;"/>
    <numFmt numFmtId="173" formatCode="0.0000"/>
    <numFmt numFmtId="174" formatCode="0.0000\ &quot;(F5)&quot;"/>
  </numFmts>
  <fonts count="9" x14ac:knownFonts="1">
    <font>
      <sz val="11"/>
      <color theme="1"/>
      <name val="Arial"/>
      <family val="2"/>
    </font>
    <font>
      <sz val="11"/>
      <color theme="1"/>
      <name val="Arial"/>
      <family val="2"/>
    </font>
    <font>
      <b/>
      <sz val="8"/>
      <color rgb="FF000000"/>
      <name val="Arial"/>
      <family val="2"/>
    </font>
    <font>
      <i/>
      <sz val="8"/>
      <color rgb="FF000000"/>
      <name val="Arial"/>
      <family val="2"/>
    </font>
    <font>
      <sz val="8"/>
      <color rgb="FF000000"/>
      <name val="Arial"/>
      <family val="2"/>
    </font>
    <font>
      <sz val="8"/>
      <name val="Arial"/>
      <family val="2"/>
    </font>
    <font>
      <sz val="8"/>
      <color theme="1"/>
      <name val="Arial"/>
      <family val="2"/>
    </font>
    <font>
      <sz val="12"/>
      <color theme="1"/>
      <name val="Arial"/>
      <family val="2"/>
    </font>
    <font>
      <b/>
      <sz val="16"/>
      <color theme="1"/>
      <name val="Arial"/>
      <family val="2"/>
    </font>
  </fonts>
  <fills count="9">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164" fontId="4" fillId="0" borderId="1" xfId="0" applyNumberFormat="1" applyFont="1" applyBorder="1" applyAlignment="1">
      <alignment horizontal="center" vertical="center" wrapText="1" readingOrder="1"/>
    </xf>
    <xf numFmtId="165" fontId="4" fillId="0" borderId="1" xfId="0" applyNumberFormat="1" applyFont="1" applyBorder="1" applyAlignment="1">
      <alignment horizontal="center" vertical="center" wrapText="1" readingOrder="1"/>
    </xf>
    <xf numFmtId="0" fontId="6" fillId="0" borderId="1"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0" fillId="0" borderId="0" xfId="0" applyAlignment="1">
      <alignment horizontal="center"/>
    </xf>
    <xf numFmtId="0" fontId="3" fillId="3" borderId="1" xfId="0" applyFont="1" applyFill="1" applyBorder="1" applyAlignment="1">
      <alignment horizontal="right" vertical="center" wrapText="1" readingOrder="1"/>
    </xf>
    <xf numFmtId="0" fontId="3" fillId="3" borderId="1" xfId="0" applyFont="1" applyFill="1" applyBorder="1" applyAlignment="1">
      <alignment horizontal="left" vertical="top" wrapText="1" readingOrder="1"/>
    </xf>
    <xf numFmtId="0" fontId="3" fillId="3" borderId="1" xfId="0" applyFont="1" applyFill="1" applyBorder="1" applyAlignment="1">
      <alignment horizontal="center" vertical="top" wrapText="1" readingOrder="1"/>
    </xf>
    <xf numFmtId="0" fontId="4" fillId="5" borderId="2" xfId="0" applyFont="1" applyFill="1" applyBorder="1" applyAlignment="1">
      <alignment horizontal="center" vertical="center" wrapText="1" readingOrder="1"/>
    </xf>
    <xf numFmtId="0" fontId="3" fillId="0" borderId="1" xfId="0" applyFont="1" applyFill="1" applyBorder="1" applyAlignment="1">
      <alignment horizontal="left" vertical="top" wrapText="1" readingOrder="1"/>
    </xf>
    <xf numFmtId="0" fontId="4" fillId="5" borderId="3" xfId="0" applyFont="1" applyFill="1" applyBorder="1" applyAlignment="1">
      <alignment horizontal="center" vertical="center" wrapText="1" readingOrder="1"/>
    </xf>
    <xf numFmtId="0" fontId="0" fillId="6" borderId="0" xfId="0" applyFont="1" applyFill="1"/>
    <xf numFmtId="0" fontId="0" fillId="0" borderId="0" xfId="0" applyFont="1" applyAlignment="1">
      <alignment wrapText="1"/>
    </xf>
    <xf numFmtId="0" fontId="0" fillId="0" borderId="0" xfId="0" applyFont="1"/>
    <xf numFmtId="0" fontId="0" fillId="0" borderId="0" xfId="0" applyFont="1" applyAlignment="1">
      <alignment vertical="top" wrapText="1"/>
    </xf>
    <xf numFmtId="0" fontId="7" fillId="0" borderId="0" xfId="0" applyFont="1"/>
    <xf numFmtId="0" fontId="8" fillId="0" borderId="0" xfId="0" applyFont="1" applyAlignment="1">
      <alignment wrapText="1"/>
    </xf>
    <xf numFmtId="0" fontId="4" fillId="0" borderId="1" xfId="0" applyFont="1" applyFill="1" applyBorder="1" applyAlignment="1">
      <alignment horizontal="left" vertical="center" wrapText="1" readingOrder="1"/>
    </xf>
    <xf numFmtId="169" fontId="5" fillId="0" borderId="1" xfId="0" applyNumberFormat="1" applyFont="1" applyFill="1" applyBorder="1" applyAlignment="1">
      <alignment horizontal="center" vertical="center" wrapText="1"/>
    </xf>
    <xf numFmtId="0" fontId="4" fillId="0" borderId="4" xfId="0" applyFont="1" applyFill="1" applyBorder="1" applyAlignment="1">
      <alignment horizontal="left" vertical="center" wrapText="1" readingOrder="1"/>
    </xf>
    <xf numFmtId="0" fontId="4" fillId="0" borderId="5" xfId="0" applyFont="1" applyFill="1" applyBorder="1" applyAlignment="1">
      <alignment horizontal="left" vertical="center" wrapText="1" readingOrder="1"/>
    </xf>
    <xf numFmtId="171" fontId="0" fillId="0" borderId="0" xfId="0" applyNumberFormat="1"/>
    <xf numFmtId="166" fontId="4" fillId="0" borderId="1" xfId="0" applyNumberFormat="1" applyFont="1" applyFill="1" applyBorder="1" applyAlignment="1">
      <alignment horizontal="center" vertical="center" wrapText="1" readingOrder="1"/>
    </xf>
    <xf numFmtId="0" fontId="3" fillId="3" borderId="1" xfId="0" applyFont="1" applyFill="1" applyBorder="1" applyAlignment="1">
      <alignment horizontal="left" vertical="center" wrapText="1" readingOrder="1"/>
    </xf>
    <xf numFmtId="0" fontId="4" fillId="5" borderId="1" xfId="0" applyFont="1" applyFill="1" applyBorder="1" applyAlignment="1">
      <alignment horizontal="center" vertical="center" wrapText="1" readingOrder="1"/>
    </xf>
    <xf numFmtId="0" fontId="2" fillId="8" borderId="1" xfId="0" applyFont="1" applyFill="1" applyBorder="1" applyAlignment="1">
      <alignment horizontal="left" vertical="center" wrapText="1" readingOrder="1"/>
    </xf>
    <xf numFmtId="0" fontId="2" fillId="5" borderId="1" xfId="0" applyFont="1" applyFill="1" applyBorder="1" applyAlignment="1">
      <alignment vertical="center" wrapText="1" readingOrder="1"/>
    </xf>
    <xf numFmtId="0" fontId="4" fillId="0" borderId="1" xfId="0" applyFont="1" applyBorder="1" applyAlignment="1">
      <alignment vertical="center" wrapText="1" readingOrder="1"/>
    </xf>
    <xf numFmtId="0" fontId="2" fillId="5" borderId="1" xfId="0" applyFont="1" applyFill="1" applyBorder="1" applyAlignment="1">
      <alignment horizontal="left" vertical="center" wrapText="1" readingOrder="1"/>
    </xf>
    <xf numFmtId="0" fontId="4" fillId="0" borderId="5" xfId="0" applyFont="1" applyBorder="1" applyAlignment="1">
      <alignment vertical="center" wrapText="1" readingOrder="1"/>
    </xf>
    <xf numFmtId="0" fontId="4" fillId="0" borderId="0" xfId="0" applyFont="1" applyFill="1" applyBorder="1" applyAlignment="1">
      <alignment horizontal="left" vertical="center" wrapText="1" readingOrder="1"/>
    </xf>
    <xf numFmtId="169" fontId="5" fillId="0" borderId="0" xfId="0" applyNumberFormat="1" applyFont="1" applyFill="1" applyBorder="1" applyAlignment="1">
      <alignment horizontal="center" vertical="center" wrapText="1"/>
    </xf>
    <xf numFmtId="170" fontId="5" fillId="0" borderId="0" xfId="0" applyNumberFormat="1" applyFont="1" applyFill="1" applyBorder="1" applyAlignment="1">
      <alignment horizontal="center" vertical="center" wrapText="1"/>
    </xf>
    <xf numFmtId="0" fontId="0" fillId="4" borderId="0" xfId="0" applyFont="1" applyFill="1" applyAlignment="1">
      <alignment wrapText="1"/>
    </xf>
    <xf numFmtId="172" fontId="4" fillId="0" borderId="4" xfId="0" applyNumberFormat="1" applyFont="1" applyBorder="1" applyAlignment="1">
      <alignment horizontal="center" vertical="center" wrapText="1" readingOrder="1"/>
    </xf>
    <xf numFmtId="173" fontId="4" fillId="0" borderId="1" xfId="0" applyNumberFormat="1" applyFont="1" applyBorder="1" applyAlignment="1">
      <alignment horizontal="center" vertical="center" wrapText="1" readingOrder="1"/>
    </xf>
    <xf numFmtId="174" fontId="5" fillId="0" borderId="1" xfId="0" applyNumberFormat="1" applyFont="1" applyFill="1" applyBorder="1" applyAlignment="1">
      <alignment horizontal="center" vertical="center" wrapText="1"/>
    </xf>
    <xf numFmtId="172" fontId="4" fillId="4" borderId="1" xfId="0" applyNumberFormat="1" applyFont="1" applyFill="1" applyBorder="1" applyAlignment="1" applyProtection="1">
      <alignment horizontal="center" vertical="center" wrapText="1" readingOrder="1"/>
      <protection locked="0"/>
    </xf>
    <xf numFmtId="0" fontId="3" fillId="3" borderId="1" xfId="0" applyFont="1" applyFill="1" applyBorder="1" applyAlignment="1">
      <alignment horizontal="center" vertical="center" wrapText="1" readingOrder="1"/>
    </xf>
    <xf numFmtId="0" fontId="8" fillId="0" borderId="0" xfId="0" applyFont="1" applyAlignment="1">
      <alignment horizontal="center" wrapText="1"/>
    </xf>
    <xf numFmtId="0" fontId="4" fillId="8" borderId="1" xfId="0" applyFont="1" applyFill="1" applyBorder="1" applyAlignment="1">
      <alignment horizontal="center" vertical="center" wrapText="1" readingOrder="1"/>
    </xf>
    <xf numFmtId="10" fontId="3" fillId="3" borderId="1" xfId="1" applyNumberFormat="1" applyFont="1" applyFill="1" applyBorder="1" applyAlignment="1">
      <alignment horizontal="center" vertical="center" wrapText="1" readingOrder="1"/>
    </xf>
    <xf numFmtId="0" fontId="3" fillId="3" borderId="1" xfId="0" applyFont="1" applyFill="1" applyBorder="1" applyAlignment="1">
      <alignment horizontal="left" vertical="center" wrapText="1" readingOrder="1"/>
    </xf>
    <xf numFmtId="167" fontId="4" fillId="4" borderId="1" xfId="0" applyNumberFormat="1" applyFont="1" applyFill="1" applyBorder="1" applyAlignment="1" applyProtection="1">
      <alignment horizontal="center" vertical="center" wrapText="1" readingOrder="1"/>
      <protection locked="0"/>
    </xf>
    <xf numFmtId="0" fontId="2" fillId="5" borderId="1" xfId="0" applyFont="1" applyFill="1" applyBorder="1" applyAlignment="1">
      <alignment horizontal="left" vertical="center" wrapText="1" readingOrder="1"/>
    </xf>
    <xf numFmtId="172" fontId="3" fillId="3" borderId="1" xfId="0" applyNumberFormat="1" applyFont="1" applyFill="1" applyBorder="1" applyAlignment="1">
      <alignment horizontal="center" vertical="center" wrapText="1" readingOrder="1"/>
    </xf>
    <xf numFmtId="168" fontId="3" fillId="3" borderId="1" xfId="0" applyNumberFormat="1" applyFont="1" applyFill="1" applyBorder="1" applyAlignment="1">
      <alignment horizontal="center" vertical="center" wrapText="1" readingOrder="1"/>
    </xf>
    <xf numFmtId="0" fontId="4" fillId="7" borderId="1" xfId="0" applyFont="1" applyFill="1" applyBorder="1" applyAlignment="1">
      <alignment horizontal="left" vertical="center" wrapText="1" readingOrder="1"/>
    </xf>
    <xf numFmtId="0" fontId="2" fillId="2" borderId="1" xfId="0" applyFont="1" applyFill="1" applyBorder="1" applyAlignment="1">
      <alignment horizontal="center" vertical="center" wrapText="1" readingOrder="1"/>
    </xf>
    <xf numFmtId="0" fontId="4" fillId="5" borderId="1" xfId="0" applyFont="1" applyFill="1" applyBorder="1" applyAlignment="1">
      <alignment horizontal="center" vertical="center" wrapText="1" readingOrder="1"/>
    </xf>
    <xf numFmtId="0" fontId="3" fillId="5" borderId="1" xfId="0" applyFont="1" applyFill="1" applyBorder="1" applyAlignment="1">
      <alignment horizontal="center" vertical="center" wrapText="1" readingOrder="1"/>
    </xf>
    <xf numFmtId="9" fontId="4" fillId="0" borderId="1" xfId="1" applyFont="1" applyBorder="1" applyAlignment="1">
      <alignment horizontal="center" vertical="center" wrapText="1" readingOrder="1"/>
    </xf>
    <xf numFmtId="0" fontId="3" fillId="0" borderId="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2" fillId="7" borderId="1" xfId="0" applyFont="1" applyFill="1" applyBorder="1" applyAlignment="1">
      <alignment horizontal="left" vertical="center" wrapText="1" readingOrder="1"/>
    </xf>
    <xf numFmtId="166" fontId="2" fillId="2" borderId="1" xfId="0" applyNumberFormat="1" applyFont="1" applyFill="1" applyBorder="1" applyAlignment="1">
      <alignment horizontal="center" vertical="center" wrapText="1" readingOrder="1"/>
    </xf>
    <xf numFmtId="0" fontId="3" fillId="0" borderId="1" xfId="0" applyFont="1" applyFill="1" applyBorder="1" applyAlignment="1">
      <alignment horizontal="center" vertical="center" wrapText="1" readingOrder="1"/>
    </xf>
    <xf numFmtId="0" fontId="4" fillId="5" borderId="6" xfId="0" applyFont="1" applyFill="1" applyBorder="1" applyAlignment="1">
      <alignment horizontal="center" vertical="center" wrapText="1" readingOrder="1"/>
    </xf>
    <xf numFmtId="0" fontId="4" fillId="5" borderId="7" xfId="0" applyFont="1" applyFill="1" applyBorder="1" applyAlignment="1">
      <alignment horizontal="center" vertical="center" wrapText="1" readingOrder="1"/>
    </xf>
    <xf numFmtId="0" fontId="4" fillId="5" borderId="9" xfId="0" applyFont="1" applyFill="1" applyBorder="1" applyAlignment="1">
      <alignment horizontal="center" vertical="center" wrapText="1" readingOrder="1"/>
    </xf>
    <xf numFmtId="0" fontId="4" fillId="5" borderId="8" xfId="0" applyFont="1" applyFill="1" applyBorder="1" applyAlignment="1">
      <alignment horizontal="center" vertical="center" wrapText="1" readingOrder="1"/>
    </xf>
  </cellXfs>
  <cellStyles count="2">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114300</xdr:colOff>
      <xdr:row>10</xdr:row>
      <xdr:rowOff>180975</xdr:rowOff>
    </xdr:from>
    <xdr:to>
      <xdr:col>14</xdr:col>
      <xdr:colOff>695325</xdr:colOff>
      <xdr:row>33</xdr:row>
      <xdr:rowOff>209550</xdr:rowOff>
    </xdr:to>
    <xdr:pic>
      <xdr:nvPicPr>
        <xdr:cNvPr id="2" name="Grafik 1" descr="image005">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2686050"/>
          <a:ext cx="0" cy="740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114300</xdr:colOff>
      <xdr:row>10</xdr:row>
      <xdr:rowOff>180975</xdr:rowOff>
    </xdr:from>
    <xdr:to>
      <xdr:col>14</xdr:col>
      <xdr:colOff>695325</xdr:colOff>
      <xdr:row>33</xdr:row>
      <xdr:rowOff>209550</xdr:rowOff>
    </xdr:to>
    <xdr:pic>
      <xdr:nvPicPr>
        <xdr:cNvPr id="2" name="Grafik 1" descr="image005">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77475" y="2686050"/>
          <a:ext cx="6391275" cy="7400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view="pageLayout" zoomScaleNormal="100" workbookViewId="0"/>
  </sheetViews>
  <sheetFormatPr baseColWidth="10" defaultColWidth="0" defaultRowHeight="15" zeroHeight="1" x14ac:dyDescent="0.2"/>
  <cols>
    <col min="1" max="1" width="84.625" style="16" customWidth="1"/>
    <col min="2" max="16384" width="11" hidden="1"/>
  </cols>
  <sheetData>
    <row r="1" spans="1:1" ht="40.5" x14ac:dyDescent="0.3">
      <c r="A1" s="17" t="s">
        <v>42</v>
      </c>
    </row>
    <row r="2" spans="1:1" x14ac:dyDescent="0.2"/>
    <row r="3" spans="1:1" ht="14.25" x14ac:dyDescent="0.2">
      <c r="A3" s="12" t="s">
        <v>28</v>
      </c>
    </row>
    <row r="4" spans="1:1" ht="156.75" x14ac:dyDescent="0.2">
      <c r="A4" s="13" t="s">
        <v>51</v>
      </c>
    </row>
    <row r="5" spans="1:1" ht="14.25" x14ac:dyDescent="0.2">
      <c r="A5" s="14"/>
    </row>
    <row r="6" spans="1:1" ht="14.25" x14ac:dyDescent="0.2">
      <c r="A6" s="12" t="s">
        <v>29</v>
      </c>
    </row>
    <row r="7" spans="1:1" ht="14.25" x14ac:dyDescent="0.2">
      <c r="A7" s="14" t="s">
        <v>55</v>
      </c>
    </row>
    <row r="8" spans="1:1" ht="14.25" x14ac:dyDescent="0.2">
      <c r="A8" s="14"/>
    </row>
    <row r="9" spans="1:1" ht="14.25" x14ac:dyDescent="0.2">
      <c r="A9" s="12" t="s">
        <v>30</v>
      </c>
    </row>
    <row r="10" spans="1:1" ht="379.5" customHeight="1" x14ac:dyDescent="0.2">
      <c r="A10" s="15" t="s">
        <v>54</v>
      </c>
    </row>
    <row r="11" spans="1:1" ht="17.25" customHeight="1" x14ac:dyDescent="0.2">
      <c r="A11" s="15"/>
    </row>
    <row r="12" spans="1:1" ht="14.25" x14ac:dyDescent="0.2">
      <c r="A12" s="12" t="s">
        <v>66</v>
      </c>
    </row>
    <row r="13" spans="1:1" ht="28.5" x14ac:dyDescent="0.2">
      <c r="A13" s="34" t="s">
        <v>67</v>
      </c>
    </row>
    <row r="14" spans="1:1" ht="14.25" hidden="1" x14ac:dyDescent="0.2">
      <c r="A14" s="14"/>
    </row>
  </sheetData>
  <sheetProtection algorithmName="SHA-512" hashValue="G6EhahgiWzAiyGlqdG/kKf5tU/xrS2PY8J+V5wwtS6DaSwawzIGDjNlpZL4JnsUN0mHclVNKZM6KsUEJhhCoUw==" saltValue="axgjmqqc6ULHYll5Cd8nsQ==" spinCount="100000" sheet="1" objects="1" scenarios="1"/>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zoomScaleNormal="100" zoomScaleSheetLayoutView="130" workbookViewId="0">
      <selection activeCell="C5" sqref="C5:D5"/>
    </sheetView>
  </sheetViews>
  <sheetFormatPr baseColWidth="10" defaultColWidth="0" defaultRowHeight="14.25" customHeight="1" zeroHeight="1" x14ac:dyDescent="0.2"/>
  <cols>
    <col min="1" max="1" width="0.875" customWidth="1"/>
    <col min="2" max="2" width="38.875" customWidth="1"/>
    <col min="3" max="6" width="15.75" customWidth="1"/>
    <col min="7" max="7" width="0.875" customWidth="1"/>
    <col min="8" max="8" width="15.75" hidden="1" customWidth="1"/>
    <col min="9" max="9" width="11" hidden="1" customWidth="1"/>
    <col min="10" max="10" width="21.25" hidden="1" customWidth="1"/>
    <col min="11" max="11" width="0" hidden="1" customWidth="1"/>
    <col min="12" max="16384" width="11" hidden="1"/>
  </cols>
  <sheetData>
    <row r="1" spans="2:11" ht="5.0999999999999996" customHeight="1" x14ac:dyDescent="0.2"/>
    <row r="2" spans="2:11" ht="24.95" customHeight="1" x14ac:dyDescent="0.3">
      <c r="B2" s="40" t="s">
        <v>43</v>
      </c>
      <c r="C2" s="40"/>
      <c r="D2" s="40"/>
      <c r="E2" s="40"/>
      <c r="F2" s="40"/>
      <c r="G2" s="17"/>
      <c r="H2" s="17"/>
    </row>
    <row r="3" spans="2:11" ht="12.6" customHeight="1" x14ac:dyDescent="0.2"/>
    <row r="4" spans="2:11" ht="24.95" customHeight="1" x14ac:dyDescent="0.2">
      <c r="B4" s="26" t="s">
        <v>32</v>
      </c>
      <c r="C4" s="41" t="s">
        <v>59</v>
      </c>
      <c r="D4" s="41"/>
      <c r="E4" s="41" t="s">
        <v>17</v>
      </c>
      <c r="F4" s="41"/>
      <c r="J4" t="s">
        <v>31</v>
      </c>
    </row>
    <row r="5" spans="2:11" ht="24.95" customHeight="1" x14ac:dyDescent="0.2">
      <c r="B5" s="3" t="s">
        <v>14</v>
      </c>
      <c r="C5" s="38">
        <v>30</v>
      </c>
      <c r="D5" s="38"/>
      <c r="E5" s="39" t="s">
        <v>24</v>
      </c>
      <c r="F5" s="39"/>
    </row>
    <row r="6" spans="2:11" ht="24.95" customHeight="1" x14ac:dyDescent="0.2">
      <c r="B6" s="4" t="s">
        <v>5</v>
      </c>
      <c r="C6" s="38">
        <v>60</v>
      </c>
      <c r="D6" s="38"/>
      <c r="E6" s="39" t="s">
        <v>24</v>
      </c>
      <c r="F6" s="39"/>
      <c r="J6" t="s">
        <v>27</v>
      </c>
      <c r="K6" t="s">
        <v>49</v>
      </c>
    </row>
    <row r="7" spans="2:11" ht="24.95" customHeight="1" x14ac:dyDescent="0.2">
      <c r="B7" s="4" t="s">
        <v>6</v>
      </c>
      <c r="C7" s="38">
        <v>0</v>
      </c>
      <c r="D7" s="38"/>
      <c r="E7" s="39" t="s">
        <v>24</v>
      </c>
      <c r="F7" s="39"/>
      <c r="K7" t="s">
        <v>50</v>
      </c>
    </row>
    <row r="8" spans="2:11" ht="24.95" customHeight="1" x14ac:dyDescent="0.2">
      <c r="B8" s="4" t="s">
        <v>2</v>
      </c>
      <c r="C8" s="38">
        <v>151</v>
      </c>
      <c r="D8" s="38"/>
      <c r="E8" s="39" t="s">
        <v>24</v>
      </c>
      <c r="F8" s="39"/>
    </row>
    <row r="9" spans="2:11" ht="24.95" customHeight="1" x14ac:dyDescent="0.2">
      <c r="B9" s="4" t="s">
        <v>3</v>
      </c>
      <c r="C9" s="38">
        <v>300</v>
      </c>
      <c r="D9" s="38"/>
      <c r="E9" s="39" t="s">
        <v>24</v>
      </c>
      <c r="F9" s="39"/>
    </row>
    <row r="10" spans="2:11" ht="14.25" customHeight="1" x14ac:dyDescent="0.2">
      <c r="E10" s="5"/>
      <c r="F10" s="5"/>
    </row>
    <row r="11" spans="2:11" ht="24.95" customHeight="1" x14ac:dyDescent="0.2">
      <c r="B11" s="4" t="s">
        <v>27</v>
      </c>
      <c r="C11" s="44" t="s">
        <v>50</v>
      </c>
      <c r="D11" s="44"/>
      <c r="E11" s="39" t="s">
        <v>24</v>
      </c>
      <c r="F11" s="39"/>
    </row>
    <row r="12" spans="2:11" ht="12.6" customHeight="1" x14ac:dyDescent="0.2"/>
    <row r="13" spans="2:11" ht="14.25" customHeight="1" x14ac:dyDescent="0.2"/>
    <row r="14" spans="2:11" ht="14.25" customHeight="1" x14ac:dyDescent="0.2">
      <c r="B14" s="45" t="s">
        <v>46</v>
      </c>
      <c r="C14" s="45"/>
      <c r="D14" s="45"/>
      <c r="E14" s="45"/>
      <c r="F14" s="45"/>
    </row>
    <row r="15" spans="2:11" ht="24.95" customHeight="1" x14ac:dyDescent="0.2">
      <c r="B15" s="24" t="s">
        <v>7</v>
      </c>
      <c r="C15" s="46">
        <f>SUM(C5:C6)</f>
        <v>90</v>
      </c>
      <c r="D15" s="46"/>
      <c r="E15" s="43" t="s">
        <v>25</v>
      </c>
      <c r="F15" s="43"/>
    </row>
    <row r="16" spans="2:11" ht="66" customHeight="1" x14ac:dyDescent="0.2">
      <c r="B16" s="24" t="s">
        <v>15</v>
      </c>
      <c r="C16" s="42">
        <f>IF(C15=0,0,C5/C15)</f>
        <v>0.33333333333333331</v>
      </c>
      <c r="D16" s="42"/>
      <c r="E16" s="43" t="s">
        <v>18</v>
      </c>
      <c r="F16" s="43"/>
    </row>
    <row r="17" spans="2:6" ht="66" customHeight="1" x14ac:dyDescent="0.2">
      <c r="B17" s="24" t="s">
        <v>16</v>
      </c>
      <c r="C17" s="47">
        <f>IF(C5=0,0,C8/C5)</f>
        <v>5.0333333333333332</v>
      </c>
      <c r="D17" s="47"/>
      <c r="E17" s="43" t="s">
        <v>52</v>
      </c>
      <c r="F17" s="43"/>
    </row>
    <row r="18" spans="2:6" ht="24.95" customHeight="1" x14ac:dyDescent="0.2">
      <c r="B18" s="48" t="s">
        <v>38</v>
      </c>
      <c r="C18" s="48"/>
      <c r="D18" s="48"/>
      <c r="E18" s="49" t="str">
        <f>IF(OR(C16&gt;50%,C16&lt;10%),"Betrieb mit arbeitsteiliger Ferkelproduktion","Betrieb ohne arbeitsteilige Ferkelproduktion")</f>
        <v>Betrieb ohne arbeitsteilige Ferkelproduktion</v>
      </c>
      <c r="F18" s="49"/>
    </row>
    <row r="19" spans="2:6" ht="12.6" hidden="1" customHeight="1" x14ac:dyDescent="0.2"/>
    <row r="20" spans="2:6" ht="15" hidden="1" customHeight="1" x14ac:dyDescent="0.2"/>
    <row r="21" spans="2:6" ht="24.95" hidden="1" customHeight="1" x14ac:dyDescent="0.2">
      <c r="B21" s="27" t="s">
        <v>47</v>
      </c>
      <c r="C21" s="50" t="s">
        <v>26</v>
      </c>
      <c r="D21" s="50"/>
      <c r="E21" s="51" t="s">
        <v>13</v>
      </c>
      <c r="F21" s="51"/>
    </row>
    <row r="22" spans="2:6" ht="24.95" hidden="1" customHeight="1" x14ac:dyDescent="0.2">
      <c r="B22" s="28" t="s">
        <v>22</v>
      </c>
      <c r="C22" s="52">
        <v>0.26</v>
      </c>
      <c r="D22" s="52"/>
      <c r="E22" s="53" t="s">
        <v>9</v>
      </c>
      <c r="F22" s="53"/>
    </row>
    <row r="23" spans="2:6" ht="24.95" hidden="1" customHeight="1" x14ac:dyDescent="0.2">
      <c r="B23" s="28" t="s">
        <v>23</v>
      </c>
      <c r="C23" s="52">
        <v>0.74</v>
      </c>
      <c r="D23" s="52"/>
      <c r="E23" s="53" t="s">
        <v>10</v>
      </c>
      <c r="F23" s="53"/>
    </row>
    <row r="24" spans="2:6" ht="24.95" hidden="1" customHeight="1" x14ac:dyDescent="0.2">
      <c r="B24" s="4" t="s">
        <v>39</v>
      </c>
      <c r="C24" s="54">
        <v>2.7</v>
      </c>
      <c r="D24" s="54"/>
      <c r="E24" s="53" t="s">
        <v>11</v>
      </c>
      <c r="F24" s="53"/>
    </row>
    <row r="25" spans="2:6" ht="24.95" hidden="1" customHeight="1" x14ac:dyDescent="0.2">
      <c r="B25" s="4" t="s">
        <v>53</v>
      </c>
      <c r="C25" s="54">
        <v>11.8</v>
      </c>
      <c r="D25" s="54"/>
      <c r="E25" s="53" t="s">
        <v>12</v>
      </c>
      <c r="F25" s="53"/>
    </row>
    <row r="26" spans="2:6" ht="15" hidden="1" customHeight="1" x14ac:dyDescent="0.2"/>
    <row r="28" spans="2:6" ht="24.95" hidden="1" customHeight="1" x14ac:dyDescent="0.2">
      <c r="B28" s="29" t="s">
        <v>60</v>
      </c>
      <c r="C28" s="25" t="s">
        <v>61</v>
      </c>
      <c r="D28" s="25" t="s">
        <v>62</v>
      </c>
      <c r="E28" s="25" t="s">
        <v>63</v>
      </c>
    </row>
    <row r="29" spans="2:6" ht="24.95" hidden="1" customHeight="1" x14ac:dyDescent="0.2">
      <c r="B29" s="3" t="s">
        <v>14</v>
      </c>
      <c r="C29" s="1">
        <v>0.55000000000000004</v>
      </c>
      <c r="D29" s="23">
        <v>12</v>
      </c>
      <c r="E29" s="23">
        <v>14.7</v>
      </c>
      <c r="F29" s="22"/>
    </row>
    <row r="30" spans="2:6" ht="24.95" hidden="1" customHeight="1" x14ac:dyDescent="0.2">
      <c r="B30" s="4" t="s">
        <v>5</v>
      </c>
      <c r="C30" s="1">
        <v>0.26</v>
      </c>
      <c r="D30" s="23">
        <v>10.8</v>
      </c>
      <c r="E30" s="23">
        <v>11.4</v>
      </c>
      <c r="F30" s="22"/>
    </row>
    <row r="31" spans="2:6" ht="24.95" hidden="1" customHeight="1" x14ac:dyDescent="0.2">
      <c r="B31" s="4" t="s">
        <v>6</v>
      </c>
      <c r="C31" s="1">
        <v>0.25</v>
      </c>
      <c r="D31" s="23">
        <v>10.8</v>
      </c>
      <c r="E31" s="23">
        <v>11.4</v>
      </c>
      <c r="F31" s="22"/>
    </row>
    <row r="32" spans="2:6" ht="24.95" hidden="1" customHeight="1" x14ac:dyDescent="0.2">
      <c r="B32" s="4" t="s">
        <v>2</v>
      </c>
      <c r="C32" s="1">
        <v>0.06</v>
      </c>
      <c r="D32" s="23">
        <v>11.8</v>
      </c>
      <c r="E32" s="23">
        <v>14.2</v>
      </c>
      <c r="F32" s="22"/>
    </row>
    <row r="33" spans="2:6" ht="24.95" hidden="1" customHeight="1" x14ac:dyDescent="0.2">
      <c r="B33" s="4" t="s">
        <v>3</v>
      </c>
      <c r="C33" s="1">
        <v>0.17</v>
      </c>
      <c r="D33" s="23">
        <v>10.5</v>
      </c>
      <c r="E33" s="23">
        <v>12.7</v>
      </c>
      <c r="F33" s="22"/>
    </row>
    <row r="34" spans="2:6" ht="97.5" hidden="1" customHeight="1" x14ac:dyDescent="0.2">
      <c r="B34" s="6" t="s">
        <v>4</v>
      </c>
      <c r="C34" s="7" t="s">
        <v>64</v>
      </c>
      <c r="D34" s="10" t="s">
        <v>65</v>
      </c>
      <c r="E34" s="10" t="s">
        <v>48</v>
      </c>
    </row>
    <row r="35" spans="2:6" hidden="1" x14ac:dyDescent="0.2">
      <c r="B35" s="6" t="s">
        <v>37</v>
      </c>
      <c r="C35" s="8" t="s">
        <v>0</v>
      </c>
      <c r="D35" s="57" t="s">
        <v>1</v>
      </c>
      <c r="E35" s="57"/>
    </row>
    <row r="38" spans="2:6" ht="24.95" hidden="1" customHeight="1" x14ac:dyDescent="0.2">
      <c r="B38" s="45" t="s">
        <v>40</v>
      </c>
      <c r="C38" s="58" t="s">
        <v>44</v>
      </c>
      <c r="D38" s="59"/>
      <c r="E38" s="9" t="s">
        <v>33</v>
      </c>
      <c r="F38" s="9" t="s">
        <v>41</v>
      </c>
    </row>
    <row r="39" spans="2:6" ht="12.6" hidden="1" customHeight="1" x14ac:dyDescent="0.2">
      <c r="B39" s="45"/>
      <c r="C39" s="60" t="s">
        <v>45</v>
      </c>
      <c r="D39" s="61"/>
      <c r="E39" s="11" t="s">
        <v>34</v>
      </c>
      <c r="F39" s="11" t="s">
        <v>35</v>
      </c>
    </row>
    <row r="40" spans="2:6" ht="37.5" hidden="1" customHeight="1" x14ac:dyDescent="0.2">
      <c r="B40" s="4" t="s">
        <v>14</v>
      </c>
      <c r="C40" s="35">
        <f>IF(E18="Betrieb ohne arbeitsteilige Ferkelproduktion",ROUND(C15*C22,0),C5)</f>
        <v>23</v>
      </c>
      <c r="D40" s="30" t="s">
        <v>21</v>
      </c>
      <c r="E40" s="2">
        <f>C40*C29</f>
        <v>12.65</v>
      </c>
      <c r="F40" s="36">
        <f>IF($C$11=$K$7,ROUND(E40*D29,4),IF($C$11=$K$6,ROUND(E40*E29,4),"bitte Produktionssytem angeben"))</f>
        <v>151.80000000000001</v>
      </c>
    </row>
    <row r="41" spans="2:6" ht="37.5" hidden="1" customHeight="1" x14ac:dyDescent="0.2">
      <c r="B41" s="4" t="s">
        <v>5</v>
      </c>
      <c r="C41" s="35">
        <f>C15-C40</f>
        <v>67</v>
      </c>
      <c r="D41" s="30" t="s">
        <v>20</v>
      </c>
      <c r="E41" s="2">
        <f>C41*C30</f>
        <v>17.420000000000002</v>
      </c>
      <c r="F41" s="36">
        <f t="shared" ref="F41:F44" si="0">IF($C$11=$K$7,ROUND(E41*D30,4),IF($C$11=$K$6,ROUND(E41*E30,4),"bitte Produktionssytem angeben"))</f>
        <v>188.136</v>
      </c>
    </row>
    <row r="42" spans="2:6" ht="37.5" hidden="1" customHeight="1" x14ac:dyDescent="0.2">
      <c r="B42" s="4" t="s">
        <v>6</v>
      </c>
      <c r="C42" s="35">
        <f>C7</f>
        <v>0</v>
      </c>
      <c r="D42" s="30" t="s">
        <v>8</v>
      </c>
      <c r="E42" s="2">
        <f>C42*C31</f>
        <v>0</v>
      </c>
      <c r="F42" s="36">
        <f t="shared" si="0"/>
        <v>0</v>
      </c>
    </row>
    <row r="43" spans="2:6" ht="37.5" hidden="1" customHeight="1" x14ac:dyDescent="0.2">
      <c r="B43" s="4" t="s">
        <v>2</v>
      </c>
      <c r="C43" s="35">
        <f>IF(AND(E18="Betrieb mit arbeitsteiliger Ferkelproduktion",C17&gt;5),ROUND(C5*C25,0),IF(E18="Betrieb mit arbeitsteiliger Ferkelproduktion",C8,ROUND(C24*C15,0)))</f>
        <v>243</v>
      </c>
      <c r="D43" s="30" t="s">
        <v>19</v>
      </c>
      <c r="E43" s="2">
        <f>C43*C32</f>
        <v>14.58</v>
      </c>
      <c r="F43" s="36">
        <f t="shared" si="0"/>
        <v>172.04400000000001</v>
      </c>
    </row>
    <row r="44" spans="2:6" ht="37.5" hidden="1" customHeight="1" x14ac:dyDescent="0.2">
      <c r="B44" s="4" t="s">
        <v>3</v>
      </c>
      <c r="C44" s="35">
        <f>C9</f>
        <v>300</v>
      </c>
      <c r="D44" s="30" t="s">
        <v>8</v>
      </c>
      <c r="E44" s="2">
        <f>C44*C33</f>
        <v>51.000000000000007</v>
      </c>
      <c r="F44" s="36">
        <f t="shared" si="0"/>
        <v>535.5</v>
      </c>
    </row>
    <row r="45" spans="2:6" ht="24.95" hidden="1" customHeight="1" x14ac:dyDescent="0.2">
      <c r="B45" s="18" t="s">
        <v>36</v>
      </c>
      <c r="C45" s="20"/>
      <c r="D45" s="21"/>
      <c r="E45" s="19">
        <f>SUM(E40:E44)</f>
        <v>95.65</v>
      </c>
      <c r="F45" s="37">
        <f>SUM(F40:F44)</f>
        <v>1047.48</v>
      </c>
    </row>
    <row r="47" spans="2:6" ht="14.25" customHeight="1" x14ac:dyDescent="0.2"/>
    <row r="48" spans="2:6" ht="24.95" customHeight="1" x14ac:dyDescent="0.2">
      <c r="B48" s="55" t="s">
        <v>56</v>
      </c>
      <c r="C48" s="55"/>
      <c r="D48" s="55"/>
      <c r="E48" s="56">
        <f>ROUND(F45/E45,2)</f>
        <v>10.95</v>
      </c>
      <c r="F48" s="56"/>
    </row>
    <row r="49" ht="5.0999999999999996" customHeight="1" x14ac:dyDescent="0.2"/>
  </sheetData>
  <sheetProtection algorithmName="SHA-512" hashValue="iCaEMC1HavTTJYqAwz0jMd/EMv1hMfLs+0EHyr/rVfhdz3WI4sn9N6uxCJu72s5cFr2Fgp7oxoqkJTRaOSpaqw==" saltValue="7HmC3qO3AxUMojhPdhnyuw==" spinCount="100000" sheet="1" objects="1" scenarios="1"/>
  <mergeCells count="40">
    <mergeCell ref="B48:D48"/>
    <mergeCell ref="E48:F48"/>
    <mergeCell ref="C25:D25"/>
    <mergeCell ref="E25:F25"/>
    <mergeCell ref="D35:E35"/>
    <mergeCell ref="B38:B39"/>
    <mergeCell ref="C38:D38"/>
    <mergeCell ref="C39:D39"/>
    <mergeCell ref="C22:D22"/>
    <mergeCell ref="E22:F22"/>
    <mergeCell ref="C23:D23"/>
    <mergeCell ref="E23:F23"/>
    <mergeCell ref="C24:D24"/>
    <mergeCell ref="E24:F24"/>
    <mergeCell ref="C17:D17"/>
    <mergeCell ref="E17:F17"/>
    <mergeCell ref="B18:D18"/>
    <mergeCell ref="E18:F18"/>
    <mergeCell ref="C21:D21"/>
    <mergeCell ref="E21:F21"/>
    <mergeCell ref="C16:D16"/>
    <mergeCell ref="E16:F16"/>
    <mergeCell ref="C7:D7"/>
    <mergeCell ref="E7:F7"/>
    <mergeCell ref="C8:D8"/>
    <mergeCell ref="E8:F8"/>
    <mergeCell ref="C9:D9"/>
    <mergeCell ref="E9:F9"/>
    <mergeCell ref="C11:D11"/>
    <mergeCell ref="E11:F11"/>
    <mergeCell ref="B14:F14"/>
    <mergeCell ref="C15:D15"/>
    <mergeCell ref="E15:F15"/>
    <mergeCell ref="C6:D6"/>
    <mergeCell ref="E6:F6"/>
    <mergeCell ref="B2:F2"/>
    <mergeCell ref="C4:D4"/>
    <mergeCell ref="E4:F4"/>
    <mergeCell ref="C5:D5"/>
    <mergeCell ref="E5:F5"/>
  </mergeCells>
  <dataValidations count="1">
    <dataValidation type="list" allowBlank="1" showInputMessage="1" showErrorMessage="1" sqref="C11:D11" xr:uid="{00000000-0002-0000-0100-000000000000}">
      <formula1>$K$6:$K$7</formula1>
    </dataValidation>
  </dataValidations>
  <pageMargins left="0.7" right="0.7" top="0.78740157499999996" bottom="0.78740157499999996" header="0.3" footer="0.3"/>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9"/>
  <sheetViews>
    <sheetView tabSelected="1" zoomScaleNormal="100" zoomScaleSheetLayoutView="130" workbookViewId="0">
      <selection activeCell="C41" sqref="C41"/>
    </sheetView>
  </sheetViews>
  <sheetFormatPr baseColWidth="10" defaultColWidth="0" defaultRowHeight="14.25" zeroHeight="1" x14ac:dyDescent="0.2"/>
  <cols>
    <col min="1" max="1" width="0.875" customWidth="1"/>
    <col min="2" max="2" width="38.875" customWidth="1"/>
    <col min="3" max="6" width="15.75" customWidth="1"/>
    <col min="7" max="7" width="0.875" customWidth="1"/>
    <col min="8" max="8" width="15.75" hidden="1" customWidth="1"/>
    <col min="9" max="9" width="11" hidden="1" customWidth="1"/>
    <col min="10" max="10" width="21.25" hidden="1" customWidth="1"/>
    <col min="11" max="11" width="0" hidden="1" customWidth="1"/>
    <col min="12" max="16384" width="11" hidden="1"/>
  </cols>
  <sheetData>
    <row r="1" spans="2:11" ht="5.0999999999999996" customHeight="1" x14ac:dyDescent="0.2"/>
    <row r="2" spans="2:11" ht="24.95" customHeight="1" x14ac:dyDescent="0.3">
      <c r="B2" s="40" t="s">
        <v>43</v>
      </c>
      <c r="C2" s="40"/>
      <c r="D2" s="40"/>
      <c r="E2" s="40"/>
      <c r="F2" s="40"/>
      <c r="G2" s="17"/>
      <c r="H2" s="17"/>
    </row>
    <row r="3" spans="2:11" ht="12.4" customHeight="1" x14ac:dyDescent="0.2"/>
    <row r="4" spans="2:11" ht="24.95" customHeight="1" x14ac:dyDescent="0.2">
      <c r="B4" s="26" t="s">
        <v>32</v>
      </c>
      <c r="C4" s="41" t="s">
        <v>59</v>
      </c>
      <c r="D4" s="41"/>
      <c r="E4" s="41" t="s">
        <v>17</v>
      </c>
      <c r="F4" s="41"/>
      <c r="J4" t="s">
        <v>31</v>
      </c>
    </row>
    <row r="5" spans="2:11" ht="24.95" customHeight="1" x14ac:dyDescent="0.2">
      <c r="B5" s="3" t="s">
        <v>14</v>
      </c>
      <c r="C5" s="38">
        <v>30</v>
      </c>
      <c r="D5" s="38"/>
      <c r="E5" s="39" t="s">
        <v>24</v>
      </c>
      <c r="F5" s="39"/>
    </row>
    <row r="6" spans="2:11" ht="24.95" customHeight="1" x14ac:dyDescent="0.2">
      <c r="B6" s="4" t="s">
        <v>5</v>
      </c>
      <c r="C6" s="38">
        <v>60</v>
      </c>
      <c r="D6" s="38"/>
      <c r="E6" s="39" t="s">
        <v>24</v>
      </c>
      <c r="F6" s="39"/>
      <c r="J6" t="s">
        <v>27</v>
      </c>
      <c r="K6" t="s">
        <v>49</v>
      </c>
    </row>
    <row r="7" spans="2:11" ht="24.95" customHeight="1" x14ac:dyDescent="0.2">
      <c r="B7" s="4" t="s">
        <v>6</v>
      </c>
      <c r="C7" s="38">
        <v>0</v>
      </c>
      <c r="D7" s="38"/>
      <c r="E7" s="39" t="s">
        <v>24</v>
      </c>
      <c r="F7" s="39"/>
      <c r="K7" t="s">
        <v>50</v>
      </c>
    </row>
    <row r="8" spans="2:11" ht="24.95" customHeight="1" x14ac:dyDescent="0.2">
      <c r="B8" s="4" t="s">
        <v>2</v>
      </c>
      <c r="C8" s="38">
        <v>151</v>
      </c>
      <c r="D8" s="38"/>
      <c r="E8" s="39" t="s">
        <v>24</v>
      </c>
      <c r="F8" s="39"/>
    </row>
    <row r="9" spans="2:11" ht="24.95" customHeight="1" x14ac:dyDescent="0.2">
      <c r="B9" s="4" t="s">
        <v>3</v>
      </c>
      <c r="C9" s="38">
        <v>300</v>
      </c>
      <c r="D9" s="38"/>
      <c r="E9" s="39" t="s">
        <v>24</v>
      </c>
      <c r="F9" s="39"/>
    </row>
    <row r="10" spans="2:11" ht="12.4" customHeight="1" x14ac:dyDescent="0.2">
      <c r="E10" s="5"/>
      <c r="F10" s="5"/>
    </row>
    <row r="11" spans="2:11" ht="24.95" customHeight="1" x14ac:dyDescent="0.2">
      <c r="B11" s="4" t="s">
        <v>27</v>
      </c>
      <c r="C11" s="44" t="s">
        <v>50</v>
      </c>
      <c r="D11" s="44"/>
      <c r="E11" s="39" t="s">
        <v>24</v>
      </c>
      <c r="F11" s="39"/>
    </row>
    <row r="12" spans="2:11" ht="12.4" customHeight="1" x14ac:dyDescent="0.2"/>
    <row r="13" spans="2:11" ht="12.4" customHeight="1" x14ac:dyDescent="0.2"/>
    <row r="14" spans="2:11" ht="24.95" customHeight="1" x14ac:dyDescent="0.2">
      <c r="B14" s="45" t="s">
        <v>46</v>
      </c>
      <c r="C14" s="45"/>
      <c r="D14" s="45"/>
      <c r="E14" s="45"/>
      <c r="F14" s="45"/>
    </row>
    <row r="15" spans="2:11" ht="24.95" customHeight="1" x14ac:dyDescent="0.2">
      <c r="B15" s="24" t="s">
        <v>7</v>
      </c>
      <c r="C15" s="46">
        <f>SUM(C5:C6)</f>
        <v>90</v>
      </c>
      <c r="D15" s="46"/>
      <c r="E15" s="43" t="s">
        <v>25</v>
      </c>
      <c r="F15" s="43"/>
    </row>
    <row r="16" spans="2:11" ht="66" customHeight="1" x14ac:dyDescent="0.2">
      <c r="B16" s="24" t="s">
        <v>15</v>
      </c>
      <c r="C16" s="42">
        <f>IF(C15=0,0,C5/C15)</f>
        <v>0.33333333333333331</v>
      </c>
      <c r="D16" s="42"/>
      <c r="E16" s="43" t="s">
        <v>18</v>
      </c>
      <c r="F16" s="43"/>
    </row>
    <row r="17" spans="2:6" ht="66" customHeight="1" x14ac:dyDescent="0.2">
      <c r="B17" s="24" t="s">
        <v>16</v>
      </c>
      <c r="C17" s="47">
        <f>IF(C5=0,0,C8/C5)</f>
        <v>5.0333333333333332</v>
      </c>
      <c r="D17" s="47"/>
      <c r="E17" s="43" t="s">
        <v>52</v>
      </c>
      <c r="F17" s="43"/>
    </row>
    <row r="18" spans="2:6" ht="24.95" customHeight="1" x14ac:dyDescent="0.2">
      <c r="B18" s="48" t="s">
        <v>38</v>
      </c>
      <c r="C18" s="48"/>
      <c r="D18" s="48"/>
      <c r="E18" s="49" t="str">
        <f>IF(OR(C16&gt;50%,C16&lt;10%),"Betrieb mit arbeitsteiliger Ferkelproduktion","Betrieb ohne arbeitsteilige Ferkelproduktion")</f>
        <v>Betrieb ohne arbeitsteilige Ferkelproduktion</v>
      </c>
      <c r="F18" s="49"/>
    </row>
    <row r="19" spans="2:6" ht="12.4" customHeight="1" x14ac:dyDescent="0.2"/>
    <row r="20" spans="2:6" ht="12.4" customHeight="1" x14ac:dyDescent="0.2"/>
    <row r="21" spans="2:6" ht="24.95" customHeight="1" x14ac:dyDescent="0.2">
      <c r="B21" s="27" t="s">
        <v>47</v>
      </c>
      <c r="C21" s="50" t="s">
        <v>26</v>
      </c>
      <c r="D21" s="50"/>
      <c r="E21" s="51" t="s">
        <v>13</v>
      </c>
      <c r="F21" s="51"/>
    </row>
    <row r="22" spans="2:6" ht="24.95" customHeight="1" x14ac:dyDescent="0.2">
      <c r="B22" s="28" t="s">
        <v>22</v>
      </c>
      <c r="C22" s="52">
        <v>0.26</v>
      </c>
      <c r="D22" s="52"/>
      <c r="E22" s="53" t="s">
        <v>9</v>
      </c>
      <c r="F22" s="53"/>
    </row>
    <row r="23" spans="2:6" ht="24.95" customHeight="1" x14ac:dyDescent="0.2">
      <c r="B23" s="28" t="s">
        <v>23</v>
      </c>
      <c r="C23" s="52">
        <v>0.74</v>
      </c>
      <c r="D23" s="52"/>
      <c r="E23" s="53" t="s">
        <v>10</v>
      </c>
      <c r="F23" s="53"/>
    </row>
    <row r="24" spans="2:6" ht="24.95" customHeight="1" x14ac:dyDescent="0.2">
      <c r="B24" s="4" t="s">
        <v>39</v>
      </c>
      <c r="C24" s="54">
        <v>2.7</v>
      </c>
      <c r="D24" s="54"/>
      <c r="E24" s="53" t="s">
        <v>11</v>
      </c>
      <c r="F24" s="53"/>
    </row>
    <row r="25" spans="2:6" ht="24.95" customHeight="1" x14ac:dyDescent="0.2">
      <c r="B25" s="4" t="s">
        <v>53</v>
      </c>
      <c r="C25" s="54">
        <v>11.8</v>
      </c>
      <c r="D25" s="54"/>
      <c r="E25" s="53" t="s">
        <v>12</v>
      </c>
      <c r="F25" s="53"/>
    </row>
    <row r="26" spans="2:6" ht="12.4" customHeight="1" x14ac:dyDescent="0.2"/>
    <row r="27" spans="2:6" ht="12.4" customHeight="1" x14ac:dyDescent="0.2"/>
    <row r="28" spans="2:6" ht="24.95" customHeight="1" x14ac:dyDescent="0.2">
      <c r="B28" s="29" t="s">
        <v>60</v>
      </c>
      <c r="C28" s="25" t="s">
        <v>61</v>
      </c>
      <c r="D28" s="25" t="s">
        <v>62</v>
      </c>
      <c r="E28" s="25" t="s">
        <v>63</v>
      </c>
    </row>
    <row r="29" spans="2:6" ht="24.95" customHeight="1" x14ac:dyDescent="0.2">
      <c r="B29" s="3" t="s">
        <v>14</v>
      </c>
      <c r="C29" s="1">
        <v>0.55000000000000004</v>
      </c>
      <c r="D29" s="23">
        <v>12</v>
      </c>
      <c r="E29" s="23">
        <v>14.7</v>
      </c>
      <c r="F29" s="22"/>
    </row>
    <row r="30" spans="2:6" ht="24.95" customHeight="1" x14ac:dyDescent="0.2">
      <c r="B30" s="4" t="s">
        <v>5</v>
      </c>
      <c r="C30" s="1">
        <v>0.26</v>
      </c>
      <c r="D30" s="23">
        <v>10.8</v>
      </c>
      <c r="E30" s="23">
        <v>11.4</v>
      </c>
      <c r="F30" s="22"/>
    </row>
    <row r="31" spans="2:6" ht="24.95" customHeight="1" x14ac:dyDescent="0.2">
      <c r="B31" s="4" t="s">
        <v>6</v>
      </c>
      <c r="C31" s="1">
        <v>0.25</v>
      </c>
      <c r="D31" s="23">
        <v>10.8</v>
      </c>
      <c r="E31" s="23">
        <v>11.4</v>
      </c>
      <c r="F31" s="22"/>
    </row>
    <row r="32" spans="2:6" ht="24.95" customHeight="1" x14ac:dyDescent="0.2">
      <c r="B32" s="4" t="s">
        <v>2</v>
      </c>
      <c r="C32" s="1">
        <v>0.06</v>
      </c>
      <c r="D32" s="23">
        <v>11.8</v>
      </c>
      <c r="E32" s="23">
        <v>14.2</v>
      </c>
      <c r="F32" s="22"/>
    </row>
    <row r="33" spans="2:6" ht="24.95" customHeight="1" x14ac:dyDescent="0.2">
      <c r="B33" s="4" t="s">
        <v>3</v>
      </c>
      <c r="C33" s="1">
        <v>0.17</v>
      </c>
      <c r="D33" s="23">
        <v>10.5</v>
      </c>
      <c r="E33" s="23">
        <v>12.7</v>
      </c>
      <c r="F33" s="22"/>
    </row>
    <row r="34" spans="2:6" ht="97.5" customHeight="1" x14ac:dyDescent="0.2">
      <c r="B34" s="6" t="s">
        <v>4</v>
      </c>
      <c r="C34" s="7" t="s">
        <v>64</v>
      </c>
      <c r="D34" s="10" t="s">
        <v>65</v>
      </c>
      <c r="E34" s="10" t="s">
        <v>48</v>
      </c>
    </row>
    <row r="35" spans="2:6" ht="12.6" customHeight="1" x14ac:dyDescent="0.2">
      <c r="B35" s="6" t="s">
        <v>37</v>
      </c>
      <c r="C35" s="8" t="s">
        <v>0</v>
      </c>
      <c r="D35" s="57" t="s">
        <v>1</v>
      </c>
      <c r="E35" s="57"/>
    </row>
    <row r="36" spans="2:6" ht="12.6" customHeight="1" x14ac:dyDescent="0.2"/>
    <row r="37" spans="2:6" ht="12.6" customHeight="1" x14ac:dyDescent="0.2"/>
    <row r="38" spans="2:6" ht="12.6" customHeight="1" x14ac:dyDescent="0.2">
      <c r="B38" s="45" t="s">
        <v>57</v>
      </c>
      <c r="C38" s="58" t="s">
        <v>44</v>
      </c>
      <c r="D38" s="59"/>
      <c r="E38" s="9" t="s">
        <v>33</v>
      </c>
      <c r="F38" s="9" t="s">
        <v>41</v>
      </c>
    </row>
    <row r="39" spans="2:6" ht="12.6" customHeight="1" x14ac:dyDescent="0.2">
      <c r="B39" s="45"/>
      <c r="C39" s="60" t="s">
        <v>45</v>
      </c>
      <c r="D39" s="61"/>
      <c r="E39" s="11" t="s">
        <v>34</v>
      </c>
      <c r="F39" s="11" t="s">
        <v>35</v>
      </c>
    </row>
    <row r="40" spans="2:6" ht="37.5" customHeight="1" x14ac:dyDescent="0.2">
      <c r="B40" s="4" t="s">
        <v>14</v>
      </c>
      <c r="C40" s="35">
        <f>IF(E18="Betrieb ohne arbeitsteilige Ferkelproduktion",ROUND(C15*C22,0),C5)</f>
        <v>23</v>
      </c>
      <c r="D40" s="30" t="s">
        <v>21</v>
      </c>
      <c r="E40" s="2">
        <f>C40*C29</f>
        <v>12.65</v>
      </c>
      <c r="F40" s="36">
        <f>IF($C$11=$K$7,ROUND(E40*D29,4),IF($C$11=$K$6,ROUND(E40*E29,4),"bitte Produktionssytem angeben"))</f>
        <v>151.80000000000001</v>
      </c>
    </row>
    <row r="41" spans="2:6" ht="37.5" customHeight="1" x14ac:dyDescent="0.2">
      <c r="B41" s="4" t="s">
        <v>5</v>
      </c>
      <c r="C41" s="35">
        <f>C15-C40</f>
        <v>67</v>
      </c>
      <c r="D41" s="30" t="s">
        <v>20</v>
      </c>
      <c r="E41" s="2">
        <f>C41*C30</f>
        <v>17.420000000000002</v>
      </c>
      <c r="F41" s="36">
        <f t="shared" ref="F41:F44" si="0">IF($C$11=$K$7,ROUND(E41*D30,4),IF($C$11=$K$6,ROUND(E41*E30,4),"bitte Produktionssytem angeben"))</f>
        <v>188.136</v>
      </c>
    </row>
    <row r="42" spans="2:6" ht="37.5" customHeight="1" x14ac:dyDescent="0.2">
      <c r="B42" s="4" t="s">
        <v>6</v>
      </c>
      <c r="C42" s="35">
        <f>C7</f>
        <v>0</v>
      </c>
      <c r="D42" s="30" t="s">
        <v>8</v>
      </c>
      <c r="E42" s="2">
        <f>C42*C31</f>
        <v>0</v>
      </c>
      <c r="F42" s="36">
        <f t="shared" si="0"/>
        <v>0</v>
      </c>
    </row>
    <row r="43" spans="2:6" ht="37.5" customHeight="1" x14ac:dyDescent="0.2">
      <c r="B43" s="4" t="s">
        <v>2</v>
      </c>
      <c r="C43" s="35">
        <f>IF(AND(E18="Betrieb mit arbeitsteiliger Ferkelproduktion",C17&gt;5),ROUND(C5*C25,0),IF(E18="Betrieb mit arbeitsteiliger Ferkelproduktion",C8,ROUND(C24*C15,0)))</f>
        <v>243</v>
      </c>
      <c r="D43" s="30" t="s">
        <v>19</v>
      </c>
      <c r="E43" s="2">
        <f>C43*C32</f>
        <v>14.58</v>
      </c>
      <c r="F43" s="36">
        <f t="shared" si="0"/>
        <v>172.04400000000001</v>
      </c>
    </row>
    <row r="44" spans="2:6" ht="37.5" customHeight="1" x14ac:dyDescent="0.2">
      <c r="B44" s="4" t="s">
        <v>3</v>
      </c>
      <c r="C44" s="35">
        <f>C9</f>
        <v>300</v>
      </c>
      <c r="D44" s="30" t="s">
        <v>8</v>
      </c>
      <c r="E44" s="2">
        <f>C44*C33</f>
        <v>51.000000000000007</v>
      </c>
      <c r="F44" s="36">
        <f t="shared" si="0"/>
        <v>535.5</v>
      </c>
    </row>
    <row r="45" spans="2:6" ht="24.95" customHeight="1" x14ac:dyDescent="0.2">
      <c r="B45" s="18" t="s">
        <v>36</v>
      </c>
      <c r="C45" s="20"/>
      <c r="D45" s="21"/>
      <c r="E45" s="19">
        <f>SUM(E40:E44)</f>
        <v>95.65</v>
      </c>
      <c r="F45" s="37">
        <f>SUM(F40:F44)</f>
        <v>1047.48</v>
      </c>
    </row>
    <row r="46" spans="2:6" ht="12.6" customHeight="1" x14ac:dyDescent="0.2">
      <c r="B46" s="31"/>
      <c r="C46" s="31"/>
      <c r="D46" s="31"/>
      <c r="E46" s="32"/>
      <c r="F46" s="33"/>
    </row>
    <row r="47" spans="2:6" ht="12.6" customHeight="1" x14ac:dyDescent="0.2"/>
    <row r="48" spans="2:6" ht="24.95" customHeight="1" x14ac:dyDescent="0.2">
      <c r="B48" s="55" t="s">
        <v>58</v>
      </c>
      <c r="C48" s="55"/>
      <c r="D48" s="55"/>
      <c r="E48" s="56">
        <f>ROUND(F45/E45,2)</f>
        <v>10.95</v>
      </c>
      <c r="F48" s="56"/>
    </row>
    <row r="49" ht="5.0999999999999996" customHeight="1" x14ac:dyDescent="0.2"/>
  </sheetData>
  <sheetProtection algorithmName="SHA-512" hashValue="Ho/ORw/fD47dKPdKjDm3HYRJJEXzhlzrhVirFcFEMY41ZcfmIbOPkq6PiG00ULDFdyD075Ynatzcjh9oPnbQng==" saltValue="DriW3t79vrH65D1fkmN3Dg==" spinCount="100000" sheet="1" objects="1" scenarios="1"/>
  <mergeCells count="40">
    <mergeCell ref="B18:D18"/>
    <mergeCell ref="E18:F18"/>
    <mergeCell ref="E24:F24"/>
    <mergeCell ref="E25:F25"/>
    <mergeCell ref="C24:D24"/>
    <mergeCell ref="C25:D25"/>
    <mergeCell ref="C15:D15"/>
    <mergeCell ref="E15:F15"/>
    <mergeCell ref="C16:D16"/>
    <mergeCell ref="E16:F16"/>
    <mergeCell ref="C17:D17"/>
    <mergeCell ref="E17:F17"/>
    <mergeCell ref="C7:D7"/>
    <mergeCell ref="E7:F7"/>
    <mergeCell ref="C8:D8"/>
    <mergeCell ref="E8:F8"/>
    <mergeCell ref="C9:D9"/>
    <mergeCell ref="E9:F9"/>
    <mergeCell ref="C4:D4"/>
    <mergeCell ref="E4:F4"/>
    <mergeCell ref="C5:D5"/>
    <mergeCell ref="E5:F5"/>
    <mergeCell ref="C6:D6"/>
    <mergeCell ref="E6:F6"/>
    <mergeCell ref="B2:F2"/>
    <mergeCell ref="C38:D38"/>
    <mergeCell ref="C39:D39"/>
    <mergeCell ref="B14:F14"/>
    <mergeCell ref="B48:D48"/>
    <mergeCell ref="E48:F48"/>
    <mergeCell ref="B38:B39"/>
    <mergeCell ref="C11:D11"/>
    <mergeCell ref="E11:F11"/>
    <mergeCell ref="D35:E35"/>
    <mergeCell ref="E21:F21"/>
    <mergeCell ref="E22:F22"/>
    <mergeCell ref="E23:F23"/>
    <mergeCell ref="C21:D21"/>
    <mergeCell ref="C22:D22"/>
    <mergeCell ref="C23:D23"/>
  </mergeCells>
  <dataValidations count="1">
    <dataValidation type="list" allowBlank="1" showInputMessage="1" showErrorMessage="1" sqref="C11:D11" xr:uid="{00000000-0002-0000-0200-000000000000}">
      <formula1>$K$6:$K$7</formula1>
    </dataValidation>
  </dataValidations>
  <pageMargins left="0.7" right="0.7" top="0.78740157499999996" bottom="0.78740157499999996" header="0.3" footer="0.3"/>
  <pageSetup paperSize="9" scale="79" orientation="portrait" r:id="rId1"/>
  <rowBreaks count="1" manualBreakCount="1">
    <brk id="36" min="1"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Hintergründe</vt:lpstr>
      <vt:lpstr>betriebsspez. Grenzwert kurz</vt:lpstr>
      <vt:lpstr>betriebsspez. Grenzwert vollumf</vt:lpstr>
      <vt:lpstr>'betriebsspez. Grenzwert kurz'!Druckbereich</vt:lpstr>
      <vt:lpstr>'betriebsspez. Grenzwert vollumf'!Druckbereich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Hunkeler Johannes BLW</dc:creator>
  <cp:lastModifiedBy>Meyer Daniel BLW</cp:lastModifiedBy>
  <cp:lastPrinted>2022-03-01T10:55:47Z</cp:lastPrinted>
  <dcterms:created xsi:type="dcterms:W3CDTF">2020-08-06T07:47:50Z</dcterms:created>
  <dcterms:modified xsi:type="dcterms:W3CDTF">2023-04-03T13:57:57Z</dcterms:modified>
</cp:coreProperties>
</file>